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844246B-39C9-415E-BA2A-C8941171F77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0" i="371" l="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L10" i="431"/>
  <c r="M18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K13" i="431"/>
  <c r="M15" i="431"/>
  <c r="P14" i="431"/>
  <c r="K16" i="431"/>
  <c r="Q14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J16" i="431"/>
  <c r="O17" i="431"/>
  <c r="J11" i="431"/>
  <c r="P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I19" i="431"/>
  <c r="O9" i="431"/>
  <c r="Q19" i="431"/>
  <c r="J19" i="431"/>
  <c r="P9" i="431"/>
  <c r="C13" i="431"/>
  <c r="D10" i="431"/>
  <c r="D18" i="431"/>
  <c r="E15" i="431"/>
  <c r="F12" i="431"/>
  <c r="G9" i="431"/>
  <c r="G17" i="431"/>
  <c r="H14" i="431"/>
  <c r="I11" i="431"/>
  <c r="L18" i="431"/>
  <c r="N12" i="431"/>
  <c r="Q11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E10" i="431"/>
  <c r="E18" i="431"/>
  <c r="F15" i="431"/>
  <c r="G12" i="431"/>
  <c r="H9" i="431"/>
  <c r="H17" i="431"/>
  <c r="I14" i="431"/>
  <c r="L13" i="431"/>
  <c r="M10" i="431"/>
  <c r="N15" i="431"/>
  <c r="O12" i="431"/>
  <c r="D13" i="431"/>
  <c r="S13" i="431" l="1"/>
  <c r="R13" i="431"/>
  <c r="R12" i="431"/>
  <c r="S12" i="431"/>
  <c r="S11" i="431"/>
  <c r="R11" i="431"/>
  <c r="S19" i="431"/>
  <c r="R19" i="431"/>
  <c r="S18" i="431"/>
  <c r="R18" i="431"/>
  <c r="S10" i="431"/>
  <c r="R10" i="431"/>
  <c r="S17" i="431"/>
  <c r="R17" i="431"/>
  <c r="S9" i="431"/>
  <c r="R9" i="431"/>
  <c r="R14" i="431"/>
  <c r="S14" i="431"/>
  <c r="R16" i="431"/>
  <c r="S16" i="431"/>
  <c r="R15" i="431"/>
  <c r="S15" i="431"/>
  <c r="Q8" i="431"/>
  <c r="J8" i="431"/>
  <c r="M8" i="431"/>
  <c r="C8" i="431"/>
  <c r="I8" i="431"/>
  <c r="E8" i="431"/>
  <c r="F8" i="431"/>
  <c r="D8" i="431"/>
  <c r="L8" i="431"/>
  <c r="O8" i="431"/>
  <c r="G8" i="431"/>
  <c r="N8" i="431"/>
  <c r="P8" i="431"/>
  <c r="K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D31" i="414" l="1"/>
  <c r="G3" i="342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6" i="414"/>
  <c r="D19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<sst xmlns="http://schemas.openxmlformats.org/spreadsheetml/2006/main" count="40336" uniqueCount="7356">
  <si>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</si>
  <si>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</si>
  <si>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</si>
  <si>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</si>
  <si>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</si>
  <si>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</si>
  <si>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</si>
  <si>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</si>
  <si>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</si>
  <si>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</si>
  <si>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</si>
  <si>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</si>
  <si>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</si>
  <si>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</si>
  <si>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</si>
  <si>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</si>
  <si>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</si>
  <si>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</si>
  <si>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</si>
  <si>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</si>
  <si>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</si>
  <si>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</si>
  <si>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</si>
  <si>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</si>
  <si>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</si>
  <si>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</si>
  <si>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</si>
  <si>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</si>
  <si>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</si>
  <si>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</si>
  <si>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</si>
  <si>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</si>
  <si>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</si>
  <si>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</si>
  <si>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</si>
  <si>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</si>
  <si>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</si>
  <si>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</si>
  <si>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</si>
  <si>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</si>
  <si>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</si>
  <si>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</si>
  <si>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</si>
  <si>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</si>
  <si>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</si>
  <si>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</si>
  <si>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</si>
  <si>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</si>
  <si>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</si>
  <si>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</si>
  <si>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</si>
  <si>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</si>
  <si>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</si>
  <si>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</si>
  <si>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</si>
  <si>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</si>
  <si>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</si>
  <si>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</si>
  <si>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</si>
  <si>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</si>
  <si>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</si>
  <si>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</si>
  <si>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</si>
  <si>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</si>
  <si>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</si>
  <si>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</si>
  <si>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</si>
  <si>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</si>
  <si>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</si>
  <si>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</si>
  <si>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</si>
  <si>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</si>
  <si>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</si>
  <si>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</si>
  <si>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</si>
  <si>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</si>
  <si>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</si>
  <si>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</si>
  <si>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</si>
  <si>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</si>
  <si>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</si>
  <si>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</si>
  <si>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</si>
  <si>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</si>
  <si>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</si>
  <si>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</si>
  <si>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</si>
  <si>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</si>
  <si>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</si>
  <si>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</si>
  <si>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</si>
  <si>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</si>
  <si>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</si>
  <si>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</si>
  <si>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</si>
  <si>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</si>
  <si>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</si>
  <si>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</si>
  <si>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</si>
  <si>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</si>
  <si>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</si>
  <si>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</si>
  <si>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</si>
  <si>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</si>
  <si>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</si>
  <si>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</si>
  <si>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</si>
  <si>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</si>
  <si>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</si>
  <si>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</si>
  <si>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</si>
  <si>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</si>
  <si>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</si>
  <si>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</si>
  <si>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</si>
  <si>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</si>
  <si>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</si>
  <si>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</si>
  <si>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</si>
  <si>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</si>
  <si>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</si>
  <si>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</si>
  <si>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</si>
  <si>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</si>
  <si>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</si>
  <si>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</si>
  <si>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</si>
  <si>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</si>
  <si>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</si>
  <si>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</si>
  <si>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</si>
  <si>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</si>
  <si>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</si>
  <si>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</si>
  <si>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</si>
  <si>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</si>
  <si>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</si>
  <si>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</si>
  <si>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</si>
  <si>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</si>
  <si>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</si>
  <si>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</si>
  <si>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</si>
  <si>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</si>
  <si>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</si>
  <si>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</si>
  <si>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</si>
  <si>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</si>
  <si>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</si>
  <si>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</si>
  <si>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</si>
  <si>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</si>
  <si>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</si>
  <si>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</si>
  <si>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</si>
  <si>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</si>
  <si>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</si>
  <si>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</si>
  <si>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</si>
  <si>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</si>
  <si>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</si>
  <si>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</si>
  <si>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</si>
  <si>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</si>
  <si>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</si>
  <si>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</si>
  <si>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</si>
  <si>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</si>
  <si>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</si>
  <si>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</si>
  <si>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</si>
  <si>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</si>
  <si>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</si>
  <si>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</si>
  <si>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</si>
  <si>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</si>
  <si>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</si>
  <si>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</si>
  <si>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</si>
  <si>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</si>
  <si>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</si>
  <si>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</si>
  <si>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</si>
  <si>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</si>
  <si>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</si>
  <si>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</si>
  <si>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</si>
  <si>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</si>
  <si>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</si>
  <si>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</si>
  <si>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</si>
  <si>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</si>
  <si>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</si>
  <si>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</si>
  <si>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</si>
  <si>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</si>
  <si>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</si>
  <si>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</si>
  <si>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</si>
  <si>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</si>
  <si>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</si>
  <si>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</si>
  <si>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</si>
  <si>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</si>
  <si>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</si>
  <si>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</si>
  <si>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</si>
  <si>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</si>
  <si>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</si>
  <si>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</si>
  <si>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</si>
  <si>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</si>
  <si>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</si>
  <si>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</si>
  <si>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</si>
  <si>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</si>
  <si>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</si>
  <si>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</si>
  <si>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</si>
  <si>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</si>
  <si>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</si>
  <si>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</si>
  <si>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</si>
  <si>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</si>
  <si>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</si>
  <si>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</si>
  <si>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</si>
  <si>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</si>
  <si>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</si>
  <si>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</si>
  <si>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</si>
  <si>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</si>
  <si>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</si>
  <si>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</si>
  <si>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</si>
  <si>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</si>
  <si>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</si>
  <si>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</si>
  <si>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</si>
  <si>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</si>
  <si>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</si>
  <si>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</si>
  <si>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</si>
  <si>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</si>
  <si>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</si>
  <si>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</si>
  <si>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</si>
  <si>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</si>
  <si>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</si>
  <si>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</si>
  <si>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</si>
  <si>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</si>
  <si>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</si>
  <si>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</si>
  <si>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</si>
  <si>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</si>
  <si>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</si>
  <si>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</si>
  <si>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</si>
  <si>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</si>
  <si>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</si>
  <si>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</si>
  <si>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</si>
  <si>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</si>
  <si>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</si>
  <si>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</si>
  <si>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</si>
  <si>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</si>
  <si>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</si>
  <si>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</si>
  <si>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</si>
  <si>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</si>
  <si>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</si>
  <si>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</si>
  <si>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</si>
  <si>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</si>
  <si>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</si>
  <si>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</si>
  <si>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</si>
  <si>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</si>
  <si>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</si>
  <si>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</si>
  <si>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</si>
  <si>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</si>
  <si>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</si>
  <si>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</si>
  <si>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</si>
  <si>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</si>
  <si>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</si>
  <si>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</si>
  <si>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</si>
  <si>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</si>
  <si>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</si>
  <si>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</si>
  <si>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</si>
  <si>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</si>
  <si>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</si>
  <si>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</si>
  <si>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</si>
  <si>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</si>
  <si>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</si>
  <si>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</si>
  <si>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</si>
  <si>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</si>
  <si>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</si>
  <si>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</si>
  <si>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</si>
  <si>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</si>
  <si>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</si>
  <si>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</si>
  <si>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</si>
  <si>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</si>
  <si>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</si>
  <si>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</si>
  <si>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</si>
  <si>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</si>
  <si>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</si>
  <si>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</si>
  <si>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</si>
  <si>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</si>
  <si>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</si>
  <si>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</si>
  <si>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</si>
  <si>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</si>
  <si>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</si>
  <si>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</si>
  <si>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</si>
  <si>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</si>
  <si>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</si>
  <si>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</si>
  <si>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</si>
  <si>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</si>
  <si>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</si>
  <si>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</si>
  <si>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</si>
  <si>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</si>
  <si>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</si>
  <si>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</si>
  <si>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</si>
  <si>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</si>
  <si>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</si>
  <si>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</si>
  <si>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</si>
  <si>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</si>
  <si>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</si>
  <si>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</si>
  <si>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</si>
  <si>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</si>
  <si>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</si>
  <si>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</si>
  <si>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</si>
  <si>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</si>
  <si>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</si>
  <si>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</si>
  <si>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</si>
  <si>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</si>
  <si>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</si>
  <si>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</si>
  <si>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</si>
  <si>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</si>
  <si>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</si>
  <si>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</si>
  <si>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</si>
  <si>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</si>
  <si>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</si>
  <si>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</si>
  <si>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</si>
  <si>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</si>
  <si>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</si>
  <si>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</si>
  <si>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</si>
  <si>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</si>
  <si>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</si>
  <si>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</si>
  <si>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</si>
  <si>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</si>
  <si>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</si>
  <si>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</si>
  <si>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</si>
  <si>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</si>
  <si>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</si>
  <si>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</si>
  <si>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</si>
  <si>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</si>
  <si>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</si>
  <si>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</si>
  <si>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</si>
  <si>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</si>
  <si>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</si>
  <si>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</si>
  <si>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</si>
  <si>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</si>
  <si>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</si>
  <si>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</si>
  <si>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</si>
  <si>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</si>
  <si>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</si>
  <si>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</si>
  <si>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</si>
  <si>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</si>
  <si>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</si>
  <si>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</si>
  <si>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</si>
  <si>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</si>
  <si>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</si>
  <si>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</si>
  <si>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</si>
  <si>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</si>
  <si>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</si>
  <si>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</si>
  <si>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</si>
  <si>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</si>
  <si>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</si>
  <si>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</si>
  <si>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</si>
  <si>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</si>
  <si>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</si>
  <si>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</si>
  <si>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</si>
  <si>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</si>
  <si>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</si>
  <si>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</si>
  <si>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</si>
  <si>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</si>
  <si>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</si>
  <si>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</si>
  <si>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</si>
  <si>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</si>
  <si>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</si>
  <si>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</si>
  <si>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</si>
  <si>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</si>
  <si>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</si>
  <si>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</si>
  <si>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</si>
  <si>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</si>
  <si>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</si>
  <si>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</si>
  <si>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</si>
  <si>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</si>
  <si>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</si>
  <si>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</si>
  <si>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</si>
  <si>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</si>
  <si>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</si>
  <si>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</si>
  <si>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</si>
  <si>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</si>
  <si>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</si>
  <si>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</si>
  <si>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</si>
  <si>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</si>
  <si>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</si>
  <si>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</si>
  <si>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</si>
  <si>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</si>
  <si>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</si>
  <si>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</si>
  <si>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</si>
  <si>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</si>
  <si>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</si>
  <si>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</si>
  <si>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</si>
  <si>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</si>
  <si>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</si>
  <si>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</si>
  <si>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</si>
  <si>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</si>
  <si>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</si>
  <si>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</si>
  <si>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</si>
  <si>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</si>
  <si>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</si>
  <si>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</si>
  <si>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</si>
  <si>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</si>
  <si>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</si>
  <si>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</si>
  <si>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</si>
  <si>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</si>
  <si>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</si>
  <si>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</si>
  <si>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</si>
  <si>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</si>
  <si>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</si>
  <si>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</si>
  <si>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</si>
  <si>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</si>
  <si>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</si>
  <si>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</si>
  <si>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</si>
  <si>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</si>
  <si>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</si>
  <si>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</si>
  <si>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</si>
  <si>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</si>
  <si>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</si>
  <si>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</si>
  <si>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</si>
  <si>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</si>
  <si>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</si>
  <si>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</si>
  <si>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</si>
  <si>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</si>
  <si>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</si>
  <si>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</si>
  <si>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</si>
  <si>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</si>
  <si>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</si>
  <si>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</si>
  <si>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</si>
  <si>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</si>
  <si>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</si>
  <si>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</si>
  <si>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</si>
  <si>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</si>
  <si>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</si>
  <si>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</si>
  <si>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</si>
  <si>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</si>
  <si>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</si>
  <si>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</si>
  <si>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</si>
  <si>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</si>
  <si>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</si>
  <si>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</si>
  <si>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</si>
  <si>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</si>
  <si>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</si>
  <si>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</si>
  <si>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</si>
  <si>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</si>
  <si>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</si>
  <si>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</si>
  <si>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</si>
  <si>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</si>
  <si>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</si>
  <si>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</si>
  <si>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</si>
  <si>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</si>
  <si>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</si>
  <si>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</si>
  <si>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</si>
  <si>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</si>
  <si>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</si>
  <si>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</si>
  <si>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</si>
  <si>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</si>
  <si>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</si>
  <si>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</si>
  <si>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</si>
  <si>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</si>
  <si>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</si>
  <si>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</si>
  <si>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</si>
  <si>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</si>
  <si>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</si>
  <si>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</si>
  <si>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</si>
  <si>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</si>
  <si>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</si>
  <si>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</si>
  <si>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</si>
  <si>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</si>
  <si>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</si>
  <si>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</si>
  <si>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</si>
  <si>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</si>
  <si>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</si>
  <si>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</si>
  <si>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</si>
  <si>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</si>
  <si>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</si>
  <si>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</si>
  <si>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</si>
  <si>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</si>
  <si>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</si>
  <si>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</si>
  <si>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</si>
  <si>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</si>
  <si>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</si>
  <si>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</si>
  <si>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</si>
  <si>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</si>
  <si>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</si>
  <si>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</si>
  <si>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</si>
  <si>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</si>
  <si>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</si>
  <si>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</si>
  <si>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</si>
  <si>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</si>
  <si>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</si>
  <si>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</si>
  <si>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</si>
  <si>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</si>
  <si>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</si>
  <si>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</si>
  <si>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</si>
  <si>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</si>
  <si>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</si>
  <si>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</si>
  <si>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</si>
  <si>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</si>
  <si>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</si>
  <si>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</si>
  <si>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</si>
  <si>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</si>
  <si>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</si>
  <si>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</si>
  <si>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</si>
  <si>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</si>
  <si>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</si>
  <si>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</si>
  <si>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</si>
  <si>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</si>
  <si>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</si>
  <si>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</si>
  <si>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</si>
  <si>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</si>
  <si>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</si>
  <si>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</si>
  <si>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</si>
  <si>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APO-OME 20</t>
  </si>
  <si>
    <t>POR CPS ETD 28X20MG</t>
  </si>
  <si>
    <t>ARDEANUTRISOL G 40</t>
  </si>
  <si>
    <t>400G/L INF SOL 20X80ML</t>
  </si>
  <si>
    <t>ASACOL 400</t>
  </si>
  <si>
    <t>POR TBL ENT 100X400MG</t>
  </si>
  <si>
    <t>ASCORUTIN (BLISTR)</t>
  </si>
  <si>
    <t>TBL OBD 50</t>
  </si>
  <si>
    <t>ATARALGIN</t>
  </si>
  <si>
    <t>POR TBL NOB 20</t>
  </si>
  <si>
    <t>ATRAM 6.25</t>
  </si>
  <si>
    <t>POR TBLNOB30X6.25MG</t>
  </si>
  <si>
    <t>ATROPIN BIOTIKA 0.5MG</t>
  </si>
  <si>
    <t>INJ 10X1ML/0.5MG</t>
  </si>
  <si>
    <t>AULIN</t>
  </si>
  <si>
    <t>POR TBL NOB 30X100MG</t>
  </si>
  <si>
    <t>TBL 15X100MG</t>
  </si>
  <si>
    <t>BACLOFEN</t>
  </si>
  <si>
    <t>TBL 50X10MG</t>
  </si>
  <si>
    <t>BELODERM</t>
  </si>
  <si>
    <t>DRM UNG1X30GM 0.05%</t>
  </si>
  <si>
    <t>BETADINE</t>
  </si>
  <si>
    <t>UNG 1X20GM</t>
  </si>
  <si>
    <t>BETADINE - zelená</t>
  </si>
  <si>
    <t>LIQ 1X120ML</t>
  </si>
  <si>
    <t>BETALOC</t>
  </si>
  <si>
    <t>1MG/ML INJ SOL 5X5ML</t>
  </si>
  <si>
    <t>BETALOC ZOK</t>
  </si>
  <si>
    <t>50MG TBL PRO 100</t>
  </si>
  <si>
    <t>50MG TBL PRO 30</t>
  </si>
  <si>
    <t>BETASERC 8</t>
  </si>
  <si>
    <t>8MG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</si>
  <si>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</si>
  <si>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</si>
  <si>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</si>
  <si>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</si>
  <si>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</si>
  <si>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</si>
  <si>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</si>
  <si>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</si>
  <si>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B-komplex Zentiva drg.100 Glass</t>
  </si>
  <si>
    <t>BUPIVACAINE ACCORD</t>
  </si>
  <si>
    <t>5MG/ML INJ SOL 1X20ML</t>
  </si>
  <si>
    <t>BURONIL 25 MG</t>
  </si>
  <si>
    <t>POR TBL OBD 50X25MG</t>
  </si>
  <si>
    <t>BUSCOPAN</t>
  </si>
  <si>
    <t>10MG TBL OBD 20</t>
  </si>
  <si>
    <t>CALTRATE PLUS</t>
  </si>
  <si>
    <t>POR TBL FLM 30</t>
  </si>
  <si>
    <t>CARVESAN 6,25</t>
  </si>
  <si>
    <t>POR TBL NOB 100X6,25MG</t>
  </si>
  <si>
    <t>CARZAP 16 MG</t>
  </si>
  <si>
    <t>POR TBL NOB 28X16MG</t>
  </si>
  <si>
    <t>CELASKON</t>
  </si>
  <si>
    <t>250MG TBL NOB 30</t>
  </si>
  <si>
    <t>250MG TBL NOB 100</t>
  </si>
  <si>
    <t>CILOSTAZOL STADA 100 MG TABLETY</t>
  </si>
  <si>
    <t>POR TBL NOB 28X100MG</t>
  </si>
  <si>
    <t>CIPLOX 500</t>
  </si>
  <si>
    <t>500MG TBL FLM 10</t>
  </si>
  <si>
    <t>CONCOR COR</t>
  </si>
  <si>
    <t>2,5MG TBL FLM 28</t>
  </si>
  <si>
    <t>CONTROLOC</t>
  </si>
  <si>
    <t>40MG TBL ENT 100 I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</si>
  <si>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</si>
  <si>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</si>
  <si>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</si>
  <si>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</si>
  <si>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</si>
  <si>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</si>
  <si>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COSYREL 5MG/5MG</t>
  </si>
  <si>
    <t>TBL FLM 30</t>
  </si>
  <si>
    <t>DEGAN</t>
  </si>
  <si>
    <t>INJ 50X2ML/10MG</t>
  </si>
  <si>
    <t>DETRALEX</t>
  </si>
  <si>
    <t>POR TBL FLM 60</t>
  </si>
  <si>
    <t>TBL OBD 30</t>
  </si>
  <si>
    <t>DEXAMED</t>
  </si>
  <si>
    <t>INJ 10X2ML/8MG</t>
  </si>
  <si>
    <t>DIAZEPAM SLOVAKOFARMA</t>
  </si>
  <si>
    <t>10MG TBL NOB 20(1X20)</t>
  </si>
  <si>
    <t>DICLOFENAC DUO PHARMASWISS 75 MG</t>
  </si>
  <si>
    <t>POR CPS RDR 30X75MG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</si>
  <si>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</si>
  <si>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</si>
  <si>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</si>
  <si>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</si>
  <si>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</si>
  <si>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</si>
  <si>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</si>
  <si>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</si>
  <si>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</si>
  <si>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</si>
  <si>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</si>
  <si>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90</t>
  </si>
  <si>
    <t>DORSIFLEX</t>
  </si>
  <si>
    <t>TBL 30X200MG</t>
  </si>
  <si>
    <t>DORZOLAMID OLIKLA</t>
  </si>
  <si>
    <t>20MG/ML OPH GTT SOL 1X5ML</t>
  </si>
  <si>
    <t>DUPHALAC</t>
  </si>
  <si>
    <t>667MG/ML POR SOL 1X500ML IV</t>
  </si>
  <si>
    <t>667MG/ML POR SOL 1X200ML IV</t>
  </si>
  <si>
    <t>DUSPATALIN RETARD</t>
  </si>
  <si>
    <t>POR CPS RDR 30X200MG</t>
  </si>
  <si>
    <t>DZ OCTENISEPT drm. sol. 250 ml</t>
  </si>
  <si>
    <t>DRM SOL 1X250ML</t>
  </si>
  <si>
    <t>ELIQUIS 5 MG</t>
  </si>
  <si>
    <t>TBL FLM 28X5MG</t>
  </si>
  <si>
    <t>ELOCOM</t>
  </si>
  <si>
    <t>DRM UNG 1X30GM 0,1%</t>
  </si>
  <si>
    <t>ENDIARON</t>
  </si>
  <si>
    <t>250MG TBL FLM 40</t>
  </si>
  <si>
    <t>250MG TBL FLM 20</t>
  </si>
  <si>
    <t xml:space="preserve">ERCEFURYL 200 MG CPS.-výpadek </t>
  </si>
  <si>
    <t>POR CPS DUR 14X200MG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</si>
  <si>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</si>
  <si>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</si>
  <si>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</si>
  <si>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</si>
  <si>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</si>
  <si>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</si>
  <si>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FORTE</t>
  </si>
  <si>
    <t>600MG CPS DUR 30</t>
  </si>
  <si>
    <t>EUTHYROX</t>
  </si>
  <si>
    <t>137MCG TBL NOB 100 II</t>
  </si>
  <si>
    <t>75MCG TBL NOB 100 II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</si>
  <si>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</si>
  <si>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</si>
  <si>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</si>
  <si>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</si>
  <si>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</si>
  <si>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</si>
  <si>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</si>
  <si>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EXACYL</t>
  </si>
  <si>
    <t>POR TBLFLM20X500MG</t>
  </si>
  <si>
    <t>FASTUM GEL</t>
  </si>
  <si>
    <t>DRM GEL 1X100GM</t>
  </si>
  <si>
    <t>FENISTIL</t>
  </si>
  <si>
    <t>1MG/ML POR GTT SOL 1X20ML</t>
  </si>
  <si>
    <t>1MG/G GEL 1X50G</t>
  </si>
  <si>
    <t>FLAVOBION</t>
  </si>
  <si>
    <t>70MG TBL FLM 50</t>
  </si>
  <si>
    <t>FLUCINAR</t>
  </si>
  <si>
    <t>DRM UNG 1X15GM 0.025%</t>
  </si>
  <si>
    <t>FOKUSIN</t>
  </si>
  <si>
    <t>POR CPS RDR 90X0.4MG</t>
  </si>
  <si>
    <t>FOTIL</t>
  </si>
  <si>
    <t>GTT OPH 1X5ML</t>
  </si>
  <si>
    <t>FRAXIPARIN MULTI</t>
  </si>
  <si>
    <t>INJ 10X5ML/47.5KU</t>
  </si>
  <si>
    <t>FRAXIPARINE</t>
  </si>
  <si>
    <t>INJ SOL 10X0.6ML</t>
  </si>
  <si>
    <t>INJ SOL 10X0.4ML</t>
  </si>
  <si>
    <t>FRAXIPARINE FORTE</t>
  </si>
  <si>
    <t>FURORESE 40</t>
  </si>
  <si>
    <t>TBL 50X40MG</t>
  </si>
  <si>
    <t>FYZIOLOGICKÝ ROZTOK VIAFLO</t>
  </si>
  <si>
    <t>INF SOL 20X500ML</t>
  </si>
  <si>
    <t>GERATAM 1200</t>
  </si>
  <si>
    <t>TBL OBD 60X1200MG</t>
  </si>
  <si>
    <t>GERATAM 3 G</t>
  </si>
  <si>
    <t>INJ SOL 4X15ML/3GM</t>
  </si>
  <si>
    <t>GLIMEPIRID SANDOZ 1 MG TABLETY</t>
  </si>
  <si>
    <t>POR TBL NOB 30X1MG</t>
  </si>
  <si>
    <t>GLUKÓZA 10 BRAUN</t>
  </si>
  <si>
    <t>INF SOL 10X500ML-PE</t>
  </si>
  <si>
    <t>GLUKÓZA 5 BRAUN</t>
  </si>
  <si>
    <t>GLURENORM</t>
  </si>
  <si>
    <t>30MG TBL NOB 30</t>
  </si>
  <si>
    <t>GODASAL 100</t>
  </si>
  <si>
    <t>POR TBL NOB 50</t>
  </si>
  <si>
    <t>GUTTALAX</t>
  </si>
  <si>
    <t>POR GTT SOL 1X30ML</t>
  </si>
  <si>
    <t>HEPARIN LECIVA</t>
  </si>
  <si>
    <t>INJ 1X10ML/50KU</t>
  </si>
  <si>
    <t>Herpesin krém 1x2g 5%</t>
  </si>
  <si>
    <t>HIRUDOID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</si>
  <si>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</si>
  <si>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</si>
  <si>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</si>
  <si>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</si>
  <si>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</si>
  <si>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</si>
  <si>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</si>
  <si>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</si>
  <si>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</si>
  <si>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</si>
  <si>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10X500MLPELAH</t>
  </si>
  <si>
    <t>INF SOL 10X250MLPELAH</t>
  </si>
  <si>
    <t>IBALGIN 400</t>
  </si>
  <si>
    <t>400MG TBL FLM 36</t>
  </si>
  <si>
    <t>400MG TBL FLM 24</t>
  </si>
  <si>
    <t>IBALGIN 600</t>
  </si>
  <si>
    <t>600MG TBL FLM 30</t>
  </si>
  <si>
    <t>INDAP</t>
  </si>
  <si>
    <t>CPS 30X2.5MG</t>
  </si>
  <si>
    <t>INHIBACE</t>
  </si>
  <si>
    <t>INHIBACE 2.5 MG</t>
  </si>
  <si>
    <t>POR TBL FLM28X2.5MG</t>
  </si>
  <si>
    <t>INJ PROCAINII CHLORATI 0,2% ARD 10x500ml</t>
  </si>
  <si>
    <t>2MG/ML INJ SOL 10X500ML</t>
  </si>
  <si>
    <t>JANUMET 50 MG/1000 MG</t>
  </si>
  <si>
    <t>POR TBL FLM 56X50MG/1000MG</t>
  </si>
  <si>
    <t>JOX SPR 30ML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</si>
  <si>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</si>
  <si>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</si>
  <si>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</si>
  <si>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</si>
  <si>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</si>
  <si>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</si>
  <si>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KINITO</t>
  </si>
  <si>
    <t>50MG TBL FLM 40(2X20)</t>
  </si>
  <si>
    <t>KL BALS.VISNEVSKI 100G</t>
  </si>
  <si>
    <t>KL ETHANOL.C.BENZINO 75G</t>
  </si>
  <si>
    <t>KL ETHER 130G</t>
  </si>
  <si>
    <t>KL MS HYDROG.PEROX. 3% 500g</t>
  </si>
  <si>
    <t>KL PRIPRAVEK</t>
  </si>
  <si>
    <t>KL SOL.ACIDI BORICI 3%,100G</t>
  </si>
  <si>
    <t>FAGRON, KULICH</t>
  </si>
  <si>
    <t>KL SOL.HYD.PEROX.3% 100G</t>
  </si>
  <si>
    <t>KL SOL.ISOPROPANOLI CUM BENZINO, 200ML</t>
  </si>
  <si>
    <t>KL SOL.NOVIKOV 10G</t>
  </si>
  <si>
    <t>KL SOL.NOVIKOV SINE V.N. 20G</t>
  </si>
  <si>
    <t>KL SUPPOSITORIA</t>
  </si>
  <si>
    <t>KL UNG.AC.SALICYLICI 10%, 100G</t>
  </si>
  <si>
    <t>KL ZASYP NA RANY 100G</t>
  </si>
  <si>
    <t>KLACID 500</t>
  </si>
  <si>
    <t>POR TBL FLM 14X500MG</t>
  </si>
  <si>
    <t>Klysma salinické 135ml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</si>
  <si>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</si>
  <si>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</si>
  <si>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</si>
  <si>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</si>
  <si>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</si>
  <si>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</si>
  <si>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LIPANTHYL 267 M</t>
  </si>
  <si>
    <t>267MG CPS DUR 30</t>
  </si>
  <si>
    <t>LIPERTANCE 20 MG/10 MG/5 MG</t>
  </si>
  <si>
    <t>TBL FLM 30X20MG/10MG/5MG I</t>
  </si>
  <si>
    <t>LOCOID LIPOCREAM 0,1%</t>
  </si>
  <si>
    <t>CRM 1X30GM 0.1%</t>
  </si>
  <si>
    <t>LODOZ 5 MG</t>
  </si>
  <si>
    <t>LOKREN 20 MG</t>
  </si>
  <si>
    <t>POR TBL FLM 28X20MG</t>
  </si>
  <si>
    <t>LOPERON CPS</t>
  </si>
  <si>
    <t>POR CPS DUR 20X2MG</t>
  </si>
  <si>
    <t>LORADUR MITE</t>
  </si>
  <si>
    <t>LOZAP H</t>
  </si>
  <si>
    <t>LYRICA 225 MG</t>
  </si>
  <si>
    <t>POR CPS DUR 56X225MG</t>
  </si>
  <si>
    <t>LYRICA 75 MG</t>
  </si>
  <si>
    <t>POR CPSDUR14X75MG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</si>
  <si>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</si>
  <si>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</si>
  <si>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</si>
  <si>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</si>
  <si>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</si>
  <si>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MAGNESIUM SULFURICUM BBP 10%</t>
  </si>
  <si>
    <t>INJ 5X10ML 10%</t>
  </si>
  <si>
    <t>MAGNOSOLV</t>
  </si>
  <si>
    <t>365MG POR GRA SOL SCC 30</t>
  </si>
  <si>
    <t>MESOCAIN</t>
  </si>
  <si>
    <t>INJ 10X10ML 1%</t>
  </si>
  <si>
    <t>METFORMIN-TEVA XR 500 MG</t>
  </si>
  <si>
    <t>POR TBL PRO 60X500MG</t>
  </si>
  <si>
    <t>MICETAL</t>
  </si>
  <si>
    <t>10MG/G GEL 100G</t>
  </si>
  <si>
    <t>MILGAMMA</t>
  </si>
  <si>
    <t>POR TBL OBD 50</t>
  </si>
  <si>
    <t>50MG/250MCG TBL OBD 100</t>
  </si>
  <si>
    <t>MILGAMMA N</t>
  </si>
  <si>
    <t>POR CPS MOL 20</t>
  </si>
  <si>
    <t>MUSCORIL INJ</t>
  </si>
  <si>
    <t>INJ SOL 6X2ML/4MG</t>
  </si>
  <si>
    <t>MYDOCALM 150MG</t>
  </si>
  <si>
    <t>TBL OBD 30X150MG</t>
  </si>
  <si>
    <t>NAKOM</t>
  </si>
  <si>
    <t>TBL 100X275MG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</si>
  <si>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</si>
  <si>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</si>
  <si>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</si>
  <si>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</si>
  <si>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</si>
  <si>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</si>
  <si>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</si>
  <si>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</si>
  <si>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1.0</t>
  </si>
  <si>
    <t>TBL 30X1MG</t>
  </si>
  <si>
    <t>NEURONTIN 300MG</t>
  </si>
  <si>
    <t>CPS 50X300MG</t>
  </si>
  <si>
    <t>NIMESIL</t>
  </si>
  <si>
    <t>PORGRASUS30X100MG-S</t>
  </si>
  <si>
    <t>NORADRENALIN LECIVA</t>
  </si>
  <si>
    <t>NO-SPA</t>
  </si>
  <si>
    <t>POR TBL NOB 24X40MG</t>
  </si>
  <si>
    <t>NOVALGIN</t>
  </si>
  <si>
    <t>INJ 5X5ML/2500MG</t>
  </si>
  <si>
    <t>500MG TBL FLM 20</t>
  </si>
  <si>
    <t>OCTENISEPT</t>
  </si>
  <si>
    <t>0,1G/100G DRM SPR SOL 1X50ML</t>
  </si>
  <si>
    <t>ONDANSETRON ACCORD</t>
  </si>
  <si>
    <t>2MG/ML INJ+INF SOL 5X4ML</t>
  </si>
  <si>
    <t>OPHTHALMO-SEPTONEX</t>
  </si>
  <si>
    <t>UNG OPH 1X5GM</t>
  </si>
  <si>
    <t>OPH GTT SOL 1X10ML PLAST</t>
  </si>
  <si>
    <t>OTOBACID N</t>
  </si>
  <si>
    <t>0,2MG/G+5MG/G+479,8MG/G AUR GTT SOL 1X5ML</t>
  </si>
  <si>
    <t>OXYCODON LANNACHER</t>
  </si>
  <si>
    <t>20MG TBL PRO 60</t>
  </si>
  <si>
    <t>PANGROL 20000</t>
  </si>
  <si>
    <t>POR TBL ENT 50 II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</si>
  <si>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</si>
  <si>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</si>
  <si>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</si>
  <si>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</si>
  <si>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</si>
  <si>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</si>
  <si>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</si>
  <si>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</si>
  <si>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</si>
  <si>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</si>
  <si>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</si>
  <si>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</si>
  <si>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PHENAEMAL 0,1</t>
  </si>
  <si>
    <t>TBL 50X100MG</t>
  </si>
  <si>
    <t>PIMAFUCORT</t>
  </si>
  <si>
    <t>10MG/G+10MG/G+3,5MG/G CRM 15G</t>
  </si>
  <si>
    <t>PLENDIL ER</t>
  </si>
  <si>
    <t>TBL FC 30X5MG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</si>
  <si>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</si>
  <si>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</si>
  <si>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</si>
  <si>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</si>
  <si>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</si>
  <si>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</si>
  <si>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PROSTAPHLIN 1000MG</t>
  </si>
  <si>
    <t>INJ PLV SOL 1</t>
  </si>
  <si>
    <t>PROTHAZIN</t>
  </si>
  <si>
    <t>25MG TBL FLM 20</t>
  </si>
  <si>
    <t>QUETIAPIN MYLAN 25 MG</t>
  </si>
  <si>
    <t>POR TBL FLM 30X25MG</t>
  </si>
  <si>
    <t>REASEC</t>
  </si>
  <si>
    <t>TBL 20X2.5MG</t>
  </si>
  <si>
    <t>RINGERUV ROZTOK BRAUN</t>
  </si>
  <si>
    <t>INF 10X1000ML(LDPE)</t>
  </si>
  <si>
    <t>RORENDO ORO TAB 1 MG</t>
  </si>
  <si>
    <t>POR TBL DIS 30X1MG</t>
  </si>
  <si>
    <t>ROSUMOP 20 MG</t>
  </si>
  <si>
    <t>RYTMONORM</t>
  </si>
  <si>
    <t>150MG TBL FLM 50</t>
  </si>
  <si>
    <t>SANORIN</t>
  </si>
  <si>
    <t>1PM NAS SPR SOL 1X10ML</t>
  </si>
  <si>
    <t>SECATOXIN /R/ FORTE</t>
  </si>
  <si>
    <t>GTT 25ML 25MG/10ML</t>
  </si>
  <si>
    <t>SECTRAL 400</t>
  </si>
  <si>
    <t>TBL OBD 30X400MG</t>
  </si>
  <si>
    <t>SINECOD</t>
  </si>
  <si>
    <t>0,15% SIR 200ML</t>
  </si>
  <si>
    <t>SKUDEXA</t>
  </si>
  <si>
    <t>75MG/25MG TBL FLM 15 III</t>
  </si>
  <si>
    <t>SMECTA</t>
  </si>
  <si>
    <t>PLV POR 1X10SACKU</t>
  </si>
  <si>
    <t>SOLU-MEDROL</t>
  </si>
  <si>
    <t>INJ SIC 1X40MG+1ML</t>
  </si>
  <si>
    <t>SORBIFER DURULES</t>
  </si>
  <si>
    <t>POR TBL FLM 100X100MG</t>
  </si>
  <si>
    <t>TBL FLM 60X320MG/60MG</t>
  </si>
  <si>
    <t>SUFENTANIL TORREX 5MCG/ML</t>
  </si>
  <si>
    <t>INJ SOL 5X2ML (10rg)</t>
  </si>
  <si>
    <t>SUMATRIPTAN MYLAN 50 MG</t>
  </si>
  <si>
    <t>POR TBL FLM 6X50MG</t>
  </si>
  <si>
    <t>SUPPOSITORIA GLYCERINI LÉČIVA</t>
  </si>
  <si>
    <t>SUP 10X2,06G</t>
  </si>
  <si>
    <t>SYNTOPHYLLIN</t>
  </si>
  <si>
    <t>INJ 5X10ML/240MG</t>
  </si>
  <si>
    <t>TARDYFERON-FOL</t>
  </si>
  <si>
    <t>POR TBL RET 30</t>
  </si>
  <si>
    <t>TELMISARTAN/HYDROCHLOROTHIAZID SANDOZ 80 MG/12,5 M</t>
  </si>
  <si>
    <t>POR TBL FLM 100</t>
  </si>
  <si>
    <t>TELMISARTAN/HYDROCHLOROTHIAZID XANTIS</t>
  </si>
  <si>
    <t>80MG/25MG TBL NOB 28</t>
  </si>
  <si>
    <t>TEZEO 40 MG</t>
  </si>
  <si>
    <t>POR TBL NOB 28X40MG</t>
  </si>
  <si>
    <t>TIAPRIDAL</t>
  </si>
  <si>
    <t>POR TBLNOB 50X100MG</t>
  </si>
  <si>
    <t>INJ SOL 12X2ML/100MG</t>
  </si>
  <si>
    <t>TOBRADEX</t>
  </si>
  <si>
    <t>3MG/ML+1MG/ML OPH GTT SUS 1X5ML</t>
  </si>
  <si>
    <t>TONARSSA 8 MG/5 MG</t>
  </si>
  <si>
    <t>POR TBL NOB 30</t>
  </si>
  <si>
    <t>TRAMADOL KALCEKS</t>
  </si>
  <si>
    <t>50MG/ML INJ/INF SOL 5X2ML</t>
  </si>
  <si>
    <t>TRAMAL</t>
  </si>
  <si>
    <t>50MG/ML INJ SOL 5X1ML</t>
  </si>
  <si>
    <t>TRIPLIXAM 5 MG/1,25 MG/5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</si>
  <si>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</si>
  <si>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</si>
  <si>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</si>
  <si>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</si>
  <si>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</si>
  <si>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</si>
  <si>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TULIP 10 MG POTAHOVANÉ TABLETY</t>
  </si>
  <si>
    <t>POR TBL FLM 90X10MG</t>
  </si>
  <si>
    <t>POR TBL FLM 30X10MG</t>
  </si>
  <si>
    <t>TULIP 20 MG POTAHOVANÉ TABLETY</t>
  </si>
  <si>
    <t>TULIP 40 MG</t>
  </si>
  <si>
    <t>VENLAFAXIN MYLAN 75 MG</t>
  </si>
  <si>
    <t>75MG CPS PRO 90</t>
  </si>
  <si>
    <t>VEROSPIRON</t>
  </si>
  <si>
    <t>VEROSPIRON 100MG</t>
  </si>
  <si>
    <t>CPS 30X100MG</t>
  </si>
  <si>
    <t>VEROSPIRON 50MG</t>
  </si>
  <si>
    <t>CPS 30X50MG</t>
  </si>
  <si>
    <t>VIGANTOL</t>
  </si>
  <si>
    <t>0,5MG/ML POR GTT SOL 1X10ML</t>
  </si>
  <si>
    <t>VITAMIN B12 LECIVA 1000RG</t>
  </si>
  <si>
    <t>INJ 5X1ML/1000RG</t>
  </si>
  <si>
    <t>VITAMIN B12 LECIVA 300RG</t>
  </si>
  <si>
    <t>INJ 5X1ML/300RG</t>
  </si>
  <si>
    <t>WARFARIN PMCS 5 MG</t>
  </si>
  <si>
    <t>POR TBL NOB 100X5MG</t>
  </si>
  <si>
    <t>XORIMAX</t>
  </si>
  <si>
    <t>500MG TBL FLM 14</t>
  </si>
  <si>
    <t>XYZAL</t>
  </si>
  <si>
    <t>POR TBL FLM 28X5MG</t>
  </si>
  <si>
    <t>ZALDIAR</t>
  </si>
  <si>
    <t>POR TBL FLM 20</t>
  </si>
  <si>
    <t>37,5MG/325MG TBL FLM 30X1</t>
  </si>
  <si>
    <t>ZIBOR 25 000 IU</t>
  </si>
  <si>
    <t>INJ SOL 2X0.4ML/10000IU</t>
  </si>
  <si>
    <t>ZODAC</t>
  </si>
  <si>
    <t>TBL OBD 30X10MG</t>
  </si>
  <si>
    <t>TBL OBD 60X10MG</t>
  </si>
  <si>
    <t>ZOLPIDEM MYLAN</t>
  </si>
  <si>
    <t>POR TBL FLM 20X10MG</t>
  </si>
  <si>
    <t>POR TBL FLM 50X10MG</t>
  </si>
  <si>
    <t>léky - enterální výživa (LEK)</t>
  </si>
  <si>
    <t>NUTRIDRINK PROTEIN S PŘÍCHUTÍ LESNÍHO OVOCE</t>
  </si>
  <si>
    <t>POR SOL 4X200ML</t>
  </si>
  <si>
    <t>PROTIFAR</t>
  </si>
  <si>
    <t>POR PLV SOL 1X225GM</t>
  </si>
  <si>
    <t>léky - krev.deriváty ZUL (TO)</t>
  </si>
  <si>
    <t>HAEMOCOMPLETTAN P</t>
  </si>
  <si>
    <t>20MG/ML INJ/INF PLV SOL 1X2000MG</t>
  </si>
  <si>
    <t>OCPLEX</t>
  </si>
  <si>
    <t>500IU INF PSO LQF 1+1X20ML</t>
  </si>
  <si>
    <t>1000IU INF PSO LQF 1+1X40ML</t>
  </si>
  <si>
    <t>OCTAPLAS LG</t>
  </si>
  <si>
    <t>45-70MG/ML INF SOL 1X200ML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</si>
  <si>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</si>
  <si>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</si>
  <si>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</si>
  <si>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</si>
  <si>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</si>
  <si>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</si>
  <si>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</si>
  <si>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</si>
  <si>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</si>
  <si>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</si>
  <si>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</si>
  <si>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</si>
  <si>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</si>
  <si>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</si>
  <si>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</si>
  <si>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</si>
  <si>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</si>
  <si>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</si>
  <si>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</si>
  <si>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BACTROBAN</t>
  </si>
  <si>
    <t>20MG/G UNG 15G</t>
  </si>
  <si>
    <t>BELOGENT MAST</t>
  </si>
  <si>
    <t>UNG 1X30GM</t>
  </si>
  <si>
    <t>BISEPTOL 480</t>
  </si>
  <si>
    <t>INJ 10X5ML</t>
  </si>
  <si>
    <t>CIFLOXINAL</t>
  </si>
  <si>
    <t>POR TBL FLM 10X250MG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</si>
  <si>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</si>
  <si>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</si>
  <si>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</si>
  <si>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</si>
  <si>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</si>
  <si>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</si>
  <si>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</si>
  <si>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</si>
  <si>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</si>
  <si>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</si>
  <si>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</si>
  <si>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</si>
  <si>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</si>
  <si>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</si>
  <si>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</si>
  <si>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</si>
  <si>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UNG 1X10GM</t>
  </si>
  <si>
    <t>FUCIDIN</t>
  </si>
  <si>
    <t>UNG 1X15GM 2%</t>
  </si>
  <si>
    <t>GARAMYCIN SCHWAMM</t>
  </si>
  <si>
    <t>130MG SPO MED 1</t>
  </si>
  <si>
    <t>GENTAMICIN B.BRAUN INF SOL 240MG</t>
  </si>
  <si>
    <t>20X80ML 3MG/ML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</si>
  <si>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</si>
  <si>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</si>
  <si>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</si>
  <si>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</si>
  <si>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</si>
  <si>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</si>
  <si>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</si>
  <si>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</si>
  <si>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</si>
  <si>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OFLOXIN 200</t>
  </si>
  <si>
    <t>TBL OBD 10X200MG</t>
  </si>
  <si>
    <t>OFLOXIN INF</t>
  </si>
  <si>
    <t>INF SOL 10X100ML</t>
  </si>
  <si>
    <t>OPHTHALMO-FRAMYKOIN</t>
  </si>
  <si>
    <t>OSPEN 1000</t>
  </si>
  <si>
    <t>TBL OBD 30X1000KU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</si>
  <si>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</si>
  <si>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</si>
  <si>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</si>
  <si>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</si>
  <si>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</si>
  <si>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</si>
  <si>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</si>
  <si>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</si>
  <si>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</si>
  <si>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ROZEX KRÉM</t>
  </si>
  <si>
    <t>CRM 1X30GM</t>
  </si>
  <si>
    <t>SEFOTAK 1 G</t>
  </si>
  <si>
    <t>INJ PLV SOL 1X1GM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</si>
  <si>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</si>
  <si>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</si>
  <si>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</si>
  <si>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</si>
  <si>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</si>
  <si>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</si>
  <si>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</si>
  <si>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</si>
  <si>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</si>
  <si>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</si>
  <si>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ZYVOXID</t>
  </si>
  <si>
    <t>INF SOL 10X300ML</t>
  </si>
  <si>
    <t>léky - antimykotika (LEK)</t>
  </si>
  <si>
    <t>CANESTEN KRÉM</t>
  </si>
  <si>
    <t>CRM 1X20GM/200MG</t>
  </si>
  <si>
    <t>SPR 1X30ML 1%</t>
  </si>
  <si>
    <t>AQUA PRO INJECTIONE BRAUN</t>
  </si>
  <si>
    <t>INJ SOL 20X10ML-PLA</t>
  </si>
  <si>
    <t>DEPO-MEDROL</t>
  </si>
  <si>
    <t>INJ 1X1ML/40MG</t>
  </si>
  <si>
    <t>DZ BRAUNOL 1 L</t>
  </si>
  <si>
    <t>IRUXOL MONO</t>
  </si>
  <si>
    <t>DRM UNG 1X10GM</t>
  </si>
  <si>
    <t>KL MS HYDROG.PEROX. 3% 1000g</t>
  </si>
  <si>
    <t>KL SOL.FORMALDEHYDI 10% 1000 g</t>
  </si>
  <si>
    <t>UN 2209</t>
  </si>
  <si>
    <t>KL SOL.FORMALDEHYDI 10%,250G</t>
  </si>
  <si>
    <t>KL SOL.HYD.PEROX.3% 250G</t>
  </si>
  <si>
    <t>ACCUPRO 5</t>
  </si>
  <si>
    <t>TBL OBD 30X5MG</t>
  </si>
  <si>
    <t>ACIDUM ASCORBICUM</t>
  </si>
  <si>
    <t>INJ 5X5ML</t>
  </si>
  <si>
    <t>ALLOPURINOL APOTEX</t>
  </si>
  <si>
    <t>100MG TBL NOB 100</t>
  </si>
  <si>
    <t>ALOPURINOL SANDOZ</t>
  </si>
  <si>
    <t>100MG TBL NOB 30</t>
  </si>
  <si>
    <t>ANAFRANIL SR 75</t>
  </si>
  <si>
    <t>TBL RET 20X75MG</t>
  </si>
  <si>
    <t>PAR LQF 20X100ML-PE</t>
  </si>
  <si>
    <t>BERODUAL</t>
  </si>
  <si>
    <t>INH LIQ 1X20ML</t>
  </si>
  <si>
    <t>BETASERC 16</t>
  </si>
  <si>
    <t>POR TBL NOB 60X16MG</t>
  </si>
  <si>
    <t>POR TBL FLM 100X5MG</t>
  </si>
  <si>
    <t>BROMHEXIN - EGIS</t>
  </si>
  <si>
    <t>SOL 1X60ML/120MG</t>
  </si>
  <si>
    <t>BRUFEN 400</t>
  </si>
  <si>
    <t>400MG TBL FLM 100</t>
  </si>
  <si>
    <t>CELASKON ČERVENÝ POMERANČ</t>
  </si>
  <si>
    <t>500MG TBL EFF 10</t>
  </si>
  <si>
    <t>CORDARONE</t>
  </si>
  <si>
    <t>POR TBL NOB30X200MG</t>
  </si>
  <si>
    <t>COSYREL 10MG/10MG</t>
  </si>
  <si>
    <t xml:space="preserve">TBL FLM 30 </t>
  </si>
  <si>
    <t>TBL 40X10MG</t>
  </si>
  <si>
    <t>DEPAKINE CHRONO 500MG(PULENE)</t>
  </si>
  <si>
    <t>TBL RET 30X500MG</t>
  </si>
  <si>
    <t>DERMOVATE</t>
  </si>
  <si>
    <t>UNG 1X25GM 0.05%</t>
  </si>
  <si>
    <t>POR TBL FLM 120X500MG</t>
  </si>
  <si>
    <t>DIAPREL MR</t>
  </si>
  <si>
    <t>30MG TBL RET 60</t>
  </si>
  <si>
    <t>DICLOFENAC AL RETARD</t>
  </si>
  <si>
    <t>TBL OBD 20X100MG</t>
  </si>
  <si>
    <t>DIGOXIN 0.250 LECIVA</t>
  </si>
  <si>
    <t>DIOZEN</t>
  </si>
  <si>
    <t>500MG TBL FLM 30</t>
  </si>
  <si>
    <t>INJ 10X2ML</t>
  </si>
  <si>
    <t>DITROPAN</t>
  </si>
  <si>
    <t>TBL 30X5MG</t>
  </si>
  <si>
    <t>ENAP 5MG</t>
  </si>
  <si>
    <t>EPHEDRIN BIOTIKA</t>
  </si>
  <si>
    <t>INJ SOL 10X1ML/50MG</t>
  </si>
  <si>
    <t>Espumisan cps.100x40mg-blistr</t>
  </si>
  <si>
    <t>0057585</t>
  </si>
  <si>
    <t>EZEN</t>
  </si>
  <si>
    <t>10MG TBL NOB 90</t>
  </si>
  <si>
    <t>FAKTU 100MG/2,5MG</t>
  </si>
  <si>
    <t>SUP 20</t>
  </si>
  <si>
    <t>FUROSEMID ACCORD</t>
  </si>
  <si>
    <t>10MG/ML INJ/INF SOL 10X2ML</t>
  </si>
  <si>
    <t>GELASPAN 4% EBI20x500 ml</t>
  </si>
  <si>
    <t>INF SOL20X500ML VAK</t>
  </si>
  <si>
    <t>GUAJACURAN « 5 % INJ</t>
  </si>
  <si>
    <t>HALOPERIDOL</t>
  </si>
  <si>
    <t>INJ 5X1ML/5MG</t>
  </si>
  <si>
    <t>HELICID 20 ZENTIVA</t>
  </si>
  <si>
    <t>HELIDES 20 MG ENTEROSOLVENTNÍ TVRDÉ TOBOLKY</t>
  </si>
  <si>
    <t>HERPESIN 400</t>
  </si>
  <si>
    <t>POR TBL NOB 25X400MG</t>
  </si>
  <si>
    <t>400MG TBL FLM 48</t>
  </si>
  <si>
    <t>INJ PROCAINII CHLORATI 0,2% ARD 10x200ml</t>
  </si>
  <si>
    <t>2MG/ML INJ SOL 10X200ML</t>
  </si>
  <si>
    <t>JOVESTO 5 MG POTAHOVANÉ TABLETY</t>
  </si>
  <si>
    <t>POR TBL FLM 30X5MG I</t>
  </si>
  <si>
    <t>INJ 5X1ML/10MG</t>
  </si>
  <si>
    <t>Klysma salinické 10x135ml</t>
  </si>
  <si>
    <t>LAGOSA</t>
  </si>
  <si>
    <t>DRG 100X150MG</t>
  </si>
  <si>
    <t>LAMICTAL</t>
  </si>
  <si>
    <t>50MG TBL NOB 42</t>
  </si>
  <si>
    <t>LANZUL</t>
  </si>
  <si>
    <t>CPS 28X30MG</t>
  </si>
  <si>
    <t>LATANOPROST STADA</t>
  </si>
  <si>
    <t>50MCG/ML OPH GTT SOL 3X2,5ML</t>
  </si>
  <si>
    <t>LETROX 100</t>
  </si>
  <si>
    <t>POR TBL NOB 100X100RG II</t>
  </si>
  <si>
    <t>LETROX 50</t>
  </si>
  <si>
    <t>POR TBL NOB 100X50RG II</t>
  </si>
  <si>
    <t>LOZAP 50 ZENTIVA</t>
  </si>
  <si>
    <t>POR TBL FLM 30X50MG</t>
  </si>
  <si>
    <t>MARCAINE 0,5%</t>
  </si>
  <si>
    <t>5MG/ML INJ SOL 5X20ML</t>
  </si>
  <si>
    <t>GEL 1X20GM</t>
  </si>
  <si>
    <t>MIRTAZAPIN SANDOZ</t>
  </si>
  <si>
    <t>30MG TBL FLM 30</t>
  </si>
  <si>
    <t>MORPHIN BIOTIKA 1%</t>
  </si>
  <si>
    <t>INJ 10X1ML/10MG</t>
  </si>
  <si>
    <t>MUCOSOLVAN</t>
  </si>
  <si>
    <t>POR GTT SOL+INH SOL 60ML</t>
  </si>
  <si>
    <t>NATRIUM CHLORATUM BIOTIKA 10%</t>
  </si>
  <si>
    <t>NEUROL 0.5</t>
  </si>
  <si>
    <t>POR TBL NOB30X0.5MG</t>
  </si>
  <si>
    <t>NEVANAC 3 MG/ML</t>
  </si>
  <si>
    <t>OPH GTT SUS 1X3ML KULATÁ</t>
  </si>
  <si>
    <t>NORADRENALIN LÉČIVA</t>
  </si>
  <si>
    <t>IVN INF CNC SOL 5X5ML</t>
  </si>
  <si>
    <t>NORETHISTERON ZENTIVA</t>
  </si>
  <si>
    <t>TBL NOB 45X5MG</t>
  </si>
  <si>
    <t>OPHTHALMO-AZULEN</t>
  </si>
  <si>
    <t>PLAQUENIL</t>
  </si>
  <si>
    <t>TBL OBD 60X200MG</t>
  </si>
  <si>
    <t>PRESTANCE 10 MG/10 MG</t>
  </si>
  <si>
    <t>PRESTARIUM NEO COMBI 5mg/1,25mg</t>
  </si>
  <si>
    <t>PROTAMIN MEDA AMPULLEN</t>
  </si>
  <si>
    <t>1000IU/ML INJ SOL 5X5ML</t>
  </si>
  <si>
    <t>RECOXA 15</t>
  </si>
  <si>
    <t>POR TBL NOB 30X15MG</t>
  </si>
  <si>
    <t>RINGERFUNDIN B.BRAUN</t>
  </si>
  <si>
    <t>INF SOL 10X500ML PE</t>
  </si>
  <si>
    <t>INF SOL10X1000ML PE</t>
  </si>
  <si>
    <t>INF 10X500ML(LDPE)</t>
  </si>
  <si>
    <t>RIVOTRIL 0.5 MG</t>
  </si>
  <si>
    <t>TBL 50X0.5MG</t>
  </si>
  <si>
    <t>SINUPRET</t>
  </si>
  <si>
    <t>SIOFOR 1000</t>
  </si>
  <si>
    <t>POR TBL FLM 60X1000MG</t>
  </si>
  <si>
    <t>SIOFOR 500</t>
  </si>
  <si>
    <t>TBL OBD 60X500MG</t>
  </si>
  <si>
    <t>STOPTUSSIN</t>
  </si>
  <si>
    <t>POR GTT SOL 1X25ML</t>
  </si>
  <si>
    <t>SYNTOSTIGMIN</t>
  </si>
  <si>
    <t>TELMISARTAN SANDOZ</t>
  </si>
  <si>
    <t>80MG TBL NOB 100</t>
  </si>
  <si>
    <t>TELMISARTAN/HYDROCHLOROTHIAZID SANDOZ</t>
  </si>
  <si>
    <t>80MG/25MG TBL FLM 30</t>
  </si>
  <si>
    <t>TENSIOMIN</t>
  </si>
  <si>
    <t>TBL 30X25MG</t>
  </si>
  <si>
    <t>TEZEO 80 MG</t>
  </si>
  <si>
    <t>POR TBL NOB 28X80MG</t>
  </si>
  <si>
    <t>TEZEO HCT 40 MG/12,5 MG</t>
  </si>
  <si>
    <t>POR TBL NOB 28</t>
  </si>
  <si>
    <t>TISERCIN</t>
  </si>
  <si>
    <t>INJ 10X1ML/25MG</t>
  </si>
  <si>
    <t>TBL OBD 50X25MG</t>
  </si>
  <si>
    <t>TORVACARD NEO 40 MG</t>
  </si>
  <si>
    <t>POR TBL FLM 30X40MG</t>
  </si>
  <si>
    <t>TRANSMETIL 500 MG TABLETY</t>
  </si>
  <si>
    <t>POR TBL ENT 10X500MG</t>
  </si>
  <si>
    <t>TRIAMCINOLON E LECIVA</t>
  </si>
  <si>
    <t>TWYNSTA 80 MG/10 MG</t>
  </si>
  <si>
    <t>TWYNSTA 80 MG/5 MG</t>
  </si>
  <si>
    <t>UBRETID</t>
  </si>
  <si>
    <t>TBL 50X5MG</t>
  </si>
  <si>
    <t>TBL 100X25MG</t>
  </si>
  <si>
    <t>VOLUVEN  6%</t>
  </si>
  <si>
    <t>INF SOL 20X500MLVAK+P</t>
  </si>
  <si>
    <t>ZYLLT 75 MG</t>
  </si>
  <si>
    <t>POR TBL FLM 28X75MG</t>
  </si>
  <si>
    <t>NUTRIDRINK S PŘÍCHUTÍ VANILKOVOU</t>
  </si>
  <si>
    <t>20MG/ML INJ/INF PLV SOL 1X1000MG</t>
  </si>
  <si>
    <t>DALACIN C 150 MG</t>
  </si>
  <si>
    <t>POR CPS DUR 16x150mg</t>
  </si>
  <si>
    <t>Gentamicin B.Braun INF SOL 80MG</t>
  </si>
  <si>
    <t>20x80ML 1mg/ml</t>
  </si>
  <si>
    <t>NORMIX</t>
  </si>
  <si>
    <t>POR TBL FLM 28X200MG</t>
  </si>
  <si>
    <t>VFEND 200 MG</t>
  </si>
  <si>
    <t>INF PLV SOL 1X200MG</t>
  </si>
  <si>
    <t>3121 - TRAU: ambulance</t>
  </si>
  <si>
    <t>3111 - TRAU: lůžkové oddělení 27</t>
  </si>
  <si>
    <t>3131 - TRAU: JIP 27</t>
  </si>
  <si>
    <t>A02BC02 - PANTOPRAZOL</t>
  </si>
  <si>
    <t>A02BC03 - LANSOPRAZOL</t>
  </si>
  <si>
    <t>A02BC05 - ESOMEPRAZOL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</si>
  <si>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</si>
  <si>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</si>
  <si>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</si>
  <si>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</si>
  <si>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</si>
  <si>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</si>
  <si>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</si>
  <si>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</si>
  <si>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</si>
  <si>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</si>
  <si>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</si>
  <si>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</si>
  <si>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C07BB07 - BISOPROLOL A THIAZIDY</t>
  </si>
  <si>
    <t>C08CA01 - AMLODIPIN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</si>
  <si>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</si>
  <si>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</si>
  <si>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</si>
  <si>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</si>
  <si>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</si>
  <si>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</si>
  <si>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</si>
  <si>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</si>
  <si>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</si>
  <si>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</si>
  <si>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</si>
  <si>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</si>
  <si>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</si>
  <si>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</si>
  <si>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</si>
  <si>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</si>
  <si>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</si>
  <si>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</si>
  <si>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</si>
  <si>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</si>
  <si>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M01AC06 - MELOXIKAM</t>
  </si>
  <si>
    <t>M04AA01 - ALOPURINOL</t>
  </si>
  <si>
    <t>N01BB10 - LEVOBUPIVAKAIN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</si>
  <si>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</si>
  <si>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</si>
  <si>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</si>
  <si>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</si>
  <si>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</si>
  <si>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</si>
  <si>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N05BA12 - ALPRAZOLAM</t>
  </si>
  <si>
    <t>N05CF02 - ZOLPIDEM</t>
  </si>
  <si>
    <t>N06AX16 - VENLAFAXIN</t>
  </si>
  <si>
    <t>N07CA01 - BETAHISTIN</t>
  </si>
  <si>
    <t>R05CB06 - AMBROXOL</t>
  </si>
  <si>
    <t>R06AE07 - CETIRIZIN</t>
  </si>
  <si>
    <t>R06AX27 - DESLORATADIN</t>
  </si>
  <si>
    <t>S01EE01 - LATANOPROST</t>
  </si>
  <si>
    <t>A03FA07 - ITOPRIDUM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</si>
  <si>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</si>
  <si>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</si>
  <si>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</si>
  <si>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</si>
  <si>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</si>
  <si>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</si>
  <si>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</si>
  <si>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</si>
  <si>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</si>
  <si>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</si>
  <si>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</si>
  <si>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</si>
  <si>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</si>
  <si>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A03FA07</t>
  </si>
  <si>
    <t>166759</t>
  </si>
  <si>
    <t>50MG TBL FLM 40(4X10)</t>
  </si>
  <si>
    <t>237595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</si>
  <si>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</si>
  <si>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</si>
  <si>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</si>
  <si>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</si>
  <si>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</si>
  <si>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</si>
  <si>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</si>
  <si>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</si>
  <si>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</si>
  <si>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</si>
  <si>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</si>
  <si>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</si>
  <si>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</si>
  <si>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</si>
  <si>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</si>
  <si>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</si>
  <si>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213489</t>
  </si>
  <si>
    <t>9500IU/ML INJ SOL ISP 10X0,6ML</t>
  </si>
  <si>
    <t>213494</t>
  </si>
  <si>
    <t>9500IU/ML INJ SOL ISP 10X0,4ML</t>
  </si>
  <si>
    <t>C01BC03</t>
  </si>
  <si>
    <t>235813</t>
  </si>
  <si>
    <t>C01CA03</t>
  </si>
  <si>
    <t>536</t>
  </si>
  <si>
    <t>1MG/ML INF CNC SOL 5X1ML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</si>
  <si>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</si>
  <si>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</si>
  <si>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</si>
  <si>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</si>
  <si>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</si>
  <si>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</si>
  <si>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</si>
  <si>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</si>
  <si>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231701</t>
  </si>
  <si>
    <t>231702</t>
  </si>
  <si>
    <t>231703</t>
  </si>
  <si>
    <t>C07AB05</t>
  </si>
  <si>
    <t>49909</t>
  </si>
  <si>
    <t>LOKREN</t>
  </si>
  <si>
    <t>20MG TBL FLM 28</t>
  </si>
  <si>
    <t>C07AB07</t>
  </si>
  <si>
    <t>232156</t>
  </si>
  <si>
    <t>233559</t>
  </si>
  <si>
    <t>BISOPROLOL MYLAN</t>
  </si>
  <si>
    <t>233579</t>
  </si>
  <si>
    <t>C07AB12</t>
  </si>
  <si>
    <t>229887</t>
  </si>
  <si>
    <t>C07BB07</t>
  </si>
  <si>
    <t>13603</t>
  </si>
  <si>
    <t>LODOZ</t>
  </si>
  <si>
    <t>5MG/6,25MG TBL FLM 30 II</t>
  </si>
  <si>
    <t>C08CA01</t>
  </si>
  <si>
    <t>2954</t>
  </si>
  <si>
    <t>AGEN</t>
  </si>
  <si>
    <t>10MG TBL NOB 30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</si>
  <si>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</si>
  <si>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</si>
  <si>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</si>
  <si>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</si>
  <si>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</si>
  <si>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</si>
  <si>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</si>
  <si>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</si>
  <si>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C09BB04</t>
  </si>
  <si>
    <t>187804</t>
  </si>
  <si>
    <t>TONARSSA</t>
  </si>
  <si>
    <t>8MG/5MG TBL NOB 30</t>
  </si>
  <si>
    <t>C09DA01</t>
  </si>
  <si>
    <t>15316</t>
  </si>
  <si>
    <t>50MG/12,5MG TBL FLM 30</t>
  </si>
  <si>
    <t>C09DA07</t>
  </si>
  <si>
    <t>189664</t>
  </si>
  <si>
    <t>80MG/12,5MG TBL FLM 100</t>
  </si>
  <si>
    <t>219591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</si>
  <si>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</si>
  <si>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</si>
  <si>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</si>
  <si>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</si>
  <si>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</si>
  <si>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</si>
  <si>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</si>
  <si>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</si>
  <si>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</si>
  <si>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</si>
  <si>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</si>
  <si>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</si>
  <si>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</si>
  <si>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</si>
  <si>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</si>
  <si>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147458</t>
  </si>
  <si>
    <t>147466</t>
  </si>
  <si>
    <t>243130</t>
  </si>
  <si>
    <t>243131</t>
  </si>
  <si>
    <t>243136</t>
  </si>
  <si>
    <t>243138</t>
  </si>
  <si>
    <t>50MCG TBL NOB 100 II</t>
  </si>
  <si>
    <t>243140</t>
  </si>
  <si>
    <t>150MCG TBL NOB 100 II</t>
  </si>
  <si>
    <t>46692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</si>
  <si>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</si>
  <si>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</si>
  <si>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</si>
  <si>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</si>
  <si>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</si>
  <si>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</si>
  <si>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</si>
  <si>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</si>
  <si>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</si>
  <si>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</si>
  <si>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</si>
  <si>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</si>
  <si>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</si>
  <si>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</si>
  <si>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</si>
  <si>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</si>
  <si>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</si>
  <si>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</si>
  <si>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</si>
  <si>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</si>
  <si>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141263</t>
  </si>
  <si>
    <t>4G/500MG INF PLV SOL 1</t>
  </si>
  <si>
    <t>J01DC02</t>
  </si>
  <si>
    <t>64831</t>
  </si>
  <si>
    <t>AXETINE</t>
  </si>
  <si>
    <t>1,5G INJ/INF PLV SOL 10</t>
  </si>
  <si>
    <t>J01DD01</t>
  </si>
  <si>
    <t>201030</t>
  </si>
  <si>
    <t>SEFOTAK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</si>
  <si>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</si>
  <si>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</si>
  <si>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</si>
  <si>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</si>
  <si>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</si>
  <si>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</si>
  <si>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</si>
  <si>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</si>
  <si>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</si>
  <si>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</si>
  <si>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</si>
  <si>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</si>
  <si>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</si>
  <si>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</si>
  <si>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</si>
  <si>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</si>
  <si>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</si>
  <si>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</si>
  <si>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</si>
  <si>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</si>
  <si>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</si>
  <si>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</si>
  <si>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</si>
  <si>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3708</t>
  </si>
  <si>
    <t>2MG/ML INF SOL 10X300ML I</t>
  </si>
  <si>
    <t>N01BB10</t>
  </si>
  <si>
    <t>197125</t>
  </si>
  <si>
    <t>LEVOBUPIVACAINE KABI</t>
  </si>
  <si>
    <t>5MG/ML INJ/INF SOL 5X10ML</t>
  </si>
  <si>
    <t>N02AA05</t>
  </si>
  <si>
    <t>180367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</si>
  <si>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</si>
  <si>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</si>
  <si>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</si>
  <si>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</si>
  <si>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</si>
  <si>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</si>
  <si>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</si>
  <si>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</si>
  <si>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232609</t>
  </si>
  <si>
    <t>N03AX12</t>
  </si>
  <si>
    <t>84399</t>
  </si>
  <si>
    <t>NEURONTIN</t>
  </si>
  <si>
    <t>300MG CPS DUR 50</t>
  </si>
  <si>
    <t>N04BA02</t>
  </si>
  <si>
    <t>3591</t>
  </si>
  <si>
    <t>250MG/25MG TBL NOB 100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</si>
  <si>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</si>
  <si>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</si>
  <si>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</si>
  <si>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</si>
  <si>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</si>
  <si>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</si>
  <si>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</si>
  <si>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</si>
  <si>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</si>
  <si>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</si>
  <si>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</si>
  <si>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N06AX16</t>
  </si>
  <si>
    <t>233735</t>
  </si>
  <si>
    <t>VENLAFAXIN MYLAN</t>
  </si>
  <si>
    <t>N07CA01</t>
  </si>
  <si>
    <t>215559</t>
  </si>
  <si>
    <t>R05CB06</t>
  </si>
  <si>
    <t>202900</t>
  </si>
  <si>
    <t>30MG TBL NOB 20</t>
  </si>
  <si>
    <t>R06AE07</t>
  </si>
  <si>
    <t>5496</t>
  </si>
  <si>
    <t>10MG TBL FLM 60</t>
  </si>
  <si>
    <t>66030</t>
  </si>
  <si>
    <t>10MG TBL FLM 30</t>
  </si>
  <si>
    <t>V06XX</t>
  </si>
  <si>
    <t>33220</t>
  </si>
  <si>
    <t>POR SOL 1X225G</t>
  </si>
  <si>
    <t>33852</t>
  </si>
  <si>
    <t>90044</t>
  </si>
  <si>
    <t>40MG/ML INJ SUS 1X1ML</t>
  </si>
  <si>
    <t>A02BC03</t>
  </si>
  <si>
    <t>17121</t>
  </si>
  <si>
    <t>30MG CPS DUR 28</t>
  </si>
  <si>
    <t>A02BC05</t>
  </si>
  <si>
    <t>180050</t>
  </si>
  <si>
    <t>HELIDES</t>
  </si>
  <si>
    <t>20MG CPS ETD 28</t>
  </si>
  <si>
    <t>A10BA02</t>
  </si>
  <si>
    <t>191922</t>
  </si>
  <si>
    <t>SIOFOR</t>
  </si>
  <si>
    <t>1000MG TBL FLM 60</t>
  </si>
  <si>
    <t>208204</t>
  </si>
  <si>
    <t>500MG TBL FLM 60 II</t>
  </si>
  <si>
    <t>B01AC04</t>
  </si>
  <si>
    <t>149480</t>
  </si>
  <si>
    <t>ZYLLT</t>
  </si>
  <si>
    <t>75MG TBL FLM 28</t>
  </si>
  <si>
    <t>C01BD01</t>
  </si>
  <si>
    <t>13767</t>
  </si>
  <si>
    <t>200MG TBL NOB 30</t>
  </si>
  <si>
    <t>216900</t>
  </si>
  <si>
    <t>1MG/ML INF CNC SOL 5X5ML</t>
  </si>
  <si>
    <t>214036</t>
  </si>
  <si>
    <t>239807</t>
  </si>
  <si>
    <t>233584</t>
  </si>
  <si>
    <t>5MG TBL FLM 100</t>
  </si>
  <si>
    <t>124129</t>
  </si>
  <si>
    <t>PRESTANCE</t>
  </si>
  <si>
    <t>10MG/10MG TBL NOB 30</t>
  </si>
  <si>
    <t>C09CA01</t>
  </si>
  <si>
    <t>114065</t>
  </si>
  <si>
    <t>50MG TBL FLM 30 II</t>
  </si>
  <si>
    <t>189668</t>
  </si>
  <si>
    <t>C09DB04</t>
  </si>
  <si>
    <t>167852</t>
  </si>
  <si>
    <t>TWYNSTA</t>
  </si>
  <si>
    <t>80MG/5MG TBL NOB 28</t>
  </si>
  <si>
    <t>167859</t>
  </si>
  <si>
    <t>80MG/10MG TBL NOB 28</t>
  </si>
  <si>
    <t>187425</t>
  </si>
  <si>
    <t>LETROX</t>
  </si>
  <si>
    <t>50MCG TBL NOB 100</t>
  </si>
  <si>
    <t>187427</t>
  </si>
  <si>
    <t>100MCG TBL NOB 100</t>
  </si>
  <si>
    <t>M01AC06</t>
  </si>
  <si>
    <t>112561</t>
  </si>
  <si>
    <t>RECOXA</t>
  </si>
  <si>
    <t>15MG TBL NOB 30</t>
  </si>
  <si>
    <t>M04AA01</t>
  </si>
  <si>
    <t>127260</t>
  </si>
  <si>
    <t>N03AG01</t>
  </si>
  <si>
    <t>92587</t>
  </si>
  <si>
    <t>DEPAKINE CHRONO 500 MG SÉCABLE</t>
  </si>
  <si>
    <t>500MG TBL RET 30</t>
  </si>
  <si>
    <t>N03AX09</t>
  </si>
  <si>
    <t>237772</t>
  </si>
  <si>
    <t>50MG TBL NOB 42 I</t>
  </si>
  <si>
    <t>6618</t>
  </si>
  <si>
    <t>0,5MG TBL NOB 30</t>
  </si>
  <si>
    <t>229646</t>
  </si>
  <si>
    <t>BETASERC</t>
  </si>
  <si>
    <t>16MG TBL NOB 60</t>
  </si>
  <si>
    <t>R06AX27</t>
  </si>
  <si>
    <t>178682</t>
  </si>
  <si>
    <t>JOVESTO</t>
  </si>
  <si>
    <t>5MG TBL FLM 30 I</t>
  </si>
  <si>
    <t>S01EE01</t>
  </si>
  <si>
    <t>206658</t>
  </si>
  <si>
    <t>33847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</si>
  <si>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</si>
  <si>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</si>
  <si>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</si>
  <si>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</si>
  <si>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</si>
  <si>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</si>
  <si>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</si>
  <si>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</si>
  <si>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</si>
  <si>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</si>
  <si>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</si>
  <si>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</si>
  <si>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</si>
  <si>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</si>
  <si>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</si>
  <si>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</si>
  <si>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</si>
  <si>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</si>
  <si>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</si>
  <si>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</si>
  <si>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Janský Petr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</si>
  <si>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</si>
  <si>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</si>
  <si>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</si>
  <si>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</si>
  <si>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</si>
  <si>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</si>
  <si>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</si>
  <si>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</si>
  <si>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</si>
  <si>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</si>
  <si>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</si>
  <si>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</si>
  <si>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213485</t>
  </si>
  <si>
    <t>9500IU/ML INJ SOL ISP 10X0,8ML</t>
  </si>
  <si>
    <t>TRAMADOL A PARACETAMOL</t>
  </si>
  <si>
    <t>201609</t>
  </si>
  <si>
    <t>IBUPROFEN</t>
  </si>
  <si>
    <t>241992</t>
  </si>
  <si>
    <t>IBUPROFEN AL</t>
  </si>
  <si>
    <t>400MG TBL FLM 50</t>
  </si>
  <si>
    <t>SODNÁ SŮL METAMIZOLU</t>
  </si>
  <si>
    <t>179326</t>
  </si>
  <si>
    <t>DORETA</t>
  </si>
  <si>
    <t>75MG/650MG TBL FLM 20 I</t>
  </si>
  <si>
    <t>TRAMADOL A DEXKETOPROFEN</t>
  </si>
  <si>
    <t>173246</t>
  </si>
  <si>
    <t>KLÍŠŤOVÁ ENCEFALITIDA, INAKTIVOVANÝ CELÝ VIRUS</t>
  </si>
  <si>
    <t>215956</t>
  </si>
  <si>
    <t>FSME-IMMUN</t>
  </si>
  <si>
    <t>0,5ML INJ SUS ISP 1X0,5ML+J</t>
  </si>
  <si>
    <t>132872</t>
  </si>
  <si>
    <t>37,5MG/325MG TBL FLM 30</t>
  </si>
  <si>
    <t>KODEIN A PARACETAMOL</t>
  </si>
  <si>
    <t>109799</t>
  </si>
  <si>
    <t>ULTRACOD</t>
  </si>
  <si>
    <t>500MG/30MG TBL NOB 30</t>
  </si>
  <si>
    <t>Jiná</t>
  </si>
  <si>
    <t>5007403</t>
  </si>
  <si>
    <t>ORTÉZA KOLENNÍ FIXAČNÍ S FLEXÍ 20. PANOPFLEX PAN 7</t>
  </si>
  <si>
    <t>ZADNÍ ANATOMICKY TVAROVANÁ ZADNÍ DLAHA A DVĚ BOČNÍ DLAHY VE 20.</t>
  </si>
  <si>
    <t>ACIKLOVIR</t>
  </si>
  <si>
    <t>13704</t>
  </si>
  <si>
    <t>ZOVIRAX</t>
  </si>
  <si>
    <t>400MG TBL NOB 70</t>
  </si>
  <si>
    <t>CETIRIZIN</t>
  </si>
  <si>
    <t>99600</t>
  </si>
  <si>
    <t>10MG TBL FLM 90</t>
  </si>
  <si>
    <t>CIPROFLOXACIN</t>
  </si>
  <si>
    <t>238142</t>
  </si>
  <si>
    <t>CIPLOX</t>
  </si>
  <si>
    <t>DESLORATADIN</t>
  </si>
  <si>
    <t>168838</t>
  </si>
  <si>
    <t>DASSELTA</t>
  </si>
  <si>
    <t>5MG TBL FLM 90</t>
  </si>
  <si>
    <t>DIKLOFENAK</t>
  </si>
  <si>
    <t>75631</t>
  </si>
  <si>
    <t>100MG TBL PRO 20</t>
  </si>
  <si>
    <t>ESCITALOPRAM</t>
  </si>
  <si>
    <t>134505</t>
  </si>
  <si>
    <t>ELICEA</t>
  </si>
  <si>
    <t>10MG TBL FLM 56</t>
  </si>
  <si>
    <t>GABAPENTIN</t>
  </si>
  <si>
    <t>CHOLEKALCIFEROL</t>
  </si>
  <si>
    <t>12023</t>
  </si>
  <si>
    <t>CHONDROITIN-SULFÁT</t>
  </si>
  <si>
    <t>14823</t>
  </si>
  <si>
    <t>CONDROSULF</t>
  </si>
  <si>
    <t>800MG POR GRA SOL 30</t>
  </si>
  <si>
    <t>KLINDAMYCIN</t>
  </si>
  <si>
    <t>100339</t>
  </si>
  <si>
    <t>DALACIN C</t>
  </si>
  <si>
    <t>300MG CPS DUR 16</t>
  </si>
  <si>
    <t>KYSELINA ACETYLSALICYLOVÁ</t>
  </si>
  <si>
    <t>125114</t>
  </si>
  <si>
    <t>100MG TBL NOB 60(3X20)</t>
  </si>
  <si>
    <t>213487</t>
  </si>
  <si>
    <t>9500IU/ML INJ SOL ISP 10X0,3ML</t>
  </si>
  <si>
    <t>NIMESULID</t>
  </si>
  <si>
    <t>12892</t>
  </si>
  <si>
    <t>PROMETHAZIN</t>
  </si>
  <si>
    <t>207692</t>
  </si>
  <si>
    <t>RŮZNÉ JINÉ KOMBINACE ŽELEZA</t>
  </si>
  <si>
    <t>119654</t>
  </si>
  <si>
    <t>320MG/60MG TBL RET 100</t>
  </si>
  <si>
    <t>SULTAMICILIN</t>
  </si>
  <si>
    <t>17149</t>
  </si>
  <si>
    <t>375MG TBL FLM 12</t>
  </si>
  <si>
    <t>VÁPNÍK, KOMBINACE S VITAMINEM D A/NEBO JINÝMI LÉČIVY</t>
  </si>
  <si>
    <t>164888</t>
  </si>
  <si>
    <t>CALTRATE D3</t>
  </si>
  <si>
    <t>600MG/400IU TBL FLM 90</t>
  </si>
  <si>
    <t>ŽELEZO V KOMBINACI S KYANOKOBALAMINEM A KYSELINOU LISTOVOU</t>
  </si>
  <si>
    <t>59571</t>
  </si>
  <si>
    <t>FERRO-FOLGAMMA</t>
  </si>
  <si>
    <t>37MG/5MG/0,01MG CPS MOL 100</t>
  </si>
  <si>
    <t>138841</t>
  </si>
  <si>
    <t>37,5MG/325MG TBL FLM 30 I</t>
  </si>
  <si>
    <t>179327</t>
  </si>
  <si>
    <t>75MG/650MG TBL FLM 30 I</t>
  </si>
  <si>
    <t>AMOXICILIN A  INHIBITOR BETA-LAKTAMASY</t>
  </si>
  <si>
    <t>99366</t>
  </si>
  <si>
    <t>AMOKSIKLAV 457 MG/5 ML</t>
  </si>
  <si>
    <t>400MG/5ML+57MG/5ML POR PLV SUS 70ML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</si>
  <si>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</si>
  <si>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</si>
  <si>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</si>
  <si>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</si>
  <si>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</si>
  <si>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</si>
  <si>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</si>
  <si>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</si>
  <si>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</si>
  <si>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</si>
  <si>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</si>
  <si>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</si>
  <si>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</si>
  <si>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</si>
  <si>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5006048</t>
  </si>
  <si>
    <t>ORTÉZA RAMENNÍHO KLOUBU UNIFIX PAN 2.02</t>
  </si>
  <si>
    <t>UNIVERZÁLNÍ PRO PRAVÉ A LEVÉ RAMENO</t>
  </si>
  <si>
    <t>5005720</t>
  </si>
  <si>
    <t>DLAHA PRO FIXACI PRSTŮ RUKY TYP A</t>
  </si>
  <si>
    <t>VELIKOST A3</t>
  </si>
  <si>
    <t>5010040</t>
  </si>
  <si>
    <t>OBINADLO ELASTICKÉ IDEALTEX</t>
  </si>
  <si>
    <t>12CMX5M,V NAPNUTÉM STAVU,DLOUHÝ TAH,1KS</t>
  </si>
  <si>
    <t>5000316</t>
  </si>
  <si>
    <t>BERLE PŘEDLOKETNÍ SPECIÁLNÍ DURALOVÁ VERA</t>
  </si>
  <si>
    <t>VYMĚKČENÁ RUKOJEŤ,NOSNOST 150KG</t>
  </si>
  <si>
    <t>5000318</t>
  </si>
  <si>
    <t>BERLE PODPAŽNÍ DURALOVÁ DPB 10</t>
  </si>
  <si>
    <t>VELIKOST STŘEDNÍ,DLOUHÁ A DĚTSKÁ,130 KG VYMĚKČENÁ RUKOJEŤ A PODPAŽNÍ NÁVLEK</t>
  </si>
  <si>
    <t>5003152</t>
  </si>
  <si>
    <t>AVICENUM ORTHO 900 BANDÁŽ ACHILLOVY ŠLACHY TYP 01</t>
  </si>
  <si>
    <t>PRAVÁ, SILIKONOVÁ PELOTA, PODPATĚNKY, VEL. XS - XXL</t>
  </si>
  <si>
    <t>5005831</t>
  </si>
  <si>
    <t>OR 4C ORTÉZA LOKETNÍHO KLOUBU S LIMITOVANÝM ROZSAH</t>
  </si>
  <si>
    <t>XXS - XXL, MODRÁ / ŽLUTÁ</t>
  </si>
  <si>
    <t>5005838</t>
  </si>
  <si>
    <t>OR 6C/I ORTÉZA HLEZENNÍHO KLOUBU S DLAHAMI A VLOŽK</t>
  </si>
  <si>
    <t>XXS - XXXL, MODRÁ / ČERNÁ / ŽLUTÁ</t>
  </si>
  <si>
    <t>5006254</t>
  </si>
  <si>
    <t>222 KL-SC</t>
  </si>
  <si>
    <t>BERLE PŘEDLOKETNÍ BAREVNÁ, VYMĚKČENÉ DRŽADLO, NASTAVITELNÁ VÝŠKA</t>
  </si>
  <si>
    <t>5007230</t>
  </si>
  <si>
    <t>ORTÉZA LOKTE S LIMITACÍ PAN 4.02</t>
  </si>
  <si>
    <t>SE ZÁVĚSEM, NASTAVENÍ FLEXE A EXTENZE PO 10 STUPNÍCH</t>
  </si>
  <si>
    <t>5007242</t>
  </si>
  <si>
    <t>ORTÉZA ZÁPĚSTÍ DLOUHÁ PAN 5.02</t>
  </si>
  <si>
    <t>S DLAHOU</t>
  </si>
  <si>
    <t>5007246</t>
  </si>
  <si>
    <t>ORTÉZA ZÁPĚSTÍ A PALCE RUKY PAN 5.05</t>
  </si>
  <si>
    <t>S DLAHAMI PRO ZÁPĚSTÍ A PALEC RUKY, PROVEDENÍ PRAVÁ A LEVÁ,</t>
  </si>
  <si>
    <t>5010036</t>
  </si>
  <si>
    <t>8CMX5M,V NAPNUTÉM STAVU,DLOUHÝ TAH,1KS</t>
  </si>
  <si>
    <t>5010038</t>
  </si>
  <si>
    <t>14CMX5M,V NAPNUTÉM STAVU,DLOUHÝ TAH,1KS</t>
  </si>
  <si>
    <t>5005846</t>
  </si>
  <si>
    <t>OR 10A ORTÉZA PALCE S DLAHOU</t>
  </si>
  <si>
    <t>XS - XL, PRAVÁ / LEVÁ, MODRÁ / ČERNÁ</t>
  </si>
  <si>
    <t>5005168</t>
  </si>
  <si>
    <t>OBINADLO ELASTICKÉ FIXA CREP</t>
  </si>
  <si>
    <t>12CMX4M,TAŽNOST 160%,20KS</t>
  </si>
  <si>
    <t>5005385</t>
  </si>
  <si>
    <t>ORTÉZA ZÁPĚSTÍ</t>
  </si>
  <si>
    <t>DLOUHÁ, 2 DLAHY, T 22</t>
  </si>
  <si>
    <t>5006907</t>
  </si>
  <si>
    <t>VACOPED</t>
  </si>
  <si>
    <t>VAKUOVÝ FIXAČNÍ SYSTÉM STAVITELNÝ, VELIKOST S, M, L</t>
  </si>
  <si>
    <t>5005867</t>
  </si>
  <si>
    <t>OR 16B PÁSKA EPIKONDYLÁRNÍ S PLASTOVOU PELOTOU</t>
  </si>
  <si>
    <t>S - XXL, MODRÁ / ČERNÁ</t>
  </si>
  <si>
    <t>AMBROXOL</t>
  </si>
  <si>
    <t>CELIPROLOL</t>
  </si>
  <si>
    <t>214615</t>
  </si>
  <si>
    <t>TENOLOC</t>
  </si>
  <si>
    <t>200MG TBL FLM 30</t>
  </si>
  <si>
    <t>15658</t>
  </si>
  <si>
    <t>119672</t>
  </si>
  <si>
    <t>DICLOFENAC DUO PHARMASWISS</t>
  </si>
  <si>
    <t>75MG CPS RDR 30 I</t>
  </si>
  <si>
    <t>DIOSMIN, KOMBINACE</t>
  </si>
  <si>
    <t>132908</t>
  </si>
  <si>
    <t>500MG TBL FLM 120</t>
  </si>
  <si>
    <t>ESOMEPRAZOL</t>
  </si>
  <si>
    <t>147933</t>
  </si>
  <si>
    <t>EMANERA</t>
  </si>
  <si>
    <t>40MG CPS ETD 90 I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</si>
  <si>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</si>
  <si>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</si>
  <si>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</si>
  <si>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</si>
  <si>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</si>
  <si>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</si>
  <si>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</si>
  <si>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</si>
  <si>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11063</t>
  </si>
  <si>
    <t>JODOVANÝ POVIDON</t>
  </si>
  <si>
    <t>16319</t>
  </si>
  <si>
    <t>BRAUNOVIDON</t>
  </si>
  <si>
    <t>100MG/G UNG 20G I</t>
  </si>
  <si>
    <t>16320</t>
  </si>
  <si>
    <t>100MG/G UNG 100G I</t>
  </si>
  <si>
    <t>62320</t>
  </si>
  <si>
    <t>100MG/G UNG 20G</t>
  </si>
  <si>
    <t>203323</t>
  </si>
  <si>
    <t>100MG/G UNG 100G</t>
  </si>
  <si>
    <t>KOLCHICIN</t>
  </si>
  <si>
    <t>119697</t>
  </si>
  <si>
    <t>COLCHICUM-DISPERT</t>
  </si>
  <si>
    <t>0,5MG TBL OBD 20</t>
  </si>
  <si>
    <t>99295</t>
  </si>
  <si>
    <t>100MG TBL NOB 20(2X10)</t>
  </si>
  <si>
    <t>17187</t>
  </si>
  <si>
    <t>100MG POR GRA SUS 30</t>
  </si>
  <si>
    <t>132723</t>
  </si>
  <si>
    <t>OMEPRAZOL</t>
  </si>
  <si>
    <t>25365</t>
  </si>
  <si>
    <t>20MG CPS ETD 28 I</t>
  </si>
  <si>
    <t>ORGANO-HEPARINOID</t>
  </si>
  <si>
    <t>100306</t>
  </si>
  <si>
    <t>HIRUDOID FORTE</t>
  </si>
  <si>
    <t>445MG/100G GEL 40G</t>
  </si>
  <si>
    <t>100311</t>
  </si>
  <si>
    <t>445MG/100G CRM 40G</t>
  </si>
  <si>
    <t>PREDNISON</t>
  </si>
  <si>
    <t>2963</t>
  </si>
  <si>
    <t>PREDNISON LÉČIVA</t>
  </si>
  <si>
    <t>20MG TBL NOB 20</t>
  </si>
  <si>
    <t>SULFAMETHOXAZOL A TRIMETHOPRIM</t>
  </si>
  <si>
    <t>203954</t>
  </si>
  <si>
    <t>THIOKOLCHIKOSID</t>
  </si>
  <si>
    <t>203765</t>
  </si>
  <si>
    <t>MUSCORIL CPS</t>
  </si>
  <si>
    <t>4MG CPS DUR 30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</si>
  <si>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</si>
  <si>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</si>
  <si>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</si>
  <si>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</si>
  <si>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</si>
  <si>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</si>
  <si>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</si>
  <si>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VITAMIN B1 V KOMBINACI S VITAMINEM B6 A/NEBO B12</t>
  </si>
  <si>
    <t>42475</t>
  </si>
  <si>
    <t>50MG/250MCG TBL OBD 20</t>
  </si>
  <si>
    <t>42476</t>
  </si>
  <si>
    <t>50MG/250MCG TBL OBD 50</t>
  </si>
  <si>
    <t>ZOLPIDEM</t>
  </si>
  <si>
    <t>ITOPRIDUM</t>
  </si>
  <si>
    <t>166760</t>
  </si>
  <si>
    <t>50MG TBL FLM 100(10X10)</t>
  </si>
  <si>
    <t>201608</t>
  </si>
  <si>
    <t>37,5MG/325MG TBL FLM 20X1</t>
  </si>
  <si>
    <t>132871</t>
  </si>
  <si>
    <t>37,5MG/325MG TBL FLM 10</t>
  </si>
  <si>
    <t>HOŘČÍK (KOMBINACE RŮZNÝCH SOLÍ)</t>
  </si>
  <si>
    <t>215978</t>
  </si>
  <si>
    <t>GUAIFENESIN</t>
  </si>
  <si>
    <t>94234</t>
  </si>
  <si>
    <t>GUAJACURAN</t>
  </si>
  <si>
    <t>200MG TBL OBD 30</t>
  </si>
  <si>
    <t>4000052</t>
  </si>
  <si>
    <t>VLOŽKY ORTOPEDICKÉ SPECIÁLNÍ INDIV. ZHOTOVOVANÉ</t>
  </si>
  <si>
    <t>2 PÁRY / 1 ROK</t>
  </si>
  <si>
    <t>5007822</t>
  </si>
  <si>
    <t>CERVIKÁLNÍ ORTÉZA ORTEL C4 VARIO T49280</t>
  </si>
  <si>
    <t>VPŘEDU NASTAVITELNÁ VÝŠKA 9-16 CM, UNIVERZÁLNÍ VELIKOST</t>
  </si>
  <si>
    <t>5005649</t>
  </si>
  <si>
    <t>OPĚRNÝ ZÁDOVO-BEDERNÍ PÁS LOMBAX IMMO 0846</t>
  </si>
  <si>
    <t>VYSOKÝ PÁS, VÝŠKA 35 CM, 6 VELIKOSTI, PŘÍDAVNÉ TAHY A PELOTA</t>
  </si>
  <si>
    <t>5007244</t>
  </si>
  <si>
    <t>ORTÉZA PRSTŮ RUKY PAN 5.04</t>
  </si>
  <si>
    <t>S DLAHOU, UNIVERZÁLNÍ PRO PRAVOU A LEVOU RUKU</t>
  </si>
  <si>
    <t>5005481</t>
  </si>
  <si>
    <t>ORTÉZA KOLENNÍ</t>
  </si>
  <si>
    <t>PLETENÁ FIT - 2 SPIRÁLOVÉ VÝZTUHY</t>
  </si>
  <si>
    <t>5005707</t>
  </si>
  <si>
    <t>VELIKOST A1</t>
  </si>
  <si>
    <t>5005716</t>
  </si>
  <si>
    <t>VELIKOST A2</t>
  </si>
  <si>
    <t>5005977</t>
  </si>
  <si>
    <t>LÍMEC KRČNÍ PAN 1.01</t>
  </si>
  <si>
    <t>ANATOMICKY TVAROVANÝ,VELIKOSTI S,M,L,XL,XXL,NÍZKÝ 8CM,VYSOKÝ 10CM</t>
  </si>
  <si>
    <t>5005983</t>
  </si>
  <si>
    <t>LÍMEC KRČNÍ TYP PHILADELPHIA PAN 1.02</t>
  </si>
  <si>
    <t>DVOUDÍLNÝ, STAVITELNÝ,</t>
  </si>
  <si>
    <t>5007392</t>
  </si>
  <si>
    <t>ORTÉZA KOLENNÍ S DVOUOSÝM KLOUBEM PAN 7.05</t>
  </si>
  <si>
    <t>ZEPŘEDU ROZEPINATELNÁ , KRÁTKÁ</t>
  </si>
  <si>
    <t>5008421</t>
  </si>
  <si>
    <t>BIOVISC ORTHO SINGLE</t>
  </si>
  <si>
    <t>ROZTOK ELASTOVISKÓZNÍ, INJ 1X3 ML/90 MG, 3% NATRIUM HYALURONÁT</t>
  </si>
  <si>
    <t>5006130</t>
  </si>
  <si>
    <t>ORTÉZA KLAVIKULÁRNÍ PAN 2.05</t>
  </si>
  <si>
    <t>5000645</t>
  </si>
  <si>
    <t>MANUMED</t>
  </si>
  <si>
    <t>ZÁPĚSTNÍ BANDÁŽ SE STABILIZAČNÍ DLAHOU</t>
  </si>
  <si>
    <t>5000841</t>
  </si>
  <si>
    <t>KRYTÍ BIOKERAMICKÉ NA RÁNY CERDAK BASIC</t>
  </si>
  <si>
    <t>5X10 CM, POLŠTÁŘEK BEZ NÁPLASTI S BIO-KERAMICKÝM PREPARÁTEM, 10 KS</t>
  </si>
  <si>
    <t>5003610</t>
  </si>
  <si>
    <t>BANDÁŽ KOTNÍKU</t>
  </si>
  <si>
    <t>SILIKONOVÉ PELOTY</t>
  </si>
  <si>
    <t>5005615</t>
  </si>
  <si>
    <t>ORTÉZA LOKETNÍ</t>
  </si>
  <si>
    <t>LIMITACE POHYBU 15.,30.,60.,90.,120.</t>
  </si>
  <si>
    <t>5005839</t>
  </si>
  <si>
    <t>OR 6D ORTÉZA HLEZENNÍHO KLOUBU</t>
  </si>
  <si>
    <t>UNI</t>
  </si>
  <si>
    <t>5006627</t>
  </si>
  <si>
    <t>DLAHA ABDUKČNÍ RAMENNÍ POLOHOVATELNÁ PAN 2.07</t>
  </si>
  <si>
    <t>ABDUKCE 30 A 45 STUPŇŮ</t>
  </si>
  <si>
    <t>5008417</t>
  </si>
  <si>
    <t>BIOVISC ORTHO</t>
  </si>
  <si>
    <t>ROZTOK ELASTOVISKÓZNÍ, INJ 1X2 ML/20 MG, 1% NATRIUM HYALURONÁT</t>
  </si>
  <si>
    <t>5010000</t>
  </si>
  <si>
    <t>OBINADLO ELASTICKÉ MEDIFLEX</t>
  </si>
  <si>
    <t>10CMX5M,TAŽNOST 60%,10KS</t>
  </si>
  <si>
    <t>5003149</t>
  </si>
  <si>
    <t>LEVÁ, SILIKONOVÁ PELOTA, PODPATĚNKY, VEL. XS - XXL</t>
  </si>
  <si>
    <t>5007333</t>
  </si>
  <si>
    <t>ORTÉZA ZÁPĚSTÍ FIXAČNÍ S OPOROU POD PRSTY PAN 5.10</t>
  </si>
  <si>
    <t>ROZŠÍŘENÁ VOLÁRNÍ DLAHA POD PRSTY, DORZÁLNÍ DLAHA, PRAVÁ A LEVÁ</t>
  </si>
  <si>
    <t>5005840</t>
  </si>
  <si>
    <t>OR 6F ORTÉZA HLEZENNÍHO KLOUBU S DLAHAMI</t>
  </si>
  <si>
    <t>M - XL, ČERNÁ</t>
  </si>
  <si>
    <t>5006115</t>
  </si>
  <si>
    <t>ZÁVĚS RAMENNÍHO KLOUBU PAN 2.04</t>
  </si>
  <si>
    <t>5007436</t>
  </si>
  <si>
    <t>ORTÉZA HLEZNA SE SILIKONOVÝMI PELOTAMI, ÚPLETOVÁ P</t>
  </si>
  <si>
    <t>NÁVLEKOVÁ SE SILIKONOVÝMI PELOTAMI</t>
  </si>
  <si>
    <t>96039</t>
  </si>
  <si>
    <t>CIPRINOL</t>
  </si>
  <si>
    <t>75632</t>
  </si>
  <si>
    <t>100MG TBL PRO 50</t>
  </si>
  <si>
    <t>75633</t>
  </si>
  <si>
    <t>100MG TBL PRO 100</t>
  </si>
  <si>
    <t>247409</t>
  </si>
  <si>
    <t>DOSULEPIN</t>
  </si>
  <si>
    <t>4207</t>
  </si>
  <si>
    <t>PROTHIADEN</t>
  </si>
  <si>
    <t>25MG TBL OBD 30</t>
  </si>
  <si>
    <t>40777</t>
  </si>
  <si>
    <t>600MG TBL FLM 50 I</t>
  </si>
  <si>
    <t>25366</t>
  </si>
  <si>
    <t>20MG CPS ETD 90 I</t>
  </si>
  <si>
    <t>TRAMADOL</t>
  </si>
  <si>
    <t>24737</t>
  </si>
  <si>
    <t>TRAMADOL SANDOZ RETARD</t>
  </si>
  <si>
    <t>200MG TBL PRO 30</t>
  </si>
  <si>
    <t>133321</t>
  </si>
  <si>
    <t>TRAMADOL AUROVITAS</t>
  </si>
  <si>
    <t>50MG CPS DUR 20</t>
  </si>
  <si>
    <t>5000617</t>
  </si>
  <si>
    <t>GENUMEDI PLUS</t>
  </si>
  <si>
    <t>KOLENNÍ BANDÁŽ SE SILIKONOVOU PELOTOU KOLEM ČÉŠKY S UPÍNACÍMI PÁSKY</t>
  </si>
  <si>
    <t>5001875</t>
  </si>
  <si>
    <t>ORTÉZA PRSTOVÁ - TYP 309</t>
  </si>
  <si>
    <t>RIGIDNÍ PRSTOVÁ DLAHA</t>
  </si>
  <si>
    <t>5005885</t>
  </si>
  <si>
    <t>OR 36 ORTÉZA KOLENNÍHO KLOUBU NÁVLEKOVÁ SE STABILI</t>
  </si>
  <si>
    <t>XS - XXXL, PRAVÁ / LEVÁ, MODRÁ / ČERNÁ</t>
  </si>
  <si>
    <t>5010034</t>
  </si>
  <si>
    <t>10CMX5M,V NAPNUTÉM STAVU,DLOUHÝ TAH,1KS</t>
  </si>
  <si>
    <t>5006675</t>
  </si>
  <si>
    <t>PÁS BEDERNÍ S VÝZTUHAMI PAN 3.05</t>
  </si>
  <si>
    <t>VYSOKÝ S NASTAVENÍM TAHU</t>
  </si>
  <si>
    <t>5005866</t>
  </si>
  <si>
    <t>OR 16A PÁSKA EPIKONDYLÁRNÍ S GUMOVOU PELOTOU</t>
  </si>
  <si>
    <t>5000626</t>
  </si>
  <si>
    <t>PROTECT.LEVA STRAP</t>
  </si>
  <si>
    <t>ELASTICKÁ KOTNÍKOVÁ BANDÁŽ S ELASTICKÝM PÁSEM</t>
  </si>
  <si>
    <t>ALOPURINOL</t>
  </si>
  <si>
    <t>216285</t>
  </si>
  <si>
    <t>MILURIT</t>
  </si>
  <si>
    <t>300MG TBL NOB 90</t>
  </si>
  <si>
    <t>ALPRAZOLAM</t>
  </si>
  <si>
    <t>BROMAZEPAM</t>
  </si>
  <si>
    <t>88219</t>
  </si>
  <si>
    <t>LEXAURIN</t>
  </si>
  <si>
    <t>28837</t>
  </si>
  <si>
    <t>AERIUS</t>
  </si>
  <si>
    <t>0,5MG/ML POR SOL 60ML+LŽ</t>
  </si>
  <si>
    <t>DEXAMETHASON A ANTIINFEKTIVA</t>
  </si>
  <si>
    <t>225168</t>
  </si>
  <si>
    <t>MAXITROL</t>
  </si>
  <si>
    <t>OPH GTT SUS 1X5ML</t>
  </si>
  <si>
    <t>16031</t>
  </si>
  <si>
    <t>VOLTAREN</t>
  </si>
  <si>
    <t>50MG TBL ENT 20</t>
  </si>
  <si>
    <t>FUROSEMID</t>
  </si>
  <si>
    <t>56805</t>
  </si>
  <si>
    <t>40MG TBL NOB 100</t>
  </si>
  <si>
    <t>CHLORID DRASELNÝ</t>
  </si>
  <si>
    <t>200935</t>
  </si>
  <si>
    <t>KALNORMIN</t>
  </si>
  <si>
    <t>1G TBL PRO 30</t>
  </si>
  <si>
    <t>JINÁ ANTIHISTAMINIKA PRO SYSTÉMOVOU APLIKACI</t>
  </si>
  <si>
    <t>2479</t>
  </si>
  <si>
    <t>2MG TBL NOB 20</t>
  </si>
  <si>
    <t>MOMETASON</t>
  </si>
  <si>
    <t>183840</t>
  </si>
  <si>
    <t>MOMETASON FUROÁT CIPLA</t>
  </si>
  <si>
    <t>50MCG/DÁV NAS SPR SUS 140DÁV</t>
  </si>
  <si>
    <t>213482</t>
  </si>
  <si>
    <t>19000IU/ML INJ SOL ISP 10X0,8ML</t>
  </si>
  <si>
    <t>NIFUROXAZID</t>
  </si>
  <si>
    <t>214593</t>
  </si>
  <si>
    <t>ERCEFURYL</t>
  </si>
  <si>
    <t>200MG CPS DUR 14</t>
  </si>
  <si>
    <t>12895</t>
  </si>
  <si>
    <t>100MG POR GRA SUS 30 I</t>
  </si>
  <si>
    <t>PIRACETAM</t>
  </si>
  <si>
    <t>11242</t>
  </si>
  <si>
    <t>GERATAM</t>
  </si>
  <si>
    <t>1200MG TBL FLM 60</t>
  </si>
  <si>
    <t>RAMIPRIL</t>
  </si>
  <si>
    <t>56981</t>
  </si>
  <si>
    <t>5MG TBL NOB 30</t>
  </si>
  <si>
    <t>RIFAXIMIN</t>
  </si>
  <si>
    <t>202740</t>
  </si>
  <si>
    <t>200MG TBL FLM 28</t>
  </si>
  <si>
    <t>SPIRONOLAKTON</t>
  </si>
  <si>
    <t>30434</t>
  </si>
  <si>
    <t>25MG TBL NOB 100</t>
  </si>
  <si>
    <t>201125</t>
  </si>
  <si>
    <t>50MG CPS DUR 20 I</t>
  </si>
  <si>
    <t>TRAZODON</t>
  </si>
  <si>
    <t>46444</t>
  </si>
  <si>
    <t>TRITTICO AC</t>
  </si>
  <si>
    <t>150MG TBL RET 60</t>
  </si>
  <si>
    <t>Jiný</t>
  </si>
  <si>
    <t>5000734</t>
  </si>
  <si>
    <t>ORTEX 015D LÍMEC KRČNÍ ANATOMICKÝ VYZTUŽENÝ</t>
  </si>
  <si>
    <t>S/7, S/8,5, S/9,5, M/7, M/8,5, M/9,5, L/7, L/9, L/10,5, XL/7,5, XL/9,5, XL/10,5</t>
  </si>
  <si>
    <t>5006801</t>
  </si>
  <si>
    <t>GRANUFLEX</t>
  </si>
  <si>
    <t>10X10 CM, HYDROKOLOIDNÍ KRYTÍ, 10 KS</t>
  </si>
  <si>
    <t>AZITHROMYCIN</t>
  </si>
  <si>
    <t>45010</t>
  </si>
  <si>
    <t>AZITROMYCIN SANDOZ</t>
  </si>
  <si>
    <t>500MG TBL FLM 3</t>
  </si>
  <si>
    <t>BEMIPARIN</t>
  </si>
  <si>
    <t>107611</t>
  </si>
  <si>
    <t>ZIBOR</t>
  </si>
  <si>
    <t>25000IU INJ SOL ISP 2X0,4ML</t>
  </si>
  <si>
    <t>HEPARIN</t>
  </si>
  <si>
    <t>17165</t>
  </si>
  <si>
    <t>LIOTON</t>
  </si>
  <si>
    <t>1000IU/G GEL 100G</t>
  </si>
  <si>
    <t>14817</t>
  </si>
  <si>
    <t>400MG CPS DUR 60</t>
  </si>
  <si>
    <t>INDOMETACIN</t>
  </si>
  <si>
    <t>93723</t>
  </si>
  <si>
    <t>INDOMETACIN BERLIN-CHEMIE</t>
  </si>
  <si>
    <t>50MG SUP 10</t>
  </si>
  <si>
    <t>62315</t>
  </si>
  <si>
    <t>100MG/ML DRM SOL 30ML</t>
  </si>
  <si>
    <t>62316</t>
  </si>
  <si>
    <t>100MG/ML DRM SOL 120ML</t>
  </si>
  <si>
    <t>KETOPROFEN</t>
  </si>
  <si>
    <t>16287</t>
  </si>
  <si>
    <t>FASTUM</t>
  </si>
  <si>
    <t>25MG/G GEL 100G</t>
  </si>
  <si>
    <t>221098</t>
  </si>
  <si>
    <t>KYANOKOBALAMIN</t>
  </si>
  <si>
    <t>643</t>
  </si>
  <si>
    <t>VITAMIN B12 LÉČIVA</t>
  </si>
  <si>
    <t>1000MCG INJ SOL 5X1ML</t>
  </si>
  <si>
    <t>LINEZOLID</t>
  </si>
  <si>
    <t>206261</t>
  </si>
  <si>
    <t>LINEZOLID  ACCORD</t>
  </si>
  <si>
    <t>600MG TBL FLM 10</t>
  </si>
  <si>
    <t>MELOXIKAM</t>
  </si>
  <si>
    <t>213490</t>
  </si>
  <si>
    <t>9500IU/ML INJ SOL ISP 10X1ML</t>
  </si>
  <si>
    <t>12891</t>
  </si>
  <si>
    <t>100MG TBL NOB 15</t>
  </si>
  <si>
    <t>PERINDOPRIL</t>
  </si>
  <si>
    <t>101233</t>
  </si>
  <si>
    <t>PRESTARIUM NEO FORTE</t>
  </si>
  <si>
    <t>10MG TBL FLM 90(3X30)</t>
  </si>
  <si>
    <t>172476</t>
  </si>
  <si>
    <t>25MG TBL FLM 20X1</t>
  </si>
  <si>
    <t>7981</t>
  </si>
  <si>
    <t>500MG/ML INJ SOL 10X2ML</t>
  </si>
  <si>
    <t>42477</t>
  </si>
  <si>
    <t>179325</t>
  </si>
  <si>
    <t>75MG/650MG TBL FLM 10 I</t>
  </si>
  <si>
    <t>138839</t>
  </si>
  <si>
    <t>37,5MG/325MG TBL FLM 10 I</t>
  </si>
  <si>
    <t>12494</t>
  </si>
  <si>
    <t>AUGMENTIN 1 G</t>
  </si>
  <si>
    <t>875MG/125MG TBL FLM 14 I</t>
  </si>
  <si>
    <t>96416</t>
  </si>
  <si>
    <t>250MG/62,5MG/5ML POR PLV SUS 1</t>
  </si>
  <si>
    <t>239482</t>
  </si>
  <si>
    <t>4100003</t>
  </si>
  <si>
    <t>ÚPRAVA PROTÉZY INDIVIDUÁLNĚ ZHOTOVENÉ</t>
  </si>
  <si>
    <t>MAXIMÁLNĚ 2X ZA ROK</t>
  </si>
  <si>
    <t>5004824</t>
  </si>
  <si>
    <t>PRONTOSAN WOUND IRRIGATION SOLUTION</t>
  </si>
  <si>
    <t>ROZTOK NA AKTIVNÍ ODSTRANĚNÍ BIOFILMU, 350ML</t>
  </si>
  <si>
    <t>5005625</t>
  </si>
  <si>
    <t>PEVNÁ 90.</t>
  </si>
  <si>
    <t>5007374</t>
  </si>
  <si>
    <t>ORTÉZA KOLENNÍHO KLOUBU S LIMITACÍ PAN 7.01</t>
  </si>
  <si>
    <t>FLEXE A EXTENZE PO 10 STUPNÍCH</t>
  </si>
  <si>
    <t>5009959</t>
  </si>
  <si>
    <t>OBINADLO ELASTICKÉ FIXAČNÍ SAMODRŽÍCÍ PEHA-HAFT</t>
  </si>
  <si>
    <t>4CMX4M,V NAPNUTÉM STAVU,DLOUHÝ TAH,1KS</t>
  </si>
  <si>
    <t>5000680</t>
  </si>
  <si>
    <t>ORTEX 01 DLAHA KOLENNÍHO KLOUBU FIXAČNÍ S VYMEZENÝ</t>
  </si>
  <si>
    <t>XXS, XS, S, M, L, XL</t>
  </si>
  <si>
    <t>5005843</t>
  </si>
  <si>
    <t>OR 7D ORTÉZA KOLENNÍHO KLOUBU - KRÁTKÁ S KLOUBEM -</t>
  </si>
  <si>
    <t>S - XXXXL, MODRÁ / ČERNÁ</t>
  </si>
  <si>
    <t>5005881</t>
  </si>
  <si>
    <t>OR 32 ORTÉZA KOLENNÍHO KLOUBU S LIMITOVANÝM ROZSAH</t>
  </si>
  <si>
    <t>S - XL, PRAVÁ / LEVÁ, ČERNÁ</t>
  </si>
  <si>
    <t>5009961</t>
  </si>
  <si>
    <t>8CMX4M,V NAPNUTÉM STAVU,1KS</t>
  </si>
  <si>
    <t>5009960</t>
  </si>
  <si>
    <t>6CMX4M,V NAPNUTÉM STAVU,1KS</t>
  </si>
  <si>
    <t>88217</t>
  </si>
  <si>
    <t>1,5MG TBL NOB 30</t>
  </si>
  <si>
    <t>CITALOPRAM</t>
  </si>
  <si>
    <t>17433</t>
  </si>
  <si>
    <t>CITALEC 20 ZENTIVA</t>
  </si>
  <si>
    <t>20MG TBL FLM 60</t>
  </si>
  <si>
    <t>230409</t>
  </si>
  <si>
    <t>CITALEC</t>
  </si>
  <si>
    <t>230417</t>
  </si>
  <si>
    <t>75603</t>
  </si>
  <si>
    <t>DICLOFENAC AL</t>
  </si>
  <si>
    <t>25MG TBL ENT 20</t>
  </si>
  <si>
    <t>HYDROKORTISON-BUTYRÁT</t>
  </si>
  <si>
    <t>9310</t>
  </si>
  <si>
    <t>LOCOID 0,1%</t>
  </si>
  <si>
    <t>1MG/G UNG 30G</t>
  </si>
  <si>
    <t>KLARITHROMYCIN</t>
  </si>
  <si>
    <t>235808</t>
  </si>
  <si>
    <t>KLONAZEPAM</t>
  </si>
  <si>
    <t>14957</t>
  </si>
  <si>
    <t>RIVOTRIL</t>
  </si>
  <si>
    <t>0,5MG TBL NOB 50</t>
  </si>
  <si>
    <t>14958</t>
  </si>
  <si>
    <t>2MG TBL NOB 30</t>
  </si>
  <si>
    <t>MEDROXYPROGESTERON</t>
  </si>
  <si>
    <t>121241</t>
  </si>
  <si>
    <t>SAYANA</t>
  </si>
  <si>
    <t>104MG/0,65ML INJ SUS 1+1J</t>
  </si>
  <si>
    <t>MUPIROCIN</t>
  </si>
  <si>
    <t>90778</t>
  </si>
  <si>
    <t>101211</t>
  </si>
  <si>
    <t>5MG TBL FLM 90(3X30)</t>
  </si>
  <si>
    <t>216736</t>
  </si>
  <si>
    <t>METAMIZOL STADA</t>
  </si>
  <si>
    <t>500MG TBL NOB 60</t>
  </si>
  <si>
    <t>221112</t>
  </si>
  <si>
    <t>SULODEXID</t>
  </si>
  <si>
    <t>96118</t>
  </si>
  <si>
    <t>VESSEL DUE F</t>
  </si>
  <si>
    <t>250SU CPS MOL 50</t>
  </si>
  <si>
    <t>SUMATRIPTAN</t>
  </si>
  <si>
    <t>219404</t>
  </si>
  <si>
    <t>SUMATRIPTAN AUROVITAS</t>
  </si>
  <si>
    <t>100MG TBL NOB 6</t>
  </si>
  <si>
    <t>TOLPERISON</t>
  </si>
  <si>
    <t>57525</t>
  </si>
  <si>
    <t>MYDOCALM</t>
  </si>
  <si>
    <t>150MG TBL FLM 30</t>
  </si>
  <si>
    <t>169673</t>
  </si>
  <si>
    <t>214601</t>
  </si>
  <si>
    <t>HYPNOGEN</t>
  </si>
  <si>
    <t>5010005</t>
  </si>
  <si>
    <t>OBINADLO HYDROFILNÍ PLETENÉ NESTERILNÍ</t>
  </si>
  <si>
    <t>12CMX5M,V NAPNUTÉM STAVU,1KS</t>
  </si>
  <si>
    <t>DEXAMETHASON</t>
  </si>
  <si>
    <t>52334</t>
  </si>
  <si>
    <t>FORTECORTIN 4</t>
  </si>
  <si>
    <t>4MG TBL NOB 20</t>
  </si>
  <si>
    <t>180988</t>
  </si>
  <si>
    <t>GENTADEX</t>
  </si>
  <si>
    <t>5MG/ML+1MG/ML OPH GTT SOL 1X5ML</t>
  </si>
  <si>
    <t>218239</t>
  </si>
  <si>
    <t>119940</t>
  </si>
  <si>
    <t>PRONTOFLEX 10%</t>
  </si>
  <si>
    <t>100MG/ML DRM SPR SOL 25ML</t>
  </si>
  <si>
    <t>246262</t>
  </si>
  <si>
    <t>LEVOCETIRIZIN</t>
  </si>
  <si>
    <t>124346</t>
  </si>
  <si>
    <t>CEZERA</t>
  </si>
  <si>
    <t>5MG TBL FLM 90 I</t>
  </si>
  <si>
    <t>MEBENDAZOL</t>
  </si>
  <si>
    <t>122198</t>
  </si>
  <si>
    <t>VERMOX</t>
  </si>
  <si>
    <t>MEFENOXALON</t>
  </si>
  <si>
    <t>85656</t>
  </si>
  <si>
    <t>METRONIDAZOL</t>
  </si>
  <si>
    <t>2427</t>
  </si>
  <si>
    <t>250MG TBL NOB 20</t>
  </si>
  <si>
    <t>192205</t>
  </si>
  <si>
    <t>1MG/G UNG 1X30G</t>
  </si>
  <si>
    <t>OFLOXACIN</t>
  </si>
  <si>
    <t>55636</t>
  </si>
  <si>
    <t>OFLOXIN</t>
  </si>
  <si>
    <t>200MG TBL FLM 10</t>
  </si>
  <si>
    <t>215606</t>
  </si>
  <si>
    <t>PENTOXIFYLIN</t>
  </si>
  <si>
    <t>20028</t>
  </si>
  <si>
    <t>205931</t>
  </si>
  <si>
    <t>TIZANIDIN</t>
  </si>
  <si>
    <t>16052</t>
  </si>
  <si>
    <t>SIRDALUD</t>
  </si>
  <si>
    <t>4MG TBL NOB 30</t>
  </si>
  <si>
    <t>234736</t>
  </si>
  <si>
    <t>5007779</t>
  </si>
  <si>
    <t>NÁSTAVEC NA WC W1840</t>
  </si>
  <si>
    <t>VÝŠKA 14 CM, S POKLOPEM NEBO BEZ POKLOPU, HMOTNOST PACIENTA MAX. 200 KG</t>
  </si>
  <si>
    <t>5008907</t>
  </si>
  <si>
    <t>203 A</t>
  </si>
  <si>
    <t>CHODÍTKO ČTYŘKOLOVÉ ODELHČENÉ S PODPŮRNOU DESKOU, PEVNÝ RÁM, NASTAVITELNÁ VÝŠKA</t>
  </si>
  <si>
    <t>94918</t>
  </si>
  <si>
    <t>26330</t>
  </si>
  <si>
    <t>5MG TBL FLM 50</t>
  </si>
  <si>
    <t>132634</t>
  </si>
  <si>
    <t>500MG TBL FLM 60</t>
  </si>
  <si>
    <t>107135</t>
  </si>
  <si>
    <t>150MG CPS DUR 16</t>
  </si>
  <si>
    <t>3377</t>
  </si>
  <si>
    <t>400MG/80MG TBL NOB 20</t>
  </si>
  <si>
    <t>TOBRAMYCIN</t>
  </si>
  <si>
    <t>93207</t>
  </si>
  <si>
    <t>TOBREX</t>
  </si>
  <si>
    <t>3MG/G OPH UNG 3,5G</t>
  </si>
  <si>
    <t>146877</t>
  </si>
  <si>
    <t>APO-ZOLPIDEM</t>
  </si>
  <si>
    <t>10MG TBL FLM 100</t>
  </si>
  <si>
    <t>138840</t>
  </si>
  <si>
    <t>37,5MG/325MG TBL FLM 20 I</t>
  </si>
  <si>
    <t>85524</t>
  </si>
  <si>
    <t>AMOKSIKLAV 375 MG</t>
  </si>
  <si>
    <t>250MG/125MG TBL FLM 21</t>
  </si>
  <si>
    <t>EPINEFRIN</t>
  </si>
  <si>
    <t>180470</t>
  </si>
  <si>
    <t>EPIPEN JR.</t>
  </si>
  <si>
    <t>150MCG INJ SOL PEP 1X0,3ML</t>
  </si>
  <si>
    <t>30526</t>
  </si>
  <si>
    <t>5000649</t>
  </si>
  <si>
    <t>PROTECT.WALKER BOOT</t>
  </si>
  <si>
    <t>STATICKÁ POOPERAČNÍ A REHABILITAČNÍ ORTÉZA</t>
  </si>
  <si>
    <t>5000592</t>
  </si>
  <si>
    <t>STABIMED PRO</t>
  </si>
  <si>
    <t>KRÁTKÁ FUNKČNÍ SOFT ORTÉZA</t>
  </si>
  <si>
    <t>5005667</t>
  </si>
  <si>
    <t>ZÁVĚS RAMENNÍ</t>
  </si>
  <si>
    <t>DISTANČNÍ PODLOŽKA</t>
  </si>
  <si>
    <t>5004352</t>
  </si>
  <si>
    <t>ORTÉZA PALCOVÁ S PRUŽNÝM TAHEM</t>
  </si>
  <si>
    <t>PROVEDENÍ PRO PRAVOU A LEVOU RUKU, VELIKOST 1-3</t>
  </si>
  <si>
    <t>5006689</t>
  </si>
  <si>
    <t>PÁS BŘIŠNÍ PAN 3.07</t>
  </si>
  <si>
    <t>ELASTICKÝ, VÝŠKA PÁSU 28 CM NÍZKÝ, 32 CM VYSOKÝ</t>
  </si>
  <si>
    <t>5004328</t>
  </si>
  <si>
    <t>ORTÉZA PRSTOVÁ DYNAMICKÁ EXTENČNÍ (PIP, MCP)</t>
  </si>
  <si>
    <t>PROVEDENÍ MĚKKÉ/TVRDÉ, VELIKOST 1 - 5</t>
  </si>
  <si>
    <t>5009962</t>
  </si>
  <si>
    <t>10CMX4M,V NAPNUTÉM STAVU,1KS</t>
  </si>
  <si>
    <t>5005848</t>
  </si>
  <si>
    <t>OR 10B ORTÉZA PRSTOVÁ S DLAHOU</t>
  </si>
  <si>
    <t>XS - XL, MODRÁ / ČERNÁ / ŽLUTÁ</t>
  </si>
  <si>
    <t>107869</t>
  </si>
  <si>
    <t>APO-ALLOPURINOL</t>
  </si>
  <si>
    <t>28839</t>
  </si>
  <si>
    <t>0,5MG/ML POR SOL 120ML+LŽ</t>
  </si>
  <si>
    <t>125121</t>
  </si>
  <si>
    <t>APO-DICLO SR 100</t>
  </si>
  <si>
    <t>100MG TBL RET 30</t>
  </si>
  <si>
    <t>125122</t>
  </si>
  <si>
    <t>100MG TBL RET 100</t>
  </si>
  <si>
    <t>75289</t>
  </si>
  <si>
    <t>DOLGIT</t>
  </si>
  <si>
    <t>50MG/G CRM 100G</t>
  </si>
  <si>
    <t>JINÁ ANTIBIOTIKA PRO LOKÁLNÍ APLIKACI</t>
  </si>
  <si>
    <t>1066</t>
  </si>
  <si>
    <t>250IU/G+5,2MG/G UNG 10G</t>
  </si>
  <si>
    <t>MAGNESIUM-LAKTÁT</t>
  </si>
  <si>
    <t>17992</t>
  </si>
  <si>
    <t>0,5G TBL NOB 100</t>
  </si>
  <si>
    <t>METOPROLOL</t>
  </si>
  <si>
    <t>46980</t>
  </si>
  <si>
    <t>BETALOC SR</t>
  </si>
  <si>
    <t>200MG TBL PRO 100</t>
  </si>
  <si>
    <t>170760</t>
  </si>
  <si>
    <t>MOMMOX</t>
  </si>
  <si>
    <t>0,05MG/DÁV NAS SPR SUS 140DÁV</t>
  </si>
  <si>
    <t>PERINDOPRIL A DIURETIKA</t>
  </si>
  <si>
    <t>122690</t>
  </si>
  <si>
    <t>PRESTARIUM NEO COMBI</t>
  </si>
  <si>
    <t>5MG/1,25MG TBL FLM 90(3X30)</t>
  </si>
  <si>
    <t>225543</t>
  </si>
  <si>
    <t>SILYMARIN</t>
  </si>
  <si>
    <t>19571</t>
  </si>
  <si>
    <t>TBL OBD 100</t>
  </si>
  <si>
    <t>237212</t>
  </si>
  <si>
    <t>ZOLPINOX</t>
  </si>
  <si>
    <t>FORMOTEROL A BUDESONID</t>
  </si>
  <si>
    <t>180089</t>
  </si>
  <si>
    <t>SYMBICORT TURBUHALER</t>
  </si>
  <si>
    <t>160MCG/4,5MCG INH PLV 3X120DÁV</t>
  </si>
  <si>
    <t>179333</t>
  </si>
  <si>
    <t>75MG/650MG TBL FLM 90 I</t>
  </si>
  <si>
    <t>5000642</t>
  </si>
  <si>
    <t>GENUMEDI</t>
  </si>
  <si>
    <t>KOLENNÍ BANDÁŽ SE SILIKONOVOU PELOTOU KOLEM ČÉŠKY</t>
  </si>
  <si>
    <t>5000712</t>
  </si>
  <si>
    <t>ORTEX 07H ORTÉZA ZÁPĚSTÍ FIXAČNÍ - UNIVERZÁLNÍ</t>
  </si>
  <si>
    <t>I./22, II./22, I./28, II./28</t>
  </si>
  <si>
    <t>5003180</t>
  </si>
  <si>
    <t>BANDÁŽ KOLENE NEOPRENOVÁ KO - 1</t>
  </si>
  <si>
    <t>VEL. XS/S, M/L, NEOPREN, ODNÍMATELNÁ PELOTA</t>
  </si>
  <si>
    <t>5007272</t>
  </si>
  <si>
    <t>ORTÉZA ZÁPĚSTÍ KARPAL PAN 5.06</t>
  </si>
  <si>
    <t>FIXACE KARPÁLNÍ OBLASTI, PROVEDENÍ PRAVÁ A LEVÁ</t>
  </si>
  <si>
    <t>AMLODIPIN</t>
  </si>
  <si>
    <t>181128</t>
  </si>
  <si>
    <t>AMLODIPIN ACCORD</t>
  </si>
  <si>
    <t>ANTITUSIKA A EXPEKTORANCIA</t>
  </si>
  <si>
    <t>162243</t>
  </si>
  <si>
    <t>4MG/ML+100MG/ML POR GTT SOL 50ML+PIP</t>
  </si>
  <si>
    <t>ATORVASTATIN</t>
  </si>
  <si>
    <t>50318</t>
  </si>
  <si>
    <t>20MG TBL FLM 90X1</t>
  </si>
  <si>
    <t>BETAHISTIN</t>
  </si>
  <si>
    <t>102684</t>
  </si>
  <si>
    <t>BETAHISTIN ACTAVIS</t>
  </si>
  <si>
    <t>225589</t>
  </si>
  <si>
    <t>CEFUROXIM</t>
  </si>
  <si>
    <t>42845</t>
  </si>
  <si>
    <t>ZINNAT</t>
  </si>
  <si>
    <t>125MG POR GRA SUS 50ML</t>
  </si>
  <si>
    <t>84895</t>
  </si>
  <si>
    <t>125MG TBL FLM 10</t>
  </si>
  <si>
    <t>28833</t>
  </si>
  <si>
    <t>2,5MG POR TBL DIS 60</t>
  </si>
  <si>
    <t>89024</t>
  </si>
  <si>
    <t>89025</t>
  </si>
  <si>
    <t>50MG TBL ENT 50</t>
  </si>
  <si>
    <t>DIMETINDEN</t>
  </si>
  <si>
    <t>173500</t>
  </si>
  <si>
    <t>173497</t>
  </si>
  <si>
    <t>1MG/G GEL 1X30G</t>
  </si>
  <si>
    <t>DOXYCYKLIN</t>
  </si>
  <si>
    <t>4013</t>
  </si>
  <si>
    <t>DOXYBENE</t>
  </si>
  <si>
    <t>200MG TBL NOB 10</t>
  </si>
  <si>
    <t>EKONAZOL</t>
  </si>
  <si>
    <t>226732</t>
  </si>
  <si>
    <t>GYNO-PEVARYL 150 COMBIPACK</t>
  </si>
  <si>
    <t>150MG+10MG/G CRM+VAG GLB 3+15G</t>
  </si>
  <si>
    <t>ERDOSTEIN</t>
  </si>
  <si>
    <t>87076</t>
  </si>
  <si>
    <t>ERDOMED</t>
  </si>
  <si>
    <t>300MG CPS DUR 20</t>
  </si>
  <si>
    <t>134508</t>
  </si>
  <si>
    <t>10MG TBL FLM 98</t>
  </si>
  <si>
    <t>FENOXYMETHYLPENICILIN</t>
  </si>
  <si>
    <t>57778</t>
  </si>
  <si>
    <t>PENBENE</t>
  </si>
  <si>
    <t>1500000IU TBL FLM 21</t>
  </si>
  <si>
    <t>FLUTIKASON-FUROÁT</t>
  </si>
  <si>
    <t>29816</t>
  </si>
  <si>
    <t>AVAMYS</t>
  </si>
  <si>
    <t>27,5MCG/VSTŘIK NAS SPR SUS 1X120DÁV</t>
  </si>
  <si>
    <t>JINÁ LÉČIVA PROTI NACHLAZENÍ</t>
  </si>
  <si>
    <t>44561</t>
  </si>
  <si>
    <t>POR GTT SOL 50ML</t>
  </si>
  <si>
    <t>KLOPIDOGREL</t>
  </si>
  <si>
    <t>141036</t>
  </si>
  <si>
    <t>TROMBEX</t>
  </si>
  <si>
    <t>75MG TBL FLM 90</t>
  </si>
  <si>
    <t>169252</t>
  </si>
  <si>
    <t>METFORMIN</t>
  </si>
  <si>
    <t>208203</t>
  </si>
  <si>
    <t>500MG TBL FLM 120 II</t>
  </si>
  <si>
    <t>215605</t>
  </si>
  <si>
    <t>PARACETAMOL</t>
  </si>
  <si>
    <t>207820</t>
  </si>
  <si>
    <t>PARALEN</t>
  </si>
  <si>
    <t>500MG TBL NOB 24</t>
  </si>
  <si>
    <t>6264</t>
  </si>
  <si>
    <t>TELMISARTAN</t>
  </si>
  <si>
    <t>152957</t>
  </si>
  <si>
    <t>TEZEO</t>
  </si>
  <si>
    <t>40MG TBL NOB 90</t>
  </si>
  <si>
    <t>PERINDOPRIL, AMLODIPIN A INDAPAMID</t>
  </si>
  <si>
    <t>220635</t>
  </si>
  <si>
    <t>LOPRIDAM</t>
  </si>
  <si>
    <t>8MG/2,5MG/5MG TBL NOB 30</t>
  </si>
  <si>
    <t>138847</t>
  </si>
  <si>
    <t>37,5MG/325MG TBL FLM 90 I</t>
  </si>
  <si>
    <t>155938</t>
  </si>
  <si>
    <t>HERPESIN 200</t>
  </si>
  <si>
    <t>200MG TBL NOB 25</t>
  </si>
  <si>
    <t>155862</t>
  </si>
  <si>
    <t>SUMAMED</t>
  </si>
  <si>
    <t>500MG INF PLV SOL 5</t>
  </si>
  <si>
    <t>DIAZEPAM</t>
  </si>
  <si>
    <t>208695</t>
  </si>
  <si>
    <t>MAKROGOL</t>
  </si>
  <si>
    <t>58827</t>
  </si>
  <si>
    <t>FORTRANS</t>
  </si>
  <si>
    <t>POR PLV SOL 4</t>
  </si>
  <si>
    <t>NAFTIDROFURYL</t>
  </si>
  <si>
    <t>66015</t>
  </si>
  <si>
    <t>ENELBIN 100 RETARD</t>
  </si>
  <si>
    <t>SALBUTAMOL</t>
  </si>
  <si>
    <t>31934</t>
  </si>
  <si>
    <t>VENTOLIN INHALER N</t>
  </si>
  <si>
    <t>100MCG/DÁV INH SUS PSS 200DÁV</t>
  </si>
  <si>
    <t>THIETHYLPERAZIN</t>
  </si>
  <si>
    <t>9844</t>
  </si>
  <si>
    <t>TORECAN</t>
  </si>
  <si>
    <t>6,5MG TBL OBD 50</t>
  </si>
  <si>
    <t>132870</t>
  </si>
  <si>
    <t>TRAMAL KAPKY 100 MG/1 ML</t>
  </si>
  <si>
    <t>100MG/ML POR GTT SOL 1X96ML+PUMPA</t>
  </si>
  <si>
    <t>216863</t>
  </si>
  <si>
    <t>TRAMAL RETARD</t>
  </si>
  <si>
    <t>150MG TBL PRO 30 II</t>
  </si>
  <si>
    <t>198058</t>
  </si>
  <si>
    <t>SANVAL</t>
  </si>
  <si>
    <t>192721</t>
  </si>
  <si>
    <t>TRAMYLPA</t>
  </si>
  <si>
    <t>5005576</t>
  </si>
  <si>
    <t>ORTÉZA LOKTE SILISTAB EPI 2305</t>
  </si>
  <si>
    <t>SILIKONOVÁ PELOTA, OBOUSTRANNÁ, 6 VELIKOSTÍ</t>
  </si>
  <si>
    <t>5005813</t>
  </si>
  <si>
    <t>OR 1 ORTÉZA KOLENNÍHO KLOUBU S LIMITOVANÝM ROZSAHE</t>
  </si>
  <si>
    <t>XXS - XL, MODRÁ / ČERNÁ / ŽLUTÁ</t>
  </si>
  <si>
    <t>5009427</t>
  </si>
  <si>
    <t>DRYTEX WRAP ECONOMY HINGED KNEE</t>
  </si>
  <si>
    <t>ORTÉZA KOLENNÍ PRO INSTABILITU MCL, LCL, CELKOVÉ ZPEVNĚNÍ, ROZEPÍNACÍ</t>
  </si>
  <si>
    <t>ACEKLOFENAK</t>
  </si>
  <si>
    <t>191730</t>
  </si>
  <si>
    <t>BIOFENAC</t>
  </si>
  <si>
    <t>100MG TBL FLM 60</t>
  </si>
  <si>
    <t>3500IU INJ SOL ISP 10X0,2ML</t>
  </si>
  <si>
    <t>12737</t>
  </si>
  <si>
    <t>DOXYHEXAL</t>
  </si>
  <si>
    <t>84400</t>
  </si>
  <si>
    <t>300MG CPS DUR 100</t>
  </si>
  <si>
    <t>201970</t>
  </si>
  <si>
    <t>PAMYCON</t>
  </si>
  <si>
    <t>33000IU/2500IU DRM PLV SOL 1</t>
  </si>
  <si>
    <t>JINÁ LÉČIVA K TERAPII ONEMOCNĚNÍ ŽLUČOVÝCH CEST</t>
  </si>
  <si>
    <t>119658</t>
  </si>
  <si>
    <t>FEBICHOL</t>
  </si>
  <si>
    <t>100MG CPS MOL 50</t>
  </si>
  <si>
    <t>KODEIN</t>
  </si>
  <si>
    <t>207940</t>
  </si>
  <si>
    <t>CODEIN SLOVAKOFARMA</t>
  </si>
  <si>
    <t>30MG TBL NOB 10</t>
  </si>
  <si>
    <t>235897</t>
  </si>
  <si>
    <t>112562</t>
  </si>
  <si>
    <t>15MG TBL NOB 60</t>
  </si>
  <si>
    <t>MOXONIDIN</t>
  </si>
  <si>
    <t>16926</t>
  </si>
  <si>
    <t>MOXOSTAD</t>
  </si>
  <si>
    <t>0,3MG TBL FLM 100</t>
  </si>
  <si>
    <t>162012</t>
  </si>
  <si>
    <t>10MG/2,5MG TBL FLM 90(3X30)</t>
  </si>
  <si>
    <t>15866</t>
  </si>
  <si>
    <t>10MG TBL NOB 100</t>
  </si>
  <si>
    <t>RIVAROXABAN</t>
  </si>
  <si>
    <t>168903</t>
  </si>
  <si>
    <t>XARELTO</t>
  </si>
  <si>
    <t>20MG TBL FLM 28 II</t>
  </si>
  <si>
    <t>225450</t>
  </si>
  <si>
    <t>250SU CPS MOL 60</t>
  </si>
  <si>
    <t>230438</t>
  </si>
  <si>
    <t>TRALGIT SR</t>
  </si>
  <si>
    <t>TRIAMCINOLON A ANTISEPTIKA</t>
  </si>
  <si>
    <t>4178</t>
  </si>
  <si>
    <t>TRIAMCINOLON E LÉČIVA</t>
  </si>
  <si>
    <t>1MG/G+10MG/G UNG 1X20G</t>
  </si>
  <si>
    <t>47515</t>
  </si>
  <si>
    <t>CALCICHEW D3</t>
  </si>
  <si>
    <t>500MG/200IU TBL MND 60</t>
  </si>
  <si>
    <t>FENOTEROL A IPRATROPIUM-BROMID</t>
  </si>
  <si>
    <t>2679</t>
  </si>
  <si>
    <t>BERODUAL N</t>
  </si>
  <si>
    <t>0,021MG+0,05MG/DÁV INH SOL PSS 200DÁV</t>
  </si>
  <si>
    <t>206525</t>
  </si>
  <si>
    <t>TONANDA</t>
  </si>
  <si>
    <t>8MG/10MG/2,5MG TBL NOB 90</t>
  </si>
  <si>
    <t>132654</t>
  </si>
  <si>
    <t>5001867</t>
  </si>
  <si>
    <t>ORTÉZA PALCE S VÝZTUHOU - TYP 305</t>
  </si>
  <si>
    <t>PRODYŠNÝ MATERIÁL,VÝZTUHA,ZAPÍNÁNÍ NA VELCRO</t>
  </si>
  <si>
    <t>5005394</t>
  </si>
  <si>
    <t>FIXACE PALCE, 2 DLAHY, T 25</t>
  </si>
  <si>
    <t>5003613</t>
  </si>
  <si>
    <t>LÍMEC KRČNÍ TVAROVANÝ</t>
  </si>
  <si>
    <t>MĚKKÝ BEZ PELOTY</t>
  </si>
  <si>
    <t>241991</t>
  </si>
  <si>
    <t>400MG TBL FLM 30</t>
  </si>
  <si>
    <t>125525</t>
  </si>
  <si>
    <t>APO-IBUPROFEN</t>
  </si>
  <si>
    <t>3645</t>
  </si>
  <si>
    <t>DIMEXOL</t>
  </si>
  <si>
    <t>5000577</t>
  </si>
  <si>
    <t>PROTECT.ST PRO</t>
  </si>
  <si>
    <t>5003877</t>
  </si>
  <si>
    <t>ROZTOK ELASTOVISKOZNÍ MONOVISC</t>
  </si>
  <si>
    <t>INJ.1X4ML,ROZ.MODIFIKOVANÉ NAHA 25MG/1ML,HRAZENA 1 APLIKACE DO 1 KLOUBU/6 MĚS.</t>
  </si>
  <si>
    <t>5003217</t>
  </si>
  <si>
    <t>ORTÉZA KOTNÍKU ČL - 41</t>
  </si>
  <si>
    <t>VEL. S, M, L, XL, XXL, ELASTICKÝ ÚPLET, 2 SILIKONOVÉ PELOTY, OSMIČKOVÝ TAH</t>
  </si>
  <si>
    <t>5001837</t>
  </si>
  <si>
    <t>PÁS BŘIŠNÍ - TYP 408</t>
  </si>
  <si>
    <t>PÁS BŘIŠNÍ, PRODYŠNÝ MATERIÁL</t>
  </si>
  <si>
    <t>89026</t>
  </si>
  <si>
    <t>50MG TBL ENT 100</t>
  </si>
  <si>
    <t>225549</t>
  </si>
  <si>
    <t>500MG TBL FLM 180(2X90)</t>
  </si>
  <si>
    <t>230583</t>
  </si>
  <si>
    <t>500MG TBL FLM 180</t>
  </si>
  <si>
    <t>214618</t>
  </si>
  <si>
    <t>TRENTAL 400</t>
  </si>
  <si>
    <t>400MG TBL PRO 20</t>
  </si>
  <si>
    <t>86264</t>
  </si>
  <si>
    <t>3MG/ML OPH GTT SOL 1X5ML</t>
  </si>
  <si>
    <t>225850</t>
  </si>
  <si>
    <t>239481</t>
  </si>
  <si>
    <t>875MG/125MG TBL FLM 14 II</t>
  </si>
  <si>
    <t>*2073</t>
  </si>
  <si>
    <t>*4999</t>
  </si>
  <si>
    <t>9999999</t>
  </si>
  <si>
    <t>*2053</t>
  </si>
  <si>
    <t>155686</t>
  </si>
  <si>
    <t>ZYRTEC</t>
  </si>
  <si>
    <t>155685</t>
  </si>
  <si>
    <t>32018</t>
  </si>
  <si>
    <t>IBUPROFEN AL 400</t>
  </si>
  <si>
    <t>32020</t>
  </si>
  <si>
    <t>999999</t>
  </si>
  <si>
    <t>15653</t>
  </si>
  <si>
    <t>250MG TBL FLM 10</t>
  </si>
  <si>
    <t>45997</t>
  </si>
  <si>
    <t>1000000IU TBL FLM 30</t>
  </si>
  <si>
    <t>LORATADIN</t>
  </si>
  <si>
    <t>216114</t>
  </si>
  <si>
    <t>CLARITINE</t>
  </si>
  <si>
    <t>10MG TBL NOB 60</t>
  </si>
  <si>
    <t>2430</t>
  </si>
  <si>
    <t>500MG VAG TBL 10</t>
  </si>
  <si>
    <t>SERTRALIN</t>
  </si>
  <si>
    <t>53951</t>
  </si>
  <si>
    <t>ZOLOFT</t>
  </si>
  <si>
    <t>100MG TBL FLM 28</t>
  </si>
  <si>
    <t>119115</t>
  </si>
  <si>
    <t>SUMATRIPTAN ACTAVIS</t>
  </si>
  <si>
    <t>50MG TBL OBD 6 I</t>
  </si>
  <si>
    <t>190970</t>
  </si>
  <si>
    <t>TRIPLIXAM</t>
  </si>
  <si>
    <t>10MG/2,5MG/5MG TBL FLM 90(3X30)</t>
  </si>
  <si>
    <t>*3006</t>
  </si>
  <si>
    <t>200156</t>
  </si>
  <si>
    <t>60MG TBL NOB 20</t>
  </si>
  <si>
    <t>58425</t>
  </si>
  <si>
    <t>DOLMINA</t>
  </si>
  <si>
    <t>50MG TBL FLM 30</t>
  </si>
  <si>
    <t>PANTOPRAZOL</t>
  </si>
  <si>
    <t>214525</t>
  </si>
  <si>
    <t>40MG TBL ENT 28 I</t>
  </si>
  <si>
    <t>5000452</t>
  </si>
  <si>
    <t>MAXIS-KOMPRESNÍ PUNČOCHY COMFORT II.KT</t>
  </si>
  <si>
    <t>LÝTKOVÁ PUNČOCHA</t>
  </si>
  <si>
    <t>5007313</t>
  </si>
  <si>
    <t>BANDÁŽ ZÁPĚSTÍ PAN 5.08</t>
  </si>
  <si>
    <t>JEDNODÍLNÁ ELASTICKÁ BANDÁŽ, PRAVÁ A LEVÁ</t>
  </si>
  <si>
    <t>5007414</t>
  </si>
  <si>
    <t>ORTÉZA KOLENNÍ S KŘÍŽOVÝM TAHEM PAN 7.13</t>
  </si>
  <si>
    <t>KRÁTKÁ ELASTICKÁ S DVOUOSÝMI KLOUBY</t>
  </si>
  <si>
    <t>5000820</t>
  </si>
  <si>
    <t>ORTÉZA HLEZENNÍ SE DVĚMA PLANŽETAMI MALEOFIX</t>
  </si>
  <si>
    <t>S TEJPOVACÍM PÁSKEM, 3 VEL. ROZSAH 20-30CM</t>
  </si>
  <si>
    <t>5000462</t>
  </si>
  <si>
    <t>MAXIS-KOMPRESNÍ PUNČOCHY MICRO II.KT</t>
  </si>
  <si>
    <t>STEHENNÍ PUNČOCHA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</si>
  <si>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</si>
  <si>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</si>
  <si>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</si>
  <si>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</si>
  <si>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</si>
  <si>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N06AB10 - ESCITALOPRAM</t>
  </si>
  <si>
    <t>C09BX01 - PERINDOPRIL, AMLODIPIN A INDAPAMID</t>
  </si>
  <si>
    <t>N02CC01 - SUMATRIPTAN</t>
  </si>
  <si>
    <t>R06AX13 - LORATADIN</t>
  </si>
  <si>
    <t>R03AC02 - SALBUTAMOL</t>
  </si>
  <si>
    <t>J01MA02 - CIPROFLOXACIN</t>
  </si>
  <si>
    <t>C02AC05 - MOXONIDIN</t>
  </si>
  <si>
    <t>R01AD09 - MOMETASON</t>
  </si>
  <si>
    <t>J01FA10 - AZITHROMYCIN</t>
  </si>
  <si>
    <t>N06AB04 - CITALOPRAM</t>
  </si>
  <si>
    <t>N06AB06 - SERTRALIN</t>
  </si>
  <si>
    <t>N06AB10</t>
  </si>
  <si>
    <t>N02AJ13</t>
  </si>
  <si>
    <t>J01MA02</t>
  </si>
  <si>
    <t>J01FA10</t>
  </si>
  <si>
    <t>N02CC01</t>
  </si>
  <si>
    <t>N06AB04</t>
  </si>
  <si>
    <t>R01AD09</t>
  </si>
  <si>
    <t>R03AC02</t>
  </si>
  <si>
    <t>C02AC05</t>
  </si>
  <si>
    <t>C09BX01</t>
  </si>
  <si>
    <t>N06AB06</t>
  </si>
  <si>
    <t>R06AX13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</si>
  <si>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</si>
  <si>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</si>
  <si>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</si>
  <si>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</si>
  <si>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</si>
  <si>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</si>
  <si>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</si>
  <si>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</si>
  <si>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</si>
  <si>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</si>
  <si>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</si>
  <si>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</si>
  <si>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</si>
  <si>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</si>
  <si>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</si>
  <si>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</si>
  <si>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</si>
  <si>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</si>
  <si>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</si>
  <si>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</si>
  <si>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</si>
  <si>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</si>
  <si>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</si>
  <si>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</si>
  <si>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</si>
  <si>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</si>
  <si>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</si>
  <si>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</si>
  <si>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</si>
  <si>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</si>
  <si>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</si>
  <si>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</si>
  <si>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</si>
  <si>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</si>
  <si>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ZQ990</t>
  </si>
  <si>
    <t>Fixace k CVC a PICC kateru Main Lock 2 4 x 9 cm NKS:90-60-82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</si>
  <si>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</si>
  <si>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</si>
  <si>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</si>
  <si>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</si>
  <si>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</si>
  <si>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</si>
  <si>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</si>
  <si>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</si>
  <si>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</si>
  <si>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</si>
  <si>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</si>
  <si>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</si>
  <si>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</si>
  <si>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</si>
  <si>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</si>
  <si>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</si>
  <si>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</si>
  <si>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</si>
  <si>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ZA544</t>
  </si>
  <si>
    <t>KrytĂ­ inadine nepĹ™ilnavĂ© 5,0 x 5,0 cm 1/10 SYS01481EE</t>
  </si>
  <si>
    <t>ZA547</t>
  </si>
  <si>
    <t>KrytĂ­ inadine nepĹ™ilnavĂ© 9,5 x 9,5 cm 1/10 SYS01512EE</t>
  </si>
  <si>
    <t>ZK404</t>
  </si>
  <si>
    <t>KrytĂ­ prontosan roztok 350 ml 400416</t>
  </si>
  <si>
    <t>ZL669</t>
  </si>
  <si>
    <t>KrytĂ­ tegaderm diamond 10,0 cm x 12,0 cm bal. Ăˇ 50 ks 1686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</si>
  <si>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</si>
  <si>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</si>
  <si>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</si>
  <si>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</si>
  <si>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</si>
  <si>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</si>
  <si>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</si>
  <si>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</si>
  <si>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</si>
  <si>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</si>
  <si>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</si>
  <si>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</si>
  <si>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</si>
  <si>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</si>
  <si>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</si>
  <si>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</si>
  <si>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</si>
  <si>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</si>
  <si>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</si>
  <si>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</si>
  <si>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ZO435</t>
  </si>
  <si>
    <t>NĂˇvlek na konÄŤetiny pro podtlakovou terapii Suprasorb CNP EasyDress vel. L 80 x 50 x 95 cm bal. Ăˇ 5 pĂˇrĹŻ 34903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</si>
  <si>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</si>
  <si>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</si>
  <si>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</si>
  <si>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</si>
  <si>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</si>
  <si>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</si>
  <si>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</si>
  <si>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</si>
  <si>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</si>
  <si>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</si>
  <si>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ZA066</t>
  </si>
  <si>
    <t>PĂˇs bĹ™iĹˇnĂ­ - Verba ÄŤ. 4 - 95 - 105 cm 932534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</si>
  <si>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</si>
  <si>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</si>
  <si>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</si>
  <si>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</si>
  <si>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</si>
  <si>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</si>
  <si>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</si>
  <si>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</si>
  <si>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</si>
  <si>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</si>
  <si>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</si>
  <si>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</si>
  <si>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</si>
  <si>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</si>
  <si>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</si>
  <si>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</si>
  <si>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</si>
  <si>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</si>
  <si>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ZB771</t>
  </si>
  <si>
    <t>DrĹľĂˇk jehly zĂˇkladnĂ­ 450201</t>
  </si>
  <si>
    <t>ZI496</t>
  </si>
  <si>
    <t>Elektroda defibrilaÄŤnĂ­ pro dospÄ›lĂ© QC 11996-000017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</si>
  <si>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</si>
  <si>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</si>
  <si>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</si>
  <si>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</si>
  <si>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</si>
  <si>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</si>
  <si>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</si>
  <si>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</si>
  <si>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</si>
  <si>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</si>
  <si>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</si>
  <si>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</si>
  <si>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</si>
  <si>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</si>
  <si>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</si>
  <si>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</si>
  <si>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</si>
  <si>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</si>
  <si>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</si>
  <si>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</si>
  <si>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</si>
  <si>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</si>
  <si>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ZQ137</t>
  </si>
  <si>
    <t>NĹŻĹľky chirurgickĂ© rovnĂ© hrtonatĂ© 130 mm TK-AJ 025-13</t>
  </si>
  <si>
    <t>ZB475</t>
  </si>
  <si>
    <t>OdstraĹovaÄŤ koĹľnĂ­ch svorek bal. Ăˇ 20 ks</t>
  </si>
  <si>
    <t>ZJ672</t>
  </si>
  <si>
    <t>PohĂˇr na moÄŤ 250 ml UH GAMA204809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</si>
  <si>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</si>
  <si>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</si>
  <si>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</si>
  <si>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</si>
  <si>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</si>
  <si>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</si>
  <si>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</si>
  <si>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</si>
  <si>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</si>
  <si>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</si>
  <si>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ZM600</t>
  </si>
  <si>
    <t>Spojka flovac ĹľlutĂˇ 000-036-102</t>
  </si>
  <si>
    <t>ZB598</t>
  </si>
  <si>
    <t>Spojka symetrickĂˇ pĹ™Ă­mĂˇ 7 x 7 mm 60.23.00 (120 430)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</si>
  <si>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</si>
  <si>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</si>
  <si>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</si>
  <si>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</si>
  <si>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</si>
  <si>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</si>
  <si>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</si>
  <si>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</si>
  <si>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</si>
  <si>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</si>
  <si>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</si>
  <si>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</si>
  <si>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</si>
  <si>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</si>
  <si>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ZS016</t>
  </si>
  <si>
    <t>StĹ™Ă­kaÄŤka injekÄŤnĂ­ 3-dĂ­lnĂˇ, 1 ml, L, tuberculin bez jehly, centrickĂˇ ĹˇpiÄŤka, bezzbytkovĂˇ, bal. Ăˇ 100 ks</t>
  </si>
  <si>
    <t>ZO543</t>
  </si>
  <si>
    <t>StĹ™Ă­kaÄŤka injekÄŤnĂ­ pĹ™edplnÄ›nĂˇ 0,9% NaCl 10 ml BD PosiFlush SP EMA bal. Ăˇ 30 ks 306585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</si>
  <si>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</si>
  <si>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</si>
  <si>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</si>
  <si>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</si>
  <si>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</si>
  <si>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</si>
  <si>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</si>
  <si>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</si>
  <si>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</si>
  <si>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</si>
  <si>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</si>
  <si>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</si>
  <si>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</si>
  <si>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</si>
  <si>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</si>
  <si>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</si>
  <si>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</si>
  <si>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</si>
  <si>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</si>
  <si>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</si>
  <si>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</si>
  <si>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</si>
  <si>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</si>
  <si>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</si>
  <si>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</si>
  <si>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</si>
  <si>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</si>
  <si>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</si>
  <si>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</si>
  <si>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</si>
  <si>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</si>
  <si>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</si>
  <si>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</si>
  <si>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</si>
  <si>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</si>
  <si>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</si>
  <si>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</si>
  <si>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</si>
  <si>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</si>
  <si>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</si>
  <si>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</si>
  <si>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</si>
  <si>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</si>
  <si>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ZB288</t>
  </si>
  <si>
    <t>Jehla spinĂˇlnĂ­ spinocan 20 G x 88 mm ĹľlutĂˇ bal. 25 ks 4509900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</si>
  <si>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</si>
  <si>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</si>
  <si>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</si>
  <si>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</si>
  <si>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</si>
  <si>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</si>
  <si>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</si>
  <si>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</si>
  <si>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</si>
  <si>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</si>
  <si>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</si>
  <si>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</si>
  <si>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50115079</t>
  </si>
  <si>
    <t>ZPr - internzivní péče (Z542)</t>
  </si>
  <si>
    <t>ZB751</t>
  </si>
  <si>
    <t>Hadice PVC 8/12 Ăˇ 30 m P00468</t>
  </si>
  <si>
    <t>ZA561</t>
  </si>
  <si>
    <t>Kompresa AB 20 x 40 cm/1 ks sterilnĂ­ NT savĂˇ (1230114051) 1327114051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</si>
  <si>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</si>
  <si>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</si>
  <si>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</si>
  <si>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</si>
  <si>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</si>
  <si>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</si>
  <si>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ZA664</t>
  </si>
  <si>
    <t>KrytĂ­ gelovĂ© hydrokoloidnĂ­ Flamigel 250 ml FLAM250</t>
  </si>
  <si>
    <t>ZA450</t>
  </si>
  <si>
    <t>NĂˇplast omniplast 1,25 cm x 9,1 m bal. Ăˇ 24 ks 9004520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</si>
  <si>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</si>
  <si>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</si>
  <si>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</si>
  <si>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</si>
  <si>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</si>
  <si>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</si>
  <si>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ZF715</t>
  </si>
  <si>
    <t>Obinadlo fixaÄŤnĂ­ peha-haft 4cm Ăˇ 4m 932441</t>
  </si>
  <si>
    <t>ZA426</t>
  </si>
  <si>
    <t>Obinadlo hydrofilnĂ­ 16 cm x 10 m 13014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</si>
  <si>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</si>
  <si>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</si>
  <si>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</si>
  <si>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</si>
  <si>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</si>
  <si>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</si>
  <si>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</si>
  <si>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</si>
  <si>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</si>
  <si>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</si>
  <si>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</si>
  <si>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</si>
  <si>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</si>
  <si>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</si>
  <si>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</si>
  <si>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</si>
  <si>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</si>
  <si>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</si>
  <si>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ZQ114</t>
  </si>
  <si>
    <t>Steh nĂˇplasĹĄovĂ˝ pevnĂ˝ Pharmastrip 4 mm x 76mm 1 obĂˇlka Ăˇ 8 stehĹŻ bal. Ăˇ 100 obĂˇlek (nĂˇhrada za steri-strip) P-PHST476</t>
  </si>
  <si>
    <t>ZQ113</t>
  </si>
  <si>
    <t>Steh nĂˇplasĹĄovĂ˝ pevnĂ˝ Pharmastrip 6,4 mm x 76 mm 1 obĂˇlka Ăˇ 6 stehĹŻ bal. Ăˇ 100 obĂˇlek (nĂˇhrada za steri-strip) P-PHST6476</t>
  </si>
  <si>
    <t>ZA467</t>
  </si>
  <si>
    <t>TyÄŤinka vatovĂˇ nesterilnĂ­ 15 cm bal. Ăˇ 100 ks 9679369</t>
  </si>
  <si>
    <t>ZB772</t>
  </si>
  <si>
    <t>AdaptĂ©r pĹ™echodka luer 450070</t>
  </si>
  <si>
    <t>ZC752</t>
  </si>
  <si>
    <t>ÄŚepelka skalpelovĂˇ 15 BB515</t>
  </si>
  <si>
    <t>ZA168</t>
  </si>
  <si>
    <t>Dlaha (sada) pro fixaci prstĹŻ-A2 1220000502</t>
  </si>
  <si>
    <t>ZB770</t>
  </si>
  <si>
    <t>DrĹľĂˇk jehly excentrickĂ˝ Holdex 450263</t>
  </si>
  <si>
    <t>ZF159</t>
  </si>
  <si>
    <t>NĂˇdoba na kontaminovanĂ˝ odpad 1 l 15-0002</t>
  </si>
  <si>
    <t>NĂˇdoba na kontaminovanĂ˝ odpad 1 l 15-0002/2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</si>
  <si>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</si>
  <si>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</si>
  <si>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</si>
  <si>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</si>
  <si>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ZJ673</t>
  </si>
  <si>
    <t>PohĂˇr na moÄŤ 100 ml UH GAMA204808</t>
  </si>
  <si>
    <t>ZB774</t>
  </si>
  <si>
    <t>Zkumavka ÄŤervenĂˇ 5 ml gel 456071</t>
  </si>
  <si>
    <t>ZB759</t>
  </si>
  <si>
    <t>Zkumavka ÄŤervenĂˇ 8 ml gel 455071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</si>
  <si>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</si>
  <si>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</si>
  <si>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</si>
  <si>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</si>
  <si>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</si>
  <si>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</si>
  <si>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ZR993</t>
  </si>
  <si>
    <t>Ĺ itĂ­ novosyn fialovĂ˝ 4/0 (1,5) bal. Ăˇ 36 ks C0068029</t>
  </si>
  <si>
    <t>ZR996</t>
  </si>
  <si>
    <t>Ĺ itĂ­ novosyn fialovĂ˝ 4/0 (1,5) bal. Ăˇ 36 ks C0068220</t>
  </si>
  <si>
    <t>ZA836</t>
  </si>
  <si>
    <t>Jehla injekÄŤnĂ­ 0,9 x 70 mm ĹľlutĂˇ 4665791</t>
  </si>
  <si>
    <t>ZN108</t>
  </si>
  <si>
    <t>Rukavice operaÄŤnĂ­ latex bez pudru sterilnĂ­  PF ansell gammex vel. 8,0 330048080</t>
  </si>
  <si>
    <t>ZP949</t>
  </si>
  <si>
    <t>Rukavice vyĹˇetĹ™ovacĂ­ nitril basic bez pudru modrĂ© XL bal. Ăˇ 170 ks 44753</t>
  </si>
  <si>
    <t>Rukavice vyĹˇetĹ™ovacĂ­ nitril nesterilnĂ­ basic bez pudru modrĂ© XL bal. Ăˇ 170 ks 44753</t>
  </si>
  <si>
    <t>ZC845</t>
  </si>
  <si>
    <t>Kompresa NT 10 x 20 cm/5 ks sterilnĂ­ 26621</t>
  </si>
  <si>
    <t>ZF042</t>
  </si>
  <si>
    <t>KrytĂ­ mastnĂ˝ tyl jelonet 10 x 10 cm Ăˇ 10 ks 7404</t>
  </si>
  <si>
    <t>ZA324</t>
  </si>
  <si>
    <t>KrytĂ­ tegaderm 10,0 cm x 12,0 cm bal. Ăˇ 50 ks 1626W</t>
  </si>
  <si>
    <t>ZA471</t>
  </si>
  <si>
    <t>NĂˇplast curaplast poinjekÄŤnĂ­ bal. Ăˇ 250 ks 30625</t>
  </si>
  <si>
    <t>ZI602</t>
  </si>
  <si>
    <t>NĂˇplast curapor 10 x 34 cm 32918 ( nĂˇhrada za cosmopor )</t>
  </si>
  <si>
    <t>ZN478</t>
  </si>
  <si>
    <t>Obinadlo elastickĂ© universal 10 cm x 5 m 1323100313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</si>
  <si>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</si>
  <si>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</si>
  <si>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</si>
  <si>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</si>
  <si>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ZL973</t>
  </si>
  <si>
    <t>PÄ›na renasys-F stĹ™ednĂ­ set (M) pro podtlakovou terapii 66800795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</si>
  <si>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</si>
  <si>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</si>
  <si>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</si>
  <si>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</si>
  <si>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ZN618</t>
  </si>
  <si>
    <t>BrĂ˝le kyslĂ­kovĂ© pro dospÄ›lĂ© bal. Ăˇ 100 ks A0100</t>
  </si>
  <si>
    <t>ZQ490</t>
  </si>
  <si>
    <t>Elektroda EKG pÄ›novĂˇ pr. 48 mm pro dospÄ›lĂ© pro dlouhodobĂ© pouĹľitĂ­ (ES GS48) H-108003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</si>
  <si>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</si>
  <si>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</si>
  <si>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</si>
  <si>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</si>
  <si>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ZD980</t>
  </si>
  <si>
    <t>Kanyla vasofix 18G zelenĂˇ safety 4269136S-01</t>
  </si>
  <si>
    <t>ZO372</t>
  </si>
  <si>
    <t>Konektor bezjehlovĂ˝ OptiSyte JIM:JSM4001</t>
  </si>
  <si>
    <t>ZA713</t>
  </si>
  <si>
    <t>MÄ›Ĺ™iÄŤ ĹľilnĂ­ho tlaku 01 646992</t>
  </si>
  <si>
    <t>ZL453</t>
  </si>
  <si>
    <t>ManĹľeta TK jednohadiÄŤkovĂˇ NIBP dospÄ›lĂˇ 25 - 35 cm U1880S</t>
  </si>
  <si>
    <t>ZQ138</t>
  </si>
  <si>
    <t>NĹŻĹľky chirurgickĂ© rovnĂ© hrotnatĂ© 150 mm TK-AJ 025-15</t>
  </si>
  <si>
    <t>ZB648</t>
  </si>
  <si>
    <t>PĂˇska fixaÄŤnĂ­ Hand-Fix 30 bal. Ăˇ 2 ks NKS:60-65</t>
  </si>
  <si>
    <t>ZA691</t>
  </si>
  <si>
    <t>Rampa 3 kohouty discofix 16600C/4085434/</t>
  </si>
  <si>
    <t>ZA688</t>
  </si>
  <si>
    <t>SĂˇÄŤek moÄŤovĂ˝ s hodinovou diurĂ©zou curity 400, 2000 ml, hadiÄŤka 150 cm 8150</t>
  </si>
  <si>
    <t>ZD748</t>
  </si>
  <si>
    <t>Set sterilnĂ­ pro ĹľilnĂ­ katetrizaci a rouĹˇkovĂˇnĂ­ bal. Ăˇ 10 ks Kit CVK (2SVAS1AP1159)</t>
  </si>
  <si>
    <t>ZB543</t>
  </si>
  <si>
    <t>Souprava odbÄ›rovĂˇ tracheĂˇlnĂ­ na odbÄ›r sekretu G05206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</si>
  <si>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</si>
  <si>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</si>
  <si>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</si>
  <si>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</si>
  <si>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ZB755</t>
  </si>
  <si>
    <t>Zkumavka 1,0 ml K3 edta fialovĂˇ 454034</t>
  </si>
  <si>
    <t>ZG139</t>
  </si>
  <si>
    <t>Set infuznĂ­ VL ST 00 PVC, silikon 285 cm mod standard bal. Ăˇ 30 ks k Agilii  M46441000S</t>
  </si>
  <si>
    <t>ZB768</t>
  </si>
  <si>
    <t>Jehla vakuovĂˇ 216/38 mm zelenĂˇ 450076</t>
  </si>
  <si>
    <t>Rukavice vyĹˇetĹ™ovacĂ­ nitril nesterilnĂ­ basic bez pudru modrĂ© S bal. Ăˇ 200 ks 44750</t>
  </si>
  <si>
    <t>50115070</t>
  </si>
  <si>
    <t>ZPr - katetry ostatní (Z513)</t>
  </si>
  <si>
    <t>ZD909</t>
  </si>
  <si>
    <t>Katetr CVC 2 lumen 7 Fr x 20 cm certofix duo ECO 720 Ăˇ 10 ks 4162200E</t>
  </si>
  <si>
    <t>ZN620</t>
  </si>
  <si>
    <t>Maska kyslĂ­kovĂˇ dospÄ›lĂˇ s nebulizacĂ­ a hadiÄŤkou 2 m bal. Ăˇ 100 ks A0400</t>
  </si>
  <si>
    <t>50115003</t>
  </si>
  <si>
    <t>TEP (Z518)</t>
  </si>
  <si>
    <t>ZO028</t>
  </si>
  <si>
    <t>NĂˇhrada prstnĂ­ho kloubu pyrokarbon MCP distĂˇlnĂ­ vel. 30  MCP-100-30D-WW</t>
  </si>
  <si>
    <t>ZE980</t>
  </si>
  <si>
    <t>NĂˇhrada prstnĂ­ho kloubu pyrokarbon MCP distĂˇlnĂ­ vel. 30  MCP-100-30P-WW</t>
  </si>
  <si>
    <t>50115004</t>
  </si>
  <si>
    <t>IUTN - kovové (Z506)</t>
  </si>
  <si>
    <t>ZQ590</t>
  </si>
  <si>
    <t>ÄŚepel spirĂˇlnĂ­ pro Expert femorĂˇlnĂ­ retrogrĂˇdnĂ­, dĂ©lka 70 mm  04.013046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</si>
  <si>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</si>
  <si>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</si>
  <si>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</si>
  <si>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</si>
  <si>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ZA026</t>
  </si>
  <si>
    <t>Dlaha adaptaÄŤnĂ­ rovnĂˇ 1,5 mm 12 otv. 02.114.005</t>
  </si>
  <si>
    <t>ZD921</t>
  </si>
  <si>
    <t>Dlaha anatomickĂˇ DVR ext DVRAXL</t>
  </si>
  <si>
    <t>ZD450</t>
  </si>
  <si>
    <t>Dlaha anatomickĂˇ DVR narw DVRANL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</si>
  <si>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</si>
  <si>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</si>
  <si>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</si>
  <si>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</si>
  <si>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</si>
  <si>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</si>
  <si>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</si>
  <si>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</si>
  <si>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</si>
  <si>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</si>
  <si>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</si>
  <si>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</si>
  <si>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ZD398</t>
  </si>
  <si>
    <t>Dlaha anatomickĂˇ DVR wide DVRAWR</t>
  </si>
  <si>
    <t>KG483</t>
  </si>
  <si>
    <t>dlaha DHP 2,7/3,5 dorso-lat levĂˇ 3 otv. 441.263</t>
  </si>
  <si>
    <t>KG485</t>
  </si>
  <si>
    <t>dlaha DHP 2,7/3,5 dorso-lat levĂˇ 5 otv. 441.265</t>
  </si>
  <si>
    <t>KG487</t>
  </si>
  <si>
    <t>dlaha DHP 2,7/3,5 dorso-lat levĂˇ 7 otv. 441.267</t>
  </si>
  <si>
    <t>KG489</t>
  </si>
  <si>
    <t>dlaha DHP 2,7/3,5 dorso-lat levĂˇ 9 otv. 441.269</t>
  </si>
  <si>
    <t>KG484</t>
  </si>
  <si>
    <t>dlaha DHP 2,7/3,5 dorso-lat pravĂˇ 5 otv. 441.264</t>
  </si>
  <si>
    <t>KG493</t>
  </si>
  <si>
    <t>dlaha DHP 2,7/3,5 dorso-lat s/laterĂˇlnĂ­ 441.275</t>
  </si>
  <si>
    <t>KG497</t>
  </si>
  <si>
    <t>dlaha DHP 2,7/3,5 dorso-lat s/laterĂˇlnĂ­ 441.279</t>
  </si>
  <si>
    <t>KG501</t>
  </si>
  <si>
    <t>dlaha DHP 2,7/3,5 mediĂˇlnĂ­ levĂˇ 5 otv T 441.285</t>
  </si>
  <si>
    <t>KG503</t>
  </si>
  <si>
    <t>dlaha DHP 2,7/3,5 mediĂˇlnĂ­ levĂˇ 7 otv T 441.287</t>
  </si>
  <si>
    <t>KG505</t>
  </si>
  <si>
    <t>dlaha DHP 2,7/3,5 mediĂˇlnĂ­ levĂˇ 9 otv T 441.289</t>
  </si>
  <si>
    <t>KG498</t>
  </si>
  <si>
    <t>dlaha DHP 2,7/3,5 mediĂˇlnĂ­ pravĂˇ 3 otv T 441.282</t>
  </si>
  <si>
    <t>KG502</t>
  </si>
  <si>
    <t>dlaha DHP 2,7/3,5 mediĂˇlnĂ­ pravĂˇ 7 otv T 441.286</t>
  </si>
  <si>
    <t>ZM907</t>
  </si>
  <si>
    <t>Dlaha hĂˇÄŤkovĂˇ LCP 3,5 mm na klĂ­ÄŤnĂ­ kost 5 otvorĹŻ 441.085</t>
  </si>
  <si>
    <t>ZS804</t>
  </si>
  <si>
    <t>Dlaha hĂˇÄŤkovĂˇ LCP 441.106</t>
  </si>
  <si>
    <t>KJ205</t>
  </si>
  <si>
    <t>dlaha humerĂˇlnĂ­ distĂˇlnĂ­ LCP extraartikulĂˇrnĂ­ levĂˇ 6 otv. dĂ©lka 158 mm, titan 04.104.026</t>
  </si>
  <si>
    <t>KI840</t>
  </si>
  <si>
    <t>dlaha humerĂˇlnĂ­ distĂˇlnĂ­ LCP extraartikulĂˇrnĂ­ levĂˇ 8otv. 04.104.028</t>
  </si>
  <si>
    <t>ZH689</t>
  </si>
  <si>
    <t>Dlaha LCP 2,7 / 3,5 mm na laterĂˇlnĂ­ distĂˇlnĂ­ fibulu 04.112.136</t>
  </si>
  <si>
    <t>ZH694</t>
  </si>
  <si>
    <t>Dlaha LCP 2,7 / 3,5 mm na laterĂˇlnĂ­ distĂˇlnĂ­ fibulu 04.112.141</t>
  </si>
  <si>
    <t>ZG833</t>
  </si>
  <si>
    <t>Dlaha LCP 2,7 / 3,5 mm na pĹ™ednĂ­ hornĂ­ ÄŤĂˇst klavikuly s boÄŤnĂ­m prodlouĹľenĂ­m 04.112.006</t>
  </si>
  <si>
    <t>ZG834</t>
  </si>
  <si>
    <t>Dlaha LCP 2,7 / 3,5 mm na pĹ™ednĂ­ hornĂ­ ÄŤĂˇst klavikuly s boÄŤnĂ­m prodlouĹľenĂ­m 04.112.007</t>
  </si>
  <si>
    <t>ZG839</t>
  </si>
  <si>
    <t>Dlaha LCP 2,7 / 3,5 mm na pĹ™ednĂ­ hornĂ­ ÄŤĂˇst klavikuly s boÄŤnĂ­m prodlouĹľenĂ­m 04.112.008</t>
  </si>
  <si>
    <t>ZG835</t>
  </si>
  <si>
    <t>Dlaha LCP 2,7 / 3,5 mm na pĹ™ednĂ­ hornĂ­ ÄŤĂˇst klavikuly s boÄŤnĂ­m prodlouĹľenĂ­m 04.112.010</t>
  </si>
  <si>
    <t>ZG836</t>
  </si>
  <si>
    <t>Dlaha LCP 2,7 / 3,5 mm na pĹ™ednĂ­ hornĂ­ ÄŤĂˇst klavikuly s boÄŤnĂ­m prodlouĹľenĂ­m 04.112.011</t>
  </si>
  <si>
    <t>ZG837</t>
  </si>
  <si>
    <t>Dlaha LCP 2,7 / 3,5 mm na pĹ™ednĂ­ hornĂ­ ÄŤĂˇst klavikuly s boÄŤnĂ­m prodlouĹľenĂ­m 04.112.012</t>
  </si>
  <si>
    <t>ZG838</t>
  </si>
  <si>
    <t>Dlaha LCP 2,7 / 3,5 mm na pĹ™ednĂ­ hornĂ­ ÄŤĂˇst klavikuly s boÄŤnĂ­m prodlouĹľenĂ­m 04.112.013</t>
  </si>
  <si>
    <t>KG476</t>
  </si>
  <si>
    <t>dlaha LCP 3,5 na olekranon levĂˇ 4 otv. D 436.505</t>
  </si>
  <si>
    <t>KG478</t>
  </si>
  <si>
    <t>dlaha LCP 3,5 na olekranon levĂˇ 8 otv. D 436.509</t>
  </si>
  <si>
    <t>KG475</t>
  </si>
  <si>
    <t>dlaha LCP 3,5 na olekranon pravĂˇ 4 otv. D 436.504</t>
  </si>
  <si>
    <t>KM388</t>
  </si>
  <si>
    <t>dlaha LCP 305 na olecranon pravĂˇ 10 otv., dĂ©lka 190 mm Titan 436.510</t>
  </si>
  <si>
    <t>ZK058</t>
  </si>
  <si>
    <t>Dlaha LCP 4.5 / 5.0 mm 226.621</t>
  </si>
  <si>
    <t>ZF863</t>
  </si>
  <si>
    <t>Dlaha LCP distĂˇlnĂ­ tibie 3.5 mm anterolaterĂˇlnĂ­ 241.444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</si>
  <si>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</si>
  <si>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</si>
  <si>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</si>
  <si>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</si>
  <si>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</si>
  <si>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</si>
  <si>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</si>
  <si>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</si>
  <si>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ZK496</t>
  </si>
  <si>
    <t>Dlaha LCP metafyzĂˇlnĂ­ 3,5 / 4,5 / 5,0 mm oboustrannĂˇ 5 + 15 otvorĹŻ 224.765</t>
  </si>
  <si>
    <t>ZK688</t>
  </si>
  <si>
    <t>Dlaha LCP metafyzĂˇlnĂ­ distĂˇlnĂ­ bĂ©rec 3,5 / 4,5 / 5,0 mm 224.774</t>
  </si>
  <si>
    <t>ZJ072</t>
  </si>
  <si>
    <t>Dlaha LCP na diafĂ­zu klĂ­ÄŤnĂ­ kosti 3,5 mm 04.112.029</t>
  </si>
  <si>
    <t>ZQ953</t>
  </si>
  <si>
    <t>Dlaha LCP na hornĂ­ ÄŤĂˇst klĂ­ÄŤnĂ­ kosti 3,5 mm 04.112.026</t>
  </si>
  <si>
    <t>KM387</t>
  </si>
  <si>
    <t>dlaha LCP na olecranon levĂˇ 10 otv., dĂ©lka 190 mm Titan 436.511</t>
  </si>
  <si>
    <t>ZI286</t>
  </si>
  <si>
    <t>Dlaha LCP pro artrodĂ©zu zĂˇpÄ›stĂ­ 2,7/3,5 04.110.150</t>
  </si>
  <si>
    <t>ZJ010</t>
  </si>
  <si>
    <t>Dlaha LCP pro artrodĂ©zu zĂˇpÄ›stĂ­ 2,7/3,5 04.110.151</t>
  </si>
  <si>
    <t>ZA002</t>
  </si>
  <si>
    <t>Dlaha LCP proximĂˇlnĂ­ tibie 4.5/5.0 240.044</t>
  </si>
  <si>
    <t>ZC287</t>
  </si>
  <si>
    <t>Dlaha LCP proximĂˇlnĂ­ tibie 4.5/5.0 240.045</t>
  </si>
  <si>
    <t>ZC288</t>
  </si>
  <si>
    <t>Dlaha LCP proximĂˇlnĂ­ tibie 4.5/5.0 240.047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</si>
  <si>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</si>
  <si>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</si>
  <si>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</si>
  <si>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</si>
  <si>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</si>
  <si>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</si>
  <si>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ZD376</t>
  </si>
  <si>
    <t>Dlaha LCP-DF 4.5/5.0 mm 222.254</t>
  </si>
  <si>
    <t>ZD378</t>
  </si>
  <si>
    <t>Dlaha LCP-DF 4.5/5.0 mm 222.256</t>
  </si>
  <si>
    <t>ZD377</t>
  </si>
  <si>
    <t>Dlaha LCP-DF 4.5/5.0 mm 222.257</t>
  </si>
  <si>
    <t>ZE756</t>
  </si>
  <si>
    <t>Dlaha LCP-DF 4.5/5.0 mm 222.258</t>
  </si>
  <si>
    <t>ZE757</t>
  </si>
  <si>
    <t>Dlaha LCP-DF 4.5/5.0 mm 222.259</t>
  </si>
  <si>
    <t>ZH632</t>
  </si>
  <si>
    <t>Dlaha LCP-PLT 4.5/5.0 mm 222.224</t>
  </si>
  <si>
    <t>ZA122</t>
  </si>
  <si>
    <t>Dlaha LCP-T 3,5, pravoĂşhlĂˇ, dĹ™Ă­k 4 otvory,hlava 4 otvory, dĂ©lka 56mm, ocel 241.141</t>
  </si>
  <si>
    <t>ZQ175</t>
  </si>
  <si>
    <t>Dlaha ĹľebernĂ­ klipovacĂ­ ocel 75 mm 397129707330</t>
  </si>
  <si>
    <t>ZQ129</t>
  </si>
  <si>
    <t>Dlaha ĹľebernĂ­ klipovacĂ­ ocel 95 mm 397129707340</t>
  </si>
  <si>
    <t>ZG187</t>
  </si>
  <si>
    <t>Dlaha ĹľlĂˇbkovĂˇ hofer tĹ™etinovĂˇ 10 otv. 730-100-100-010</t>
  </si>
  <si>
    <t>ZO576</t>
  </si>
  <si>
    <t>Dlaha metakarpĂˇlnĂ­ a falangeĂˇlnĂ­ linos ti, anatomickĂˇ, variabilnĂ­ Ăşhel, 2/4 otv., T-tvar, tl. 1,2 mm, d. 32 mm 26-112-07-09</t>
  </si>
  <si>
    <t>ZO594</t>
  </si>
  <si>
    <t>Dlaha metakarpĂˇlnĂ­ a falangeĂˇlnĂ­ linos ti, anatomickĂˇ, variabilnĂ­ Ăşhel, 2/6 otv., T-tvar, tl. 1,2 mm, d. 45 mm 26-112-25-09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</si>
  <si>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</si>
  <si>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</si>
  <si>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ZS666</t>
  </si>
  <si>
    <t>Dlaha metakarpĂˇlnĂ­ a falĹŻangeĂˇlnĂ­ VA 1,5 pro korekci rotace  04.130.267</t>
  </si>
  <si>
    <t>ZL391</t>
  </si>
  <si>
    <t>Dlaha na distĂˇlnĂ­ ulnu 2.5 mm Y 2/5 otvorĹŻ A-4750.91</t>
  </si>
  <si>
    <t>ZI217</t>
  </si>
  <si>
    <t>Dlaha na distĂˇlnĂ­ ulnu Y 2/8 otvorĹŻ A-4750.92</t>
  </si>
  <si>
    <t>ZI219</t>
  </si>
  <si>
    <t>Dlaha na hlaviÄŤku rĂˇdia 2,0 s lĂ­mcem A-4656.68</t>
  </si>
  <si>
    <t>ZP392</t>
  </si>
  <si>
    <t>Dlaha na KO Recos ĂşhlovÄ› stabilnĂ­ pravĂˇ 26-166-40-09</t>
  </si>
  <si>
    <t>ZE773</t>
  </si>
  <si>
    <t>Dlaha na symfĂ˝zu 3,5 mm s koaxiĂˇlnĂ­mi kombi otvory 02.100.004</t>
  </si>
  <si>
    <t>ZN381</t>
  </si>
  <si>
    <t>Dlaha na symfĂ˝zu 3,5 s koaxiĂˇlnĂ­mi kombi otvory a 2 DCP 02.100.016</t>
  </si>
  <si>
    <t>ZR783</t>
  </si>
  <si>
    <t>Dlaha na ulnu rovnĂˇ 131217002</t>
  </si>
  <si>
    <t>ZJ501</t>
  </si>
  <si>
    <t>Dlaha pĂˇnevnĂ­ pĹ™edpruĹľenĂˇ 3,5 02.100.302</t>
  </si>
  <si>
    <t>ZJ502</t>
  </si>
  <si>
    <t>Dlaha pĂˇnevnĂ­ pĹ™edpruĹľenĂˇ 3,5 02.100.303</t>
  </si>
  <si>
    <t>ZA995</t>
  </si>
  <si>
    <t>Dlaha philos proximĂˇlnĂ­ humerus 3,5   8 otv. 241.921</t>
  </si>
  <si>
    <t>ZA063</t>
  </si>
  <si>
    <t>Dlaha philos proximĂˇlnĂ­ humerus 3,5 3 otv. 241.901</t>
  </si>
  <si>
    <t>ZG789</t>
  </si>
  <si>
    <t>Dlaha philos proximĂˇlnĂ­ humerus a diafĂ˝za 3,5 mm 241.918</t>
  </si>
  <si>
    <t>ZI499</t>
  </si>
  <si>
    <t>Dlaha pĹ™Ă­mĂˇ LCP 3,5 mm 10 otvorĹŻ 223.601 jiĹľ se nedodĂˇvĂˇ</t>
  </si>
  <si>
    <t>ZI702</t>
  </si>
  <si>
    <t>Dlaha pĹ™Ă­mĂˇ LCP 3,5 mm 12 otvorĹŻ 223.621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</si>
  <si>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</si>
  <si>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</si>
  <si>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</si>
  <si>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</si>
  <si>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</si>
  <si>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 jiĹľ se nedodĂˇvĂˇ</t>
  </si>
  <si>
    <t>ZH539</t>
  </si>
  <si>
    <t>Dlaha pĹ™Ă­mĂˇ LCP 3,5 mm 8 otvorĹŻ 223.581</t>
  </si>
  <si>
    <t>ZI498</t>
  </si>
  <si>
    <t>Dlaha pĹ™Ă­mĂˇ LCP 3,5 mm 9 otvorĹŻ 223.591</t>
  </si>
  <si>
    <t>ZE913</t>
  </si>
  <si>
    <t>Dlaha pro fibulu 11 otv. 798-110-101-011</t>
  </si>
  <si>
    <t>KM340</t>
  </si>
  <si>
    <t>dlaha pro steriornĂ­ pĂˇnevnĂ­ stÄ›nu PRS RX System levĂˇ 7 otvorĹŻ 21214-7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</si>
  <si>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</si>
  <si>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</si>
  <si>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</si>
  <si>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</si>
  <si>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ZK885</t>
  </si>
  <si>
    <t>Dlaha radiĂˇlnĂ­ IXOS P2 ĂşhlovÄ› stabilnĂ­ 26-912-10-09</t>
  </si>
  <si>
    <t>ZL048</t>
  </si>
  <si>
    <t>Dlaha radiĂˇlnĂ­ IXOS P4 wave 26-914-23-09</t>
  </si>
  <si>
    <t>ZM846</t>
  </si>
  <si>
    <t>Dlaha radiĂˇlnĂ­ korekÄŤnĂ­ Recos TI uhl.stabilnĂ­ 26-166-42-09</t>
  </si>
  <si>
    <t>ZM847</t>
  </si>
  <si>
    <t>Dlaha radiĂˇlnĂ­ korekÄŤnĂ­ Recos TI uhl.stabilnĂ­ 26-166-43-09</t>
  </si>
  <si>
    <t>ZE379</t>
  </si>
  <si>
    <t>Dlaha rekonstrukÄŤnĂ­ 3,5 s nĂ­zkĂ˝m profilem 245.908</t>
  </si>
  <si>
    <t>ZI833</t>
  </si>
  <si>
    <t>Dlaha rekonstrukÄŤnĂ­ J 3.5 mm 245.922</t>
  </si>
  <si>
    <t>ZA061</t>
  </si>
  <si>
    <t>Dlaha rekonstrukÄŤnĂ­ LCP 3,5 245.071</t>
  </si>
  <si>
    <t>ZA062</t>
  </si>
  <si>
    <t>Dlaha rekonstrukÄŤnĂ­ LCP 3,5 rovnĂˇ s kombinovanĂ˝m otvorem 10 otv. 245.101</t>
  </si>
  <si>
    <t>ZA060</t>
  </si>
  <si>
    <t>Dlaha rekonstrukÄŤnĂ­ LCP 3,5 rovnĂˇ s kombinovanĂ˝m otvorem 6 otv. 245.061</t>
  </si>
  <si>
    <t>ZH019</t>
  </si>
  <si>
    <t>Dlaha rekonstrukÄŤnĂ­ LCP 3,5 rovnĂˇ s kombinovanĂ˝m otvorem 8 otv. 245.081</t>
  </si>
  <si>
    <t>ZG354</t>
  </si>
  <si>
    <t>Dlaha rekonstrukÄŤnĂ­ LCP 3,5 rovnĂˇ s kombinovanĂ˝m otvorem 9 otv. 245.091</t>
  </si>
  <si>
    <t>KM072</t>
  </si>
  <si>
    <t>dlaha rovnĂˇ PRS RX System 10 otv. 21182-10</t>
  </si>
  <si>
    <t>KM329</t>
  </si>
  <si>
    <t>dlaha rovnĂˇ PRS RX System 12 otvorĹŻ 21182-12</t>
  </si>
  <si>
    <t>KM267</t>
  </si>
  <si>
    <t>Dlaha s lemem, pravĂˇ PRS RX System 14 otvorĹŻ 21207-14</t>
  </si>
  <si>
    <t>KM328</t>
  </si>
  <si>
    <t>dlaha SIJ PRS RX System 5 otvorĹŻ 21175-5</t>
  </si>
  <si>
    <t>ZJ226</t>
  </si>
  <si>
    <t>Dlaha targon FN dlaha 130Â° KO802T</t>
  </si>
  <si>
    <t>ZG573</t>
  </si>
  <si>
    <t>Dlaha tibiĂˇlnĂ­ proximĂˇlnĂ­ LCP 4.5/5.0 mm 240.036</t>
  </si>
  <si>
    <t>ZF291</t>
  </si>
  <si>
    <t>Dlaha tibiĂˇlnĂ­ proximĂˇlnĂ­ LCP 4.5/5.0 mm 240.039</t>
  </si>
  <si>
    <t>ZP524</t>
  </si>
  <si>
    <t>Dlaha tibiĂˇlnĂ­ proximĂˇlnĂ­ mediĂˇlnĂ­ LCP 3,5 239.937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</si>
  <si>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</si>
  <si>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</si>
  <si>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</si>
  <si>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</si>
  <si>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</si>
  <si>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</si>
  <si>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</si>
  <si>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</si>
  <si>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</si>
  <si>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</si>
  <si>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ZR378</t>
  </si>
  <si>
    <t>Dlaha tibiĂˇlnĂ­ proximĂˇlnĂ­ mediĂˇlnĂ­ LCP 4,5 dĂ©lka 8 otv. levĂˇ 239.989</t>
  </si>
  <si>
    <t>ZH916</t>
  </si>
  <si>
    <t>Dlaha tibie proximĂˇlnĂ­ LCP laterĂˇlnĂ­ 4.5/5.0 240.043</t>
  </si>
  <si>
    <t>ZF265</t>
  </si>
  <si>
    <t>Dlaha tibie proximĂˇlnĂ­ LCP laterĂˇlnĂ­ 4.5/5.0 8 otv. 240.040</t>
  </si>
  <si>
    <t>ZC286</t>
  </si>
  <si>
    <t>Dlaha tibie proximĂˇlnĂ­ LCP laterĂˇlnĂ­ 4.5/5.0 8 otv. 240.041</t>
  </si>
  <si>
    <t>KM073</t>
  </si>
  <si>
    <t>dlaha tvaru pĂ­smene J PRS RX System 14 otv. 21197-14</t>
  </si>
  <si>
    <t>ZA151</t>
  </si>
  <si>
    <t>Dlaha uzamykatelnĂˇ 3.5 mm patnĂ­ kost 241.622</t>
  </si>
  <si>
    <t>ZD339</t>
  </si>
  <si>
    <t>Dlaha uzamykatelnĂˇ 3.5 mm patnĂ­ kost 241.623</t>
  </si>
  <si>
    <t>ZR170</t>
  </si>
  <si>
    <t>Dlaha uzamykatelnĂˇ T 1.5, dĹ™Ă­k 8 otvorĹŻ,hlava 3 otvory, nerezovĂˇ ocel 02.114.006</t>
  </si>
  <si>
    <t>ZS249</t>
  </si>
  <si>
    <t>Dlaha uzamykatelnĂˇ tvaru T VA 2,0 hlava 3 otvory, dĹ™Ă­k 7 otvorĹŻ, dĂ©lka 50 mm 04.130.352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</si>
  <si>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</si>
  <si>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</si>
  <si>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</si>
  <si>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</si>
  <si>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ZS068</t>
  </si>
  <si>
    <t>Dlaha uzamykatelnĂˇ VA 2,0 6 otv, rovnĂˇ 04.130.350</t>
  </si>
  <si>
    <t>ZR287</t>
  </si>
  <si>
    <t>Dlaha uzamykatelnĂˇ Y 1.5, dĹ™Ă­k 8 otvorĹŻ,hlava 3 otvory, nerezovĂˇ ocel 02.114.013</t>
  </si>
  <si>
    <t>KG280</t>
  </si>
  <si>
    <t>dlaha VA-LCP 2,4 mm dvoupilĂ­Ĺ™ovĂˇ na distĂˇlnĂ­ rĂˇdius 04.111.730</t>
  </si>
  <si>
    <t>KG281</t>
  </si>
  <si>
    <t>Dlaha VA-LCP 2,4 mm dvouplilĂ­Ĺ™ovĂˇ na distĂˇlnĂ­ radius 04.111.731</t>
  </si>
  <si>
    <t>KM322</t>
  </si>
  <si>
    <t>dlaha VA-LCP 2.4 tvaru L, dorzĂˇlnĂ­, nadistĂˇlnĂ­ radius, zalomenĂˇ levĂˇ, dĹ™Ă­k 3otvory, hlava 3 otvory, dĂ©lka 37 mm titan 04.115.231</t>
  </si>
  <si>
    <t>ZH784</t>
  </si>
  <si>
    <t>Dlaha volĂˇrnĂ­ 2.5 mm adaptivnĂ­ A-4750.61</t>
  </si>
  <si>
    <t>ZI393</t>
  </si>
  <si>
    <t>Dlaha volĂˇrnĂ­ 2.5 mm adaptivnĂ­ A-4750.62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</si>
  <si>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</si>
  <si>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</si>
  <si>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</si>
  <si>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</si>
  <si>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</si>
  <si>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</si>
  <si>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ZH921</t>
  </si>
  <si>
    <t>Dlaha volĂˇrnĂ­ na distĂˇlnĂ­ radius 2.5 korekÄŤnĂ­  A-4750.20</t>
  </si>
  <si>
    <t>KM330</t>
  </si>
  <si>
    <t>dlaha zahnutĂˇ PRS RX System 12 otvorĹŻ 21191-12</t>
  </si>
  <si>
    <t>ZN460</t>
  </si>
  <si>
    <t>DrĂˇt K 1,5 mm L230 mm originĂˇlnĂ­ ke KIT ULTIMA EVO 4,5 BR150</t>
  </si>
  <si>
    <t>ZM852</t>
  </si>
  <si>
    <t>DrĂˇt K Medin 1,2 x 160 mm bal. Ăˇ 10 ks 397129092470</t>
  </si>
  <si>
    <t>ZM853</t>
  </si>
  <si>
    <t>DrĂˇt K Medin 1,5 x 160 mm bal. Ăˇ 10 ks 397129092480</t>
  </si>
  <si>
    <t>ZM854</t>
  </si>
  <si>
    <t>DrĂˇt K Medin 1,8 x 160 mm Ăˇ 10 ks 397129092490</t>
  </si>
  <si>
    <t>ZO361</t>
  </si>
  <si>
    <t>DrĂˇt K originĂˇl k Dartfire 150 x 9 mm NO2228209</t>
  </si>
  <si>
    <t>ZG063</t>
  </si>
  <si>
    <t>DrĂˇt KirschnerĹŻv 1.25 mm Ăˇ 10 ks 292.120.10</t>
  </si>
  <si>
    <t>ZG307</t>
  </si>
  <si>
    <t>DrĂˇt KirschnerĹŻv 1.60 mm Ăˇ 10 ks 292.160.10</t>
  </si>
  <si>
    <t>ZF851</t>
  </si>
  <si>
    <t>DrĂˇt KirschnerĹŻv 2.00 mm Ăˇ 10 ks 292.210.10</t>
  </si>
  <si>
    <t>ZF070</t>
  </si>
  <si>
    <t>DrĂˇt KirschnerĹŻv 2.00 mm s ĹˇpiÄŤkou roztÄ›rkĂˇ 292.400</t>
  </si>
  <si>
    <t>ZG066</t>
  </si>
  <si>
    <t>DrĂˇt KirschnerĹŻv 2.50 mm Ăˇ 10 ks 292.250.10</t>
  </si>
  <si>
    <t>ZQ766</t>
  </si>
  <si>
    <t>DrĂˇt KirschnerĹŻv pr. 2,0 mm se zĂˇvitovou ĹˇpiÄŤkou, dĂ©lky 150/15 mm bal. Ăˇ 10 ks 292.790.10</t>
  </si>
  <si>
    <t>ZH340</t>
  </si>
  <si>
    <t>DrĂˇt K-Wire 1.60 mm Ăˇ 10 ks 292.180.10</t>
  </si>
  <si>
    <t>ZF850</t>
  </si>
  <si>
    <t>DrĂˇt K-Wire 1.80 mm Ăˇ 10 ks 292.190.10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</si>
  <si>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</si>
  <si>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</si>
  <si>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</si>
  <si>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</si>
  <si>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</si>
  <si>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</si>
  <si>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</si>
  <si>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</si>
  <si>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ZD050</t>
  </si>
  <si>
    <t>DrĂˇt vodĂ­cĂ­ 3.20 mm 357.399</t>
  </si>
  <si>
    <t>ZR102</t>
  </si>
  <si>
    <t>DrĂˇt vodĂ­cĂ­ pr. 3,2 dĂ©lka 290 mm 03.010.115</t>
  </si>
  <si>
    <t>ZQ983</t>
  </si>
  <si>
    <t>DrĂˇt vodĂ­cĂ­ pro FN targon KT234S</t>
  </si>
  <si>
    <t>ZR876</t>
  </si>
  <si>
    <t>DrĂˇt vrtacĂ­ wurzburger 1,9  mm 1-3706</t>
  </si>
  <si>
    <t>ZS807</t>
  </si>
  <si>
    <t>Expert hĹ™eb femorĂˇlnĂ­, retrogrĂˇdnĂ­ / antegrĂˇdnĂ­ pr.12 mm, kanylovanĂ˝, dĂ©lka 340 mm 04.013.648</t>
  </si>
  <si>
    <t>ZS306</t>
  </si>
  <si>
    <t>Expert hĹ™eb tibiĂˇlnĂ­ pr.10,0mm, kanylovanĂ˝, dĂ©lka 330 mm, slitina titanu, tmavÄ› modrĂ˝ 04.004.446</t>
  </si>
  <si>
    <t>ZS305</t>
  </si>
  <si>
    <t>Expert hĹ™eb tibiĂˇlnĂ­ pr.9mm, kanylovanĂ˝, dĂ©lka 345 mm, slitina titanu, tmavÄ› modrĂ˝ 04.004.349</t>
  </si>
  <si>
    <t>ZR703</t>
  </si>
  <si>
    <t>FrĂ©za k shaveru mÄ›kkotkĂˇĹovĂˇ Arthrex  ÄŤepel Excalibur 4 mm x 13 cm, bal. Ăˇ 5 ks AR-8400EX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</si>
  <si>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</si>
  <si>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</si>
  <si>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</si>
  <si>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</si>
  <si>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</si>
  <si>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</si>
  <si>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ZK513</t>
  </si>
  <si>
    <t>Hlava expert zaslepovacĂ­ 12.0 mm 04.003.003</t>
  </si>
  <si>
    <t>ZI941</t>
  </si>
  <si>
    <t>Hlava expert zaslepovacĂ­ 12.0 mm 04.003.004</t>
  </si>
  <si>
    <t>KG228</t>
  </si>
  <si>
    <t>hlava zaslepovacĂ­ expert 0 mm 04.004.000</t>
  </si>
  <si>
    <t>KG230</t>
  </si>
  <si>
    <t>hlava zaslepovacĂ­ expert 10 mm 04.004.002</t>
  </si>
  <si>
    <t>KG229</t>
  </si>
  <si>
    <t>hlava zaslepovacĂ­ expert 5 mm 04.004.001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</si>
  <si>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</si>
  <si>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</si>
  <si>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</si>
  <si>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</si>
  <si>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ZA157</t>
  </si>
  <si>
    <t>Hlava zaslepovacĂ­ expert pro hĹ™eby tibiĂˇlnĂ­ 10 mm 04.004.002</t>
  </si>
  <si>
    <t>ZA158</t>
  </si>
  <si>
    <t>Hlava zaslepovacĂ­ expert pro hĹ™eby tibiĂˇlnĂ­ 15 mm 04.004.003</t>
  </si>
  <si>
    <t>ZR101</t>
  </si>
  <si>
    <t>Hlava zaslepovacĂ­ Expert pro spirĂˇlnĂ­ ÄŤepel 0 mm 04.013.000</t>
  </si>
  <si>
    <t>ZO768</t>
  </si>
  <si>
    <t>Hlava zaslepovacĂ­ pro Targon PH a H KB615T</t>
  </si>
  <si>
    <t>ZS247</t>
  </si>
  <si>
    <t>Hlava zaslepovacĂ­ tibie ĂşhlovÄ› stabilnĂ­  Expert pro hĹ™eb pro artrodĂ©zu hlezna, pro zajiĹˇĹĄovacĂ­ Ĺˇroubl, slitina titanu (TAN), zlatĂˇ, sterilnĂ­ 04.008.001S</t>
  </si>
  <si>
    <t>KL888</t>
  </si>
  <si>
    <t>hĹ™eb elastickĂ˝ prevotĹŻv Pediflex  2,5 x 300 mm 00-1000-525</t>
  </si>
  <si>
    <t>KG536</t>
  </si>
  <si>
    <t>hĹ™eb elastickĂ˝ prevotĹŻv ten pr 1,5 D300 TAN fialovĂ˝ 475.915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</si>
  <si>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</si>
  <si>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</si>
  <si>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</si>
  <si>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</si>
  <si>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</si>
  <si>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</si>
  <si>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</si>
  <si>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</si>
  <si>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KG541</t>
  </si>
  <si>
    <t>hĹ™eb elastickĂ˝ prevotĹŻv ten pr 4,0 D440 TAN fialovĂ˝ 475.940</t>
  </si>
  <si>
    <t>ZS055</t>
  </si>
  <si>
    <t>HĹ™eb expert femorĂˇlnĂ­  pr. 12 dĂ©lka 360 mm 04.003.553</t>
  </si>
  <si>
    <t>ZK734</t>
  </si>
  <si>
    <t>HĹ™eb expert femorĂˇlnĂ­ laterĂˇlnĂ­ 10.0 mm 04.003.257</t>
  </si>
  <si>
    <t>ZI940</t>
  </si>
  <si>
    <t>HĹ™eb expert femorĂˇlnĂ­ laterĂˇlnĂ­ 10.0 mm 04.003.352</t>
  </si>
  <si>
    <t>ZK510</t>
  </si>
  <si>
    <t>HĹ™eb expert femorĂˇlnĂ­ laterĂˇlnĂ­ 10.0 mm 04.003.360</t>
  </si>
  <si>
    <t>ZK512</t>
  </si>
  <si>
    <t>HĹ™eb expert femorĂˇlnĂ­ laterĂˇlnĂ­ 10.0 mm 04.003.361</t>
  </si>
  <si>
    <t>ZI862</t>
  </si>
  <si>
    <t>HĹ™eb expert femorĂˇlnĂ­ laterĂˇlnĂ­ 10.0 mm 04.003.364</t>
  </si>
  <si>
    <t>ZE507</t>
  </si>
  <si>
    <t>HĹ™eb expert femorĂˇlnĂ­ laterĂˇlnĂ­ 10.0 mm 04.003.365</t>
  </si>
  <si>
    <t>ZN595</t>
  </si>
  <si>
    <t>HĹ™eb expert femorĂˇlnĂ­ laterĂˇlnĂ­ 10.0 mm 04.003.369</t>
  </si>
  <si>
    <t>ZM580</t>
  </si>
  <si>
    <t>HĹ™eb expert femorĂˇlnĂ­ laterĂˇlnĂ­ 11.0 mm 04.003.457</t>
  </si>
  <si>
    <t>ZK921</t>
  </si>
  <si>
    <t>HĹ™eb expert femorĂˇlnĂ­ laterĂˇlnĂ­ 9.0 mm 04.003.261</t>
  </si>
  <si>
    <t>ZI854</t>
  </si>
  <si>
    <t>HĹ™eb expert femorĂˇlnĂ­ laterĂˇlnĂ­ 9.0 mm 04.003.264</t>
  </si>
  <si>
    <t>ZL926</t>
  </si>
  <si>
    <t>HĹ™eb expert femorĂˇlnĂ­ laterĂˇlnĂ­ 9.0 mm 04.003.265</t>
  </si>
  <si>
    <t>ZS217</t>
  </si>
  <si>
    <t>HĹ™eb expert femorĂˇlnĂ­ laterĂˇlnĂ­ pr.11,0, levĂ˝, kanyl., dĂ©lka 460 04.003.473</t>
  </si>
  <si>
    <t>ZS248</t>
  </si>
  <si>
    <t>HĹ™eb Expert femorĂˇlnĂ­ retrogrĂˇdnĂ­/antegrĂˇdnĂ­ pr.12mm, dĂ©lka 160mm 04.013.612</t>
  </si>
  <si>
    <t>ZS246</t>
  </si>
  <si>
    <t>HĹ™eb expert pro artrodĂ©zu hlezna ĂşhlovÄ› stabilnĂ­ pr. 12,0 mm, pravĂ˝, kanylovanĂ˝, dĂ©lka 180 mm, slitina titanu (TAN), svÄ›tle zelenĂ˝, sterilnĂ­ 04.008.266S</t>
  </si>
  <si>
    <t>ZR944</t>
  </si>
  <si>
    <t>HĹ™eb expert retrogrĂˇdnĂ­ retrogrĂˇdnĂ­ pr.10, kanylovanĂ˝,dĂ©lka 300mm 04.013.440</t>
  </si>
  <si>
    <t>ZS327</t>
  </si>
  <si>
    <t>HĹ™eb Expert tibiĂˇlnĂ­ 8,0mm 04.024.258</t>
  </si>
  <si>
    <t>ZA164</t>
  </si>
  <si>
    <t>HĹ™eb expert tibiĂˇlnĂ­ 8.0 mm 04.024.246</t>
  </si>
  <si>
    <t>ZD044</t>
  </si>
  <si>
    <t>HĹ™eb expert tibiĂˇlnĂ­ 8.0 mm 04.024.255</t>
  </si>
  <si>
    <t>ZD165</t>
  </si>
  <si>
    <t>HĹ™eb expert tibiĂˇlnĂ­ 9.0 mm 04.024.349</t>
  </si>
  <si>
    <t>ZA772</t>
  </si>
  <si>
    <t>HĹ™eb expert tibiĂˇlnĂ­ 9.0 mm 04.024.352</t>
  </si>
  <si>
    <t>ZC711</t>
  </si>
  <si>
    <t>HĹ™eb expert tibiĂˇlnĂ­ 9.0 mm 04.024.355</t>
  </si>
  <si>
    <t>KG233</t>
  </si>
  <si>
    <t>hĹ™eb expert TN tibiĂˇlnĂ­ pr. 10 kanylovanĂ˝ D285 TAN 04.004.437</t>
  </si>
  <si>
    <t>KG235</t>
  </si>
  <si>
    <t>hĹ™eb expert TN tibiĂˇlnĂ­ pr. 10 kanylovanĂ˝ D315 TAN 04.004.443</t>
  </si>
  <si>
    <t>ZH377</t>
  </si>
  <si>
    <t>KG236</t>
  </si>
  <si>
    <t>hĹ™eb expert TN tibiĂˇlnĂ­ pr. 10 kanylovanĂ˝ D330 TAN 04.004.446</t>
  </si>
  <si>
    <t>KG238</t>
  </si>
  <si>
    <t>hĹ™eb expert TN tibiĂˇlnĂ­ pr. 10 kanylovanĂ˝ D360 TAN 04.004.452</t>
  </si>
  <si>
    <t>KG246</t>
  </si>
  <si>
    <t>hĹ™eb expert TN tibiĂˇlnĂ­ pr. 12 kanylovanĂ˝ D345 TAN 04.004.649</t>
  </si>
  <si>
    <t>KG247</t>
  </si>
  <si>
    <t>hĹ™eb expert TN tibiĂˇlnĂ­ pr. 12 kanylovanĂ˝ D360 TAN 04.004.652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</si>
  <si>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</si>
  <si>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</si>
  <si>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</si>
  <si>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</si>
  <si>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KL777</t>
  </si>
  <si>
    <t>hĹ™eb expert TN tibiĂˇlnĂ­ pr.8 kanylovanĂ˝ D375 TAN 04.004.255</t>
  </si>
  <si>
    <t>KL782</t>
  </si>
  <si>
    <t>hĹ™eb expert TN tibiĂˇlnĂ­ pr.9 kanylovanĂ˝ D360 TAN 04.004.352</t>
  </si>
  <si>
    <t>KL783</t>
  </si>
  <si>
    <t>hĹ™eb expert TN tibiĂˇlnĂ­ pr.9 kanylovanĂ˝ D375 TAN 04.004.355</t>
  </si>
  <si>
    <t>ZR333</t>
  </si>
  <si>
    <t>HĹ™eb femorĂˇlnĂ­ kanylovanĂ˝ 12 mm x 240 mm 04.013.628</t>
  </si>
  <si>
    <t>ZP214</t>
  </si>
  <si>
    <t>HĹ™eb femorĂˇlnĂ­ kanylovanĂ˝ 12 mm x 400 mm 04.013.660</t>
  </si>
  <si>
    <t>ZQ312</t>
  </si>
  <si>
    <t>HĹ™eb femorĂˇlnĂ­ retrogrĂˇdnĂ­/antegrĂˇdnĂ­ 11 mm x 340 mm 04.013.548</t>
  </si>
  <si>
    <t>ZE291</t>
  </si>
  <si>
    <t>HĹ™eb humerĂˇlnĂ­ 7 mm dĂ©lka 280 mm KE216T</t>
  </si>
  <si>
    <t>ZQ740</t>
  </si>
  <si>
    <t>HĹ™eb humerĂˇlnĂ­ H 7 mm dĂ©lka 320 mm KE212T</t>
  </si>
  <si>
    <t>ZP832</t>
  </si>
  <si>
    <t>HĹ™eb humerĂˇlnĂ­ H 8 mm dĂ©lka 220 mm KE310T</t>
  </si>
  <si>
    <t>ZP809</t>
  </si>
  <si>
    <t>HĹ™eb humerĂˇlnĂ­ H 8 mm dĂ©lka 260 mm KE314T</t>
  </si>
  <si>
    <t>ZQ247</t>
  </si>
  <si>
    <t>HĹ™eb PF 10 x 180 mm 130Â° KD003T</t>
  </si>
  <si>
    <t>KK895</t>
  </si>
  <si>
    <t>hĹ™eb PFNA femorĂˇlnĂ­ pr.11 mm dĂ©lka 240 mm slitina titanu 472.266s</t>
  </si>
  <si>
    <t>KL785</t>
  </si>
  <si>
    <t>hĹ™eb PFNA femorĂˇlnĂ­ proximĂˇlnĂ­ pr. 11 mm 130' dĂ©lka 200 mm 472.376S</t>
  </si>
  <si>
    <t>KL959</t>
  </si>
  <si>
    <t>hĹ™eb PFNA femorĂˇlnĂ­ proximĂˇlnĂ­ pr.10 mm, 130Â°, dĂ©lka 200 mm 472.375S</t>
  </si>
  <si>
    <t>KL134</t>
  </si>
  <si>
    <t>hĹ™eb PFNA femorĂˇlnĂ­ proximĂˇlnĂ­ pr.12 mm 130Â° dĂ©lka 200 mm 472.377S</t>
  </si>
  <si>
    <t>ZF105</t>
  </si>
  <si>
    <t>HĹ™eb PH nagel 10/7 Targon KE023T</t>
  </si>
  <si>
    <t>ZC266</t>
  </si>
  <si>
    <t>HĹ™eb PH nagel 10/7 Targon KE024T</t>
  </si>
  <si>
    <t>ZC227</t>
  </si>
  <si>
    <t>HĹ™eb PH nagel 10/7 Targon KE071T</t>
  </si>
  <si>
    <t>ZE106</t>
  </si>
  <si>
    <t>HĹ™eb PH nagel 10/7 Targon KE076T</t>
  </si>
  <si>
    <t>ZC209</t>
  </si>
  <si>
    <t>HĹ™eb PH nagel 10/8 Targon KE004T</t>
  </si>
  <si>
    <t>ZC224</t>
  </si>
  <si>
    <t>HĹ™eb PH nagel 10/8 Targon KE054T</t>
  </si>
  <si>
    <t>ZR978</t>
  </si>
  <si>
    <t>HĹ™eb retrogrĂˇdnĂ­/antegrĂˇdnĂ­ pr.10, dĂ©lka 200 mm 04.013.420</t>
  </si>
  <si>
    <t>ZD591</t>
  </si>
  <si>
    <t>HĹ™eb se zĂˇvity zamykatelnĂ˝ 2,5 x 14 mm TP14000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</si>
  <si>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</si>
  <si>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</si>
  <si>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</si>
  <si>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</si>
  <si>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</si>
  <si>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</si>
  <si>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</si>
  <si>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</si>
  <si>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</si>
  <si>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</si>
  <si>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</si>
  <si>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</si>
  <si>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</si>
  <si>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</si>
  <si>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ZE024</t>
  </si>
  <si>
    <t>HĹ™eb se zĂˇvity zamykatelnĂ˝ 2,5 x 30 mm TP30000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</si>
  <si>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</si>
  <si>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</si>
  <si>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</si>
  <si>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</si>
  <si>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</si>
  <si>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</si>
  <si>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</si>
  <si>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</si>
  <si>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</si>
  <si>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</si>
  <si>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</si>
  <si>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</si>
  <si>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</si>
  <si>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</si>
  <si>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</si>
  <si>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</si>
  <si>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</si>
  <si>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</si>
  <si>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</si>
  <si>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</si>
  <si>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</si>
  <si>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</si>
  <si>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</si>
  <si>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</si>
  <si>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</si>
  <si>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</si>
  <si>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ZS302</t>
  </si>
  <si>
    <t>HĹ™eb tibiĂˇlnĂ­ TX 10 x 360, TIN ster. KE764T</t>
  </si>
  <si>
    <t>ZH336</t>
  </si>
  <si>
    <t>HĹ™eb wurzburger ulna/radius 4,0 x 200 mm 1-3603</t>
  </si>
  <si>
    <t>ZH795</t>
  </si>
  <si>
    <t>HĹ™eb wurzburger ulna/radius 4,0 x 210 mm 1-3604</t>
  </si>
  <si>
    <t>ZH922</t>
  </si>
  <si>
    <t>HĹ™eb wurzburger ulna/radius 4,0 x 220 mm 1-3605</t>
  </si>
  <si>
    <t>ZF999</t>
  </si>
  <si>
    <t>HĹ™eb wurzburger ulna/radius 4,0 x 230 mm 1-3606</t>
  </si>
  <si>
    <t>ZF572</t>
  </si>
  <si>
    <t>KotouÄŤ s cerklĂˇĹľnĂ­m drĂˇtem 1,00 mm L10 291.050</t>
  </si>
  <si>
    <t>ZB189</t>
  </si>
  <si>
    <t>Kotva lupine loop+ancho 210709</t>
  </si>
  <si>
    <t>ZS035</t>
  </si>
  <si>
    <t>KotviÄŤka mitek easy titanovĂˇ pro stabilizaci ramene s nĂˇvlekem orthocord GII 222983</t>
  </si>
  <si>
    <t>ZD555</t>
  </si>
  <si>
    <t>KotviÄŤka mitek mini 2/0 TMplus 212033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</si>
  <si>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</si>
  <si>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</si>
  <si>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</si>
  <si>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</si>
  <si>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</si>
  <si>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</si>
  <si>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</si>
  <si>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</si>
  <si>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</si>
  <si>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</si>
  <si>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</si>
  <si>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</si>
  <si>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</si>
  <si>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</si>
  <si>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</si>
  <si>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</si>
  <si>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</si>
  <si>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</si>
  <si>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</si>
  <si>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</si>
  <si>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ZH224</t>
  </si>
  <si>
    <t>Ĺ roub fixaÄŤnĂ­ 4,5 mm KB088T</t>
  </si>
  <si>
    <t>ZC211</t>
  </si>
  <si>
    <t>Ĺ roub fixaÄŤnĂ­ PH 4,5 mm Targon KB070T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</si>
  <si>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</si>
  <si>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</si>
  <si>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</si>
  <si>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</si>
  <si>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</si>
  <si>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</si>
  <si>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</si>
  <si>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</si>
  <si>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</si>
  <si>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</si>
  <si>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</si>
  <si>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</si>
  <si>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</si>
  <si>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</si>
  <si>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</si>
  <si>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</si>
  <si>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ZC116</t>
  </si>
  <si>
    <t>Ĺ roub kanylovanĂ˝ 3.5 mm 205.036</t>
  </si>
  <si>
    <t>ZC115</t>
  </si>
  <si>
    <t>Ĺ roub kanylovanĂ˝ 3.5 mm 205.040</t>
  </si>
  <si>
    <t>ZC123</t>
  </si>
  <si>
    <t>Ĺ roub kanylovanĂ˝ 3.5 mm 205.042</t>
  </si>
  <si>
    <t>ZA093</t>
  </si>
  <si>
    <t>Ĺ roub kanylovanĂ˝ 3.5 mm 205.050</t>
  </si>
  <si>
    <t>ZF600</t>
  </si>
  <si>
    <t>Ĺ roub kanylovanĂ˝ 3.5 mm 205.236</t>
  </si>
  <si>
    <t>ZC381</t>
  </si>
  <si>
    <t>Ĺ roub kanylovanĂ˝ 3.5 mm 205.246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</si>
  <si>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</si>
  <si>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</si>
  <si>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</si>
  <si>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</si>
  <si>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</si>
  <si>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</si>
  <si>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</si>
  <si>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</si>
  <si>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</si>
  <si>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</si>
  <si>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</si>
  <si>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</si>
  <si>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</si>
  <si>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</si>
  <si>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</si>
  <si>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</si>
  <si>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ZR252</t>
  </si>
  <si>
    <t>Ĺ roub kanylovanĂ˝ 4.5 mm 214.430</t>
  </si>
  <si>
    <t>ZR249</t>
  </si>
  <si>
    <t>Ĺ roub kanylovanĂ˝ 4.5 mm 214.436</t>
  </si>
  <si>
    <t>ZR248</t>
  </si>
  <si>
    <t>Ĺ roub kanylovanĂ˝ 4.5 mm 214.438</t>
  </si>
  <si>
    <t>ZR246</t>
  </si>
  <si>
    <t>Ĺ roub kanylovanĂ˝ 4.5 mm 214.442</t>
  </si>
  <si>
    <t>ZG096</t>
  </si>
  <si>
    <t>Ĺ roub kanylovanĂ˝ 4.5 mm 214.446</t>
  </si>
  <si>
    <t>ZL168</t>
  </si>
  <si>
    <t>Ĺ roub kanylovanĂ˝ 4.5 mm 214.454</t>
  </si>
  <si>
    <t>ZE057</t>
  </si>
  <si>
    <t>Ĺ roub kanylovanĂ˝ 4.5 mm 214.472</t>
  </si>
  <si>
    <t>ZJ143</t>
  </si>
  <si>
    <t>Ĺ roub kanylovanĂ˝ 4.5 mm 214.646</t>
  </si>
  <si>
    <t>ZE981</t>
  </si>
  <si>
    <t>Ĺ roub kanylovanĂ˝ 4.5 mm 214.672</t>
  </si>
  <si>
    <t>ZI136</t>
  </si>
  <si>
    <t>Ĺ roub kanylovanĂ˝ 6.5 mm L110/32 408.444</t>
  </si>
  <si>
    <t>ZH176</t>
  </si>
  <si>
    <t>Ĺ roub kanylovanĂ˝ 6.5 mm L65/32 408.435</t>
  </si>
  <si>
    <t>ZH907</t>
  </si>
  <si>
    <t>Ĺ roub kanylovanĂ˝ 6.5 mm L70/16 408.409</t>
  </si>
  <si>
    <t>ZH861</t>
  </si>
  <si>
    <t>Ĺ roub kanylovanĂ˝ 6.5 mm L70/32 408.436</t>
  </si>
  <si>
    <t>ZG575</t>
  </si>
  <si>
    <t>Ĺ roub kanylovanĂ˝ 6.5 mm L75/16 408.410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</si>
  <si>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</si>
  <si>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</si>
  <si>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</si>
  <si>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</si>
  <si>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</si>
  <si>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</si>
  <si>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</si>
  <si>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</si>
  <si>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ZO804</t>
  </si>
  <si>
    <t>Ĺ roub kanylovanĂ˝ 6.5 mm L85 408.4723</t>
  </si>
  <si>
    <t>ZG337</t>
  </si>
  <si>
    <t>Ĺ roub kanylovanĂ˝ 6.5 mm L85/16 408.412</t>
  </si>
  <si>
    <t>ZG704</t>
  </si>
  <si>
    <t>Ĺ roub kanylovanĂ˝ 6.5 mm L85/32 408.439</t>
  </si>
  <si>
    <t>ZO805</t>
  </si>
  <si>
    <t>Ĺ roub kanylovanĂ˝ 6.5 mm L90 408.474</t>
  </si>
  <si>
    <t>ZH414</t>
  </si>
  <si>
    <t>Ĺ roub kanylovanĂ˝ 6.5 mm L90/32 408.440</t>
  </si>
  <si>
    <t>ZO860</t>
  </si>
  <si>
    <t>Ĺ roub kanylovanĂ˝ 6.5 mm L95 408.475</t>
  </si>
  <si>
    <t>ZF094</t>
  </si>
  <si>
    <t>Ĺ roub kanylovanĂ˝ canos 3,5 x 20 mm 26-433-20-09</t>
  </si>
  <si>
    <t>ZE094</t>
  </si>
  <si>
    <t>Ĺ roub kanylovanĂ˝ canos 3,5 x 22 mm 26-433-22-09</t>
  </si>
  <si>
    <t>ZF095</t>
  </si>
  <si>
    <t>Ĺ roub kanylovanĂ˝ canos 3,5 x 24 mm 26-433-24-09</t>
  </si>
  <si>
    <t>ZE095</t>
  </si>
  <si>
    <t>Ĺ roub kanylovanĂ˝ canos 3,5 x 26 mm 26-433-26-09</t>
  </si>
  <si>
    <t>ZA382</t>
  </si>
  <si>
    <t>Ĺ roub kanylovanĂ˝ canos 3,5 x 28 mm 26-433-28-09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</si>
  <si>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</si>
  <si>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</si>
  <si>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</si>
  <si>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</si>
  <si>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</si>
  <si>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</si>
  <si>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ZO358</t>
  </si>
  <si>
    <t>Ĺ roub kompresnĂ­ DartFire 2,5 mm x 20 mm D2N250-20</t>
  </si>
  <si>
    <t>ZO303</t>
  </si>
  <si>
    <t>Ĺ roub kompresnĂ­ DartFire 2,5 mm x 26 mm D2N250-26</t>
  </si>
  <si>
    <t>ZN738</t>
  </si>
  <si>
    <t>Ĺ roub kompresnĂ­ DartFire 2,5 mm x 28 mm D2N250-28</t>
  </si>
  <si>
    <t>ZO144</t>
  </si>
  <si>
    <t>Ĺ roub kompresnĂ­ DartFire 3,0 mm x 30 mm D2N300-30</t>
  </si>
  <si>
    <t>ZK878</t>
  </si>
  <si>
    <t>Ĺ roub kompresnĂ­ HBS2 midi 17 mm 26-800-17-09</t>
  </si>
  <si>
    <t>ZK879</t>
  </si>
  <si>
    <t>Ĺ roub kompresnĂ­ HBS2 midi 18 mm 26-800-18-09</t>
  </si>
  <si>
    <t>ZK880</t>
  </si>
  <si>
    <t>Ĺ roub kompresnĂ­ HBS2 midi 19 mm 26-800-19-09</t>
  </si>
  <si>
    <t>ZK881</t>
  </si>
  <si>
    <t>Ĺ roub kompresnĂ­ HBS2 midi 20 mm 26-800-20-09</t>
  </si>
  <si>
    <t>ZK935</t>
  </si>
  <si>
    <t>Ĺ roub kompresnĂ­ HBS2 midi 20 mm 26-810-20-09</t>
  </si>
  <si>
    <t>ZK882</t>
  </si>
  <si>
    <t>Ĺ roub kompresnĂ­ HBS2 midi 21 mm 26-800-21-09</t>
  </si>
  <si>
    <t>ZK904</t>
  </si>
  <si>
    <t>Ĺ roub kompresnĂ­ HBS2 midi 22 mm 26-800-22-09</t>
  </si>
  <si>
    <t>ZK986</t>
  </si>
  <si>
    <t>Ĺ roub kompresnĂ­ HBS2 midi 22 mm 26-810-22-09</t>
  </si>
  <si>
    <t>ZK906</t>
  </si>
  <si>
    <t>Ĺ roub kompresnĂ­ HBS2 midi 24 mm 26-800-24-09</t>
  </si>
  <si>
    <t>ZK924</t>
  </si>
  <si>
    <t>Ĺ roub kompresnĂ­ HBS2 midi 24 mm 26-810-24-09</t>
  </si>
  <si>
    <t>ZM303</t>
  </si>
  <si>
    <t>Ĺ roub kompresnĂ­ HBS2 mini 18 mm 26-820-18-09</t>
  </si>
  <si>
    <t>ZF877</t>
  </si>
  <si>
    <t>Ĺ roub kompresnĂ­ HBS2 mini 20 mm 26-820-20-09</t>
  </si>
  <si>
    <t>ZH494</t>
  </si>
  <si>
    <t>Ĺ roub kompresnĂ­ HBS2 mini 20 mm 26-830-20-09</t>
  </si>
  <si>
    <t>ZF887</t>
  </si>
  <si>
    <t>Ĺ roub kompresnĂ­ HBS2 mini 22 mm 26-820-22-09</t>
  </si>
  <si>
    <t>ZB346</t>
  </si>
  <si>
    <t>Ĺ roub kompresnĂ­ HBS2 mini 22 mm 26-830-22-09</t>
  </si>
  <si>
    <t>ZF895</t>
  </si>
  <si>
    <t>Ĺ roub kompresnĂ­ HBS2 mini 23 mm 26-820-23-09</t>
  </si>
  <si>
    <t>ZB630</t>
  </si>
  <si>
    <t>Ĺ roub kompresnĂ­ HBS2 mini 24 mm 26-830-24-09</t>
  </si>
  <si>
    <t>ZE277</t>
  </si>
  <si>
    <t>Ĺ roub kompresnĂ­ HBS2 mini 30 mm 26-830-30-09</t>
  </si>
  <si>
    <t>ZS220</t>
  </si>
  <si>
    <t>Ĺ roub kompresnĂ­ Charlotte 7,0 mm 45 mm x 16 mm 44174516</t>
  </si>
  <si>
    <t>ZN286</t>
  </si>
  <si>
    <t>Ĺ roub kompresnĂ­ Charlotte 7,0 mm 50 mm x 16 mm 44175016</t>
  </si>
  <si>
    <t>ZP333</t>
  </si>
  <si>
    <t>Ĺ roub kompresnĂ­ Charlotte 7,0 mm 60 mm x 16 mm 44176016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</si>
  <si>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</si>
  <si>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</si>
  <si>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</si>
  <si>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</si>
  <si>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ZA401</t>
  </si>
  <si>
    <t>Ĺ roub kompresnĂ­ KIT UNIMA EVO 4,5 x 50 mm krĂˇtkĂ˝ zĂˇvit AA45AG050</t>
  </si>
  <si>
    <t>ZG686</t>
  </si>
  <si>
    <t>Ĺ roub kompresnĂ­ proximĂˇlnĂ­ 1-3680</t>
  </si>
  <si>
    <t>ZS827</t>
  </si>
  <si>
    <t>Ĺ roub kompresnĂ­ Unima Evo Kit 4,5 mm x 36 mm krĂˇtkĂ˝ zĂˇvit AA45AG036</t>
  </si>
  <si>
    <t>ZQ241</t>
  </si>
  <si>
    <t>Ĺ roub kompresnĂ­ zavĂ­racĂ­ titanovĂ˝ TARGON TX 0 mm KB206T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</si>
  <si>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</si>
  <si>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</si>
  <si>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</si>
  <si>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</si>
  <si>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</si>
  <si>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</si>
  <si>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</si>
  <si>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</si>
  <si>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</si>
  <si>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</si>
  <si>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</si>
  <si>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</si>
  <si>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</si>
  <si>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</si>
  <si>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</si>
  <si>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</si>
  <si>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</si>
  <si>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</si>
  <si>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ZC684</t>
  </si>
  <si>
    <t>Ĺ roub kortikĂˇlnĂ­ 2,0 mm 201.816</t>
  </si>
  <si>
    <t>ZE440</t>
  </si>
  <si>
    <t>Ĺ roub kortikĂˇlnĂ­ 3 mm/12 mm stabilnĂ­ 716-110-030-012</t>
  </si>
  <si>
    <t>ZE441</t>
  </si>
  <si>
    <t>Ĺ roub kortikĂˇlnĂ­ 3 mm/14 mm nestabilnĂ­ 716-115-030-014</t>
  </si>
  <si>
    <t>ZE297</t>
  </si>
  <si>
    <t>Ĺ roub kortikĂˇlnĂ­ 3 mm/16 mm stabilnĂ­ 716-110-030-016</t>
  </si>
  <si>
    <t>ZF537</t>
  </si>
  <si>
    <t>Ĺ roub kortikĂˇlnĂ­ 3 mm/40 mm nestabilnĂ­ 716-115-030-040</t>
  </si>
  <si>
    <t>ZG802</t>
  </si>
  <si>
    <t>Ĺ roub kortikĂˇlnĂ­ 3,5 mm 204.660</t>
  </si>
  <si>
    <t>ZH018</t>
  </si>
  <si>
    <t>Ĺ roub kortikĂˇlnĂ­ 3,5 mm 204.665</t>
  </si>
  <si>
    <t>ZH641</t>
  </si>
  <si>
    <t>Ĺ roub kortikĂˇlnĂ­ 3,5 mm 204.680</t>
  </si>
  <si>
    <t>ZG102</t>
  </si>
  <si>
    <t>Ĺ roub kortikĂˇlnĂ­ 3,5 mm 204.685</t>
  </si>
  <si>
    <t>ZD609</t>
  </si>
  <si>
    <t>Ĺ roub kortikĂˇlnĂ­ 3,5 mm 404.845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</si>
  <si>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</si>
  <si>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</si>
  <si>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</si>
  <si>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</si>
  <si>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</si>
  <si>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</si>
  <si>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</si>
  <si>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</si>
  <si>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</si>
  <si>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</si>
  <si>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</si>
  <si>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</si>
  <si>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</si>
  <si>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</si>
  <si>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ZE299</t>
  </si>
  <si>
    <t>Ĺ roub kortikĂˇlnĂ­ 3.0 mm/16 mm nestabilnĂ­ 716-115-030-016</t>
  </si>
  <si>
    <t>ZE808</t>
  </si>
  <si>
    <t>Ĺ roub kortikĂˇlnĂ­ 3.0 mm/28 mm nestabilnĂ­ 716-115-030-028</t>
  </si>
  <si>
    <t>ZI939</t>
  </si>
  <si>
    <t>Ĺ roub kortikĂˇlnĂ­ 3.5 mm 204.810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</si>
  <si>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</si>
  <si>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</si>
  <si>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</si>
  <si>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</si>
  <si>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</si>
  <si>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</si>
  <si>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</si>
  <si>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</si>
  <si>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</si>
  <si>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</si>
  <si>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</si>
  <si>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</si>
  <si>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</si>
  <si>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</si>
  <si>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</si>
  <si>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</si>
  <si>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ZC007</t>
  </si>
  <si>
    <t>Ĺ roub kortikĂˇlnĂ­ 3.5 mm 204.828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</si>
  <si>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</si>
  <si>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</si>
  <si>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</si>
  <si>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</si>
  <si>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</si>
  <si>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</si>
  <si>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</si>
  <si>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</si>
  <si>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</si>
  <si>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</si>
  <si>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</si>
  <si>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</si>
  <si>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</si>
  <si>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</si>
  <si>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</si>
  <si>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</si>
  <si>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</si>
  <si>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</si>
  <si>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</si>
  <si>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</si>
  <si>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</si>
  <si>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</si>
  <si>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</si>
  <si>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</si>
  <si>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</si>
  <si>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</si>
  <si>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</si>
  <si>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</si>
  <si>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</si>
  <si>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</si>
  <si>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ZD240</t>
  </si>
  <si>
    <t>Ĺ roub kortikĂˇlnĂ­ 3.5 mm 404.820</t>
  </si>
  <si>
    <t>ZD565</t>
  </si>
  <si>
    <t>Ĺ roub kortikĂˇlnĂ­ 3.5 mm 404.822</t>
  </si>
  <si>
    <t>ZG244</t>
  </si>
  <si>
    <t>Ĺ roub kortikĂˇlnĂ­ 4.5 mm 214.824</t>
  </si>
  <si>
    <t>ZH034</t>
  </si>
  <si>
    <t>Ĺ roub kortikĂˇlnĂ­ 4.5 mm 214.830</t>
  </si>
  <si>
    <t>ZH180</t>
  </si>
  <si>
    <t>Ĺ roub kortikĂˇlnĂ­ 4.5 mm 214.832</t>
  </si>
  <si>
    <t>ZF410</t>
  </si>
  <si>
    <t>Ĺ roub kortikĂˇlnĂ­ 4.5 mm 214.836</t>
  </si>
  <si>
    <t>ZB262</t>
  </si>
  <si>
    <t>Ĺ roub kortikĂˇlnĂ­ 4.5 mm 214.838</t>
  </si>
  <si>
    <t>ZB814</t>
  </si>
  <si>
    <t>Ĺ roub kortikĂˇlnĂ­ 4.5 mm 214.840</t>
  </si>
  <si>
    <t>ZB962</t>
  </si>
  <si>
    <t>Ĺ roub kortikĂˇlnĂ­ 4.5 mm 214.844</t>
  </si>
  <si>
    <t>ZC071</t>
  </si>
  <si>
    <t>Ĺ roub kortikĂˇlnĂ­ 4.5 mm 214.846</t>
  </si>
  <si>
    <t>ZG240</t>
  </si>
  <si>
    <t>Ĺ roub kortikĂˇlnĂ­ 4.5 mm 214.852</t>
  </si>
  <si>
    <t>ZF711</t>
  </si>
  <si>
    <t>Ĺ roub kortikĂˇlnĂ­ 4.5 mm 214.856</t>
  </si>
  <si>
    <t>ZF712</t>
  </si>
  <si>
    <t>Ĺ roub kortikĂˇlnĂ­ 4.5 mm 214.868</t>
  </si>
  <si>
    <t>ZI509</t>
  </si>
  <si>
    <t>Ĺ roub kortikĂˇlnĂ­ HD6 2,0 mm A-5400.18/1</t>
  </si>
  <si>
    <t>ZK331</t>
  </si>
  <si>
    <t>Ĺ roub kortikĂˇlnĂ­ HD7 2,5 x 10 mm A-5700.10/1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</si>
  <si>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</si>
  <si>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</si>
  <si>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</si>
  <si>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</si>
  <si>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</si>
  <si>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</si>
  <si>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</si>
  <si>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</si>
  <si>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</si>
  <si>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</si>
  <si>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ZJ089</t>
  </si>
  <si>
    <t>Ĺ roub kortikĂˇlnĂ­ PENNIG 70 x 20 mm pr.4 mm 35100</t>
  </si>
  <si>
    <t>ZI062</t>
  </si>
  <si>
    <t>Ĺ roub kortikĂˇlnĂ­ PENNIG 80 x 35 mm pr.4 mm 35101</t>
  </si>
  <si>
    <t>ZQ630</t>
  </si>
  <si>
    <t>Ĺ roub kortikĂˇlnĂ­ samoĹ™eznĂ˝ HA 3,5 x 30 mm 397129795311</t>
  </si>
  <si>
    <t>ZP041</t>
  </si>
  <si>
    <t>Ĺ roub kortikĂˇlnĂ­ samoĹ™eznĂ˝ HA 3,5 x 46 mm 397129795451</t>
  </si>
  <si>
    <t>ZP047</t>
  </si>
  <si>
    <t>Ĺ roub kortikĂˇlnĂ­ samoĹ™eznĂ˝ HA 3,5 x 60 mm 397129795411</t>
  </si>
  <si>
    <t>ZR962</t>
  </si>
  <si>
    <t>Ĺ roub kortikĂˇlnĂ­ samoĹ™eznĂ˝ Ti; HA 3,5Ă—42 mm 397129795371</t>
  </si>
  <si>
    <t>ZI805</t>
  </si>
  <si>
    <t>Ĺ roub kortikĂˇlnĂ­ schanzĹŻv  60/20 mm R37100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</si>
  <si>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</si>
  <si>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</si>
  <si>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</si>
  <si>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</si>
  <si>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</si>
  <si>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</si>
  <si>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</si>
  <si>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</si>
  <si>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</si>
  <si>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</si>
  <si>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</si>
  <si>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</si>
  <si>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</si>
  <si>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</si>
  <si>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</si>
  <si>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</si>
  <si>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</si>
  <si>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</si>
  <si>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ZH253</t>
  </si>
  <si>
    <t>Ĺ roub kortikĂˇlnĂ­ stardrive 2,0 mm 401.364</t>
  </si>
  <si>
    <t>ZR014</t>
  </si>
  <si>
    <t>Ĺ roub kortikĂˇlnĂ­ stardrive 2.7 mm 202.874</t>
  </si>
  <si>
    <t>ZM114</t>
  </si>
  <si>
    <t>Ĺ roub kortikĂˇlnĂ­ stardrive 2.7 mm 202.876</t>
  </si>
  <si>
    <t>ZQ334</t>
  </si>
  <si>
    <t>Ĺ roub kortikĂˇlnĂ­ stardrive 2.7 mm 202.878</t>
  </si>
  <si>
    <t>ZD023</t>
  </si>
  <si>
    <t>Ĺ roub kortikĂˇlnĂ­ stardrive 2.7 mm 402.876</t>
  </si>
  <si>
    <t>ZD252</t>
  </si>
  <si>
    <t>Ĺ roub kortikĂˇlnĂ­ stardrive 2.7 mm 402.880</t>
  </si>
  <si>
    <t>ZS686</t>
  </si>
  <si>
    <t>Ĺ roub kortikĂˇlnĂ­ Stardrive pr. 1,5 mm, samoĹ™eznĂ˝, dĂ©lka 12 mm, slitina titan 04.214.112</t>
  </si>
  <si>
    <t>ZS832</t>
  </si>
  <si>
    <t>Ĺ roub kortikĂˇlnĂ­ Stardrive pr. 1,5 mm, samoĹ™eznĂ˝, dĂ©lka 14 mm, slitina titan 04.214.114</t>
  </si>
  <si>
    <t>ZS250</t>
  </si>
  <si>
    <t>Ĺ roub kortikĂˇlnĂ­ stardrive pr. 2,0, samoĹ™eznĂ˝, dĂ©lka 20mm TAN 401.370</t>
  </si>
  <si>
    <t>ZS655</t>
  </si>
  <si>
    <t>Ĺ roub kortikĂˇlnĂ­ Stardrive prĹŻmÄ›r 1,5 mm, dĂ©lka 16,0 mm samoĹ™eznĂ˝ 04.214.116</t>
  </si>
  <si>
    <t>ZS667</t>
  </si>
  <si>
    <t>Ĺ roub kortikĂˇlnĂ­ Stardrive prĹŻmÄ›r 1,5 mm, dĂ©lka 7,0 mm samoĹ™eznĂ˝ 04.214.107</t>
  </si>
  <si>
    <t>ZS649</t>
  </si>
  <si>
    <t>Ĺ roub kortikĂˇlnĂ­ Stardrive prĹŻmÄ›r 1,5 mm, dĂ©lka 8,0 mm samoĹ™eznĂ˝ 04.214.108</t>
  </si>
  <si>
    <t>ZS654</t>
  </si>
  <si>
    <t>Ĺ roub kortikĂˇlnĂ­ Stardrive prĹŻmÄ›r 1,5 mm, dĂ©lka 9,0 mm samoĹ™eznĂ˝ 04.214.109</t>
  </si>
  <si>
    <t>ZO609</t>
  </si>
  <si>
    <t>Ĺ roub kortikĂˇlnĂ­ ti smart - drive dvouzĂˇvitovĂ˝ 1,5 x 10 mm standard, samoĹ™eznĂ˝ 26-015-10-91</t>
  </si>
  <si>
    <t>ZO610</t>
  </si>
  <si>
    <t>Ĺ roub kortikĂˇlnĂ­ ti smart - drive dvouzĂˇvitovĂ˝ 1,5 x 11 mm standard, samoĹ™eznĂ˝ 26-015-11-91</t>
  </si>
  <si>
    <t>ZO611</t>
  </si>
  <si>
    <t>Ĺ roub kortikĂˇlnĂ­ ti smart - drive dvouzĂˇvitovĂ˝ 1,5 x 12 mm standard, samoĹ™eznĂ˝ 26-015-12-91</t>
  </si>
  <si>
    <t>ZO608</t>
  </si>
  <si>
    <t>Ĺ roub kortikĂˇlnĂ­ ti smart - drive dvouzĂˇvitovĂ˝ 1,5 x 9 mm standard, samoĹ™eznĂ˝ 26-015-09-91</t>
  </si>
  <si>
    <t>ZO642</t>
  </si>
  <si>
    <t>Ĺ roub kortikĂˇlnĂ­ ti smart - drive dvouzĂˇvitovĂ˝ 2,0 x 10 mm standard, samoĹ™eznĂ˝ 26-020-10-91</t>
  </si>
  <si>
    <t>ZK886</t>
  </si>
  <si>
    <t>Ĺ roub kortikĂˇlnĂ­ uzamykatelnĂ˝ smart-drive 2.5 x 14 mm 26-905-14-09</t>
  </si>
  <si>
    <t>ZK910</t>
  </si>
  <si>
    <t>Ĺ roub kortikĂˇlnĂ­ uzamykatelnĂ˝ smart-drive 2.5 x 16 mm 26-905-16-09</t>
  </si>
  <si>
    <t>ZK985</t>
  </si>
  <si>
    <t>Ĺ roub kortikĂˇlnĂ­ uzamykatelnĂ˝ smart-drive 2.5 x 18 mm 26-905-18-09</t>
  </si>
  <si>
    <t>ZK993</t>
  </si>
  <si>
    <t>Ĺ roub kortikĂˇlnĂ­ uzamykatelnĂ˝ smart-drive 2.5 x 20 mm 26-905-20-09</t>
  </si>
  <si>
    <t>ZL009</t>
  </si>
  <si>
    <t>Ĺ roub kortikĂˇlnĂ­ uzamykatelnĂ˝ smart-drive 2.5 x 22 mm 26-905-22-09</t>
  </si>
  <si>
    <t>ZL024</t>
  </si>
  <si>
    <t>Ĺ roub kortikĂˇlnĂ­ uzamykatelnĂ˝ smart-drive 2.5 x 24 mm 26-905-24-09</t>
  </si>
  <si>
    <t>ZB390</t>
  </si>
  <si>
    <t>Ĺ roub kortikĂˇlnĂ­ uzamykatelnĂ˝ smart-drive 2.5 x 25 mm 26-905-12-09</t>
  </si>
  <si>
    <t>ZO663</t>
  </si>
  <si>
    <t>Ĺ roub kortikĂˇlnĂ­ uzamykatelnĂ˝ ti smart - drive dvouzĂˇvitovĂ˝ 2,0 x 10 mm multismÄ›rovĂ˝ do 15Â°, samoĹ™eznĂ˝ 26-019-10-91</t>
  </si>
  <si>
    <t>ZO666</t>
  </si>
  <si>
    <t>Ĺ roub kortikĂˇlnĂ­ uzamykatelnĂ˝ ti smart - drive dvouzĂˇvitovĂ˝ 2,0 x 13 mm multismÄ›rovĂ˝ do 15Â°, samoĹ™eznĂ˝ 26-019-13-91</t>
  </si>
  <si>
    <t>ZO670</t>
  </si>
  <si>
    <t>Ĺ roub kortikĂˇlnĂ­ uzamykatelnĂ˝ ti smart - drive dvouzĂˇvitovĂ˝ 2,0 x 17 mm multismÄ›rovĂ˝ do 15Â°, samoĹ™eznĂ˝ 26-019-17-91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</si>
  <si>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</si>
  <si>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</si>
  <si>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</si>
  <si>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</si>
  <si>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</si>
  <si>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</si>
  <si>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</si>
  <si>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</si>
  <si>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</si>
  <si>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</si>
  <si>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ZI856</t>
  </si>
  <si>
    <t>Ĺ roub kyÄŤelnĂ­ stardrive pr. 6.5 mm pro Expert LFN 100 mm 04.003.030</t>
  </si>
  <si>
    <t>ZK685</t>
  </si>
  <si>
    <t>Ĺ roub kyÄŤelnĂ­ stardrive pr. 6.5 mm pro Expert LFN 110 mm 04.003.032</t>
  </si>
  <si>
    <t>ZP057</t>
  </si>
  <si>
    <t>Ĺ roub kyÄŤelnĂ­ stardrive pr. 6.5 mm pro Expert LFN 115 mm 04.003.033</t>
  </si>
  <si>
    <t>ZI855</t>
  </si>
  <si>
    <t>Ĺ roub kyÄŤelnĂ­ stardrive pr. 6.5 mm pro Expert LFN 95 mm 04.003.029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</si>
  <si>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</si>
  <si>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</si>
  <si>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</si>
  <si>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</si>
  <si>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</si>
  <si>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</si>
  <si>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</si>
  <si>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</si>
  <si>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</si>
  <si>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</si>
  <si>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ZR019</t>
  </si>
  <si>
    <t>Ĺ roub MAGNEZIX CS kompresnĂ­ kanylovanĂ˝ pro osteosyntĂ©zu vstĹ™ebatelnĂ˝ 2,7 x 30 mm 1027.030</t>
  </si>
  <si>
    <t>ZP423</t>
  </si>
  <si>
    <t>Ĺ roub maleolĂˇrnĂ­ 4,5 mm x 45 mm, bal Ăˇ 5 ks,  LA245S</t>
  </si>
  <si>
    <t>ZC467</t>
  </si>
  <si>
    <t>Ĺ roub nezamykatelnĂ˝ 2,5 x 20 mm SP20000</t>
  </si>
  <si>
    <t>ZC174</t>
  </si>
  <si>
    <t>Ĺ roub nezamykatelnĂ˝ 2,5 x 22 mm SP22000</t>
  </si>
  <si>
    <t>ZK803</t>
  </si>
  <si>
    <t>Ĺ roub schanzĹŻv 4/3 L280/20 294.300</t>
  </si>
  <si>
    <t>ZA290</t>
  </si>
  <si>
    <t>Ĺ roub schanzĹŻv 5.0 mm L100/50 294.520</t>
  </si>
  <si>
    <t>ZC811</t>
  </si>
  <si>
    <t>Ĺ roub schanzĹŻv 5.0 mm L125/50 294.530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</si>
  <si>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</si>
  <si>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</si>
  <si>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</si>
  <si>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</si>
  <si>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</si>
  <si>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</si>
  <si>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</si>
  <si>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</si>
  <si>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</si>
  <si>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</si>
  <si>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</si>
  <si>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</si>
  <si>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</si>
  <si>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</si>
  <si>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</si>
  <si>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</si>
  <si>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</si>
  <si>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</si>
  <si>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</si>
  <si>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</si>
  <si>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</si>
  <si>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</si>
  <si>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ZG603</t>
  </si>
  <si>
    <t>Ĺ roub spongiĂłznĂ­ 3 mm/18 mm stabilnĂ­ 716-100-030-018</t>
  </si>
  <si>
    <t>ZI416</t>
  </si>
  <si>
    <t>Ĺ roub spongiĂłznĂ­ 3 mm/22 mm stabilnĂ­ 716-100-030-022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</si>
  <si>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</si>
  <si>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</si>
  <si>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</si>
  <si>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</si>
  <si>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</si>
  <si>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</si>
  <si>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</si>
  <si>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</si>
  <si>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</si>
  <si>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</si>
  <si>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</si>
  <si>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</si>
  <si>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ZS307</t>
  </si>
  <si>
    <t>Ĺ roub spongioznĂ­ pr. 6,5 mm, dĂ©lka 50/16, ocel 216.050</t>
  </si>
  <si>
    <t>ZL127</t>
  </si>
  <si>
    <t>Ĺ roub teleskopickĂ˝ targon FN 100 mm KO826T</t>
  </si>
  <si>
    <t>ZJ228</t>
  </si>
  <si>
    <t>Ĺ roub teleskopickĂ˝ targon FN 90 mm KO824T</t>
  </si>
  <si>
    <t>ZO322</t>
  </si>
  <si>
    <t>Ĺ roub Unima Evo 4,5 mm L44 mm krĂˇtkĂ˝ zĂˇvit AA45AG044</t>
  </si>
  <si>
    <t>ZO901</t>
  </si>
  <si>
    <t>Ĺ roub Unima Evo 4,5 mm L46 mm krĂˇtkĂ˝ zĂˇvit AA45AG046</t>
  </si>
  <si>
    <t>ZA683</t>
  </si>
  <si>
    <t>Ĺ roub Unima Evo 4,5 mm L48 mm krĂˇtkĂ˝ zĂˇvit AA45AG048</t>
  </si>
  <si>
    <t>ZP595</t>
  </si>
  <si>
    <t>Ĺ roub Unima Evo 4,5 mm L55 mm krĂˇtkĂ˝ zĂˇvit AA45AG055</t>
  </si>
  <si>
    <t>ZA079</t>
  </si>
  <si>
    <t>Ĺ roub uzamykacĂ­ KB336TS</t>
  </si>
  <si>
    <t>ZS668</t>
  </si>
  <si>
    <t>Ĺ roub VA LCP 1,5  7mm  04.130.207</t>
  </si>
  <si>
    <t>ZS318</t>
  </si>
  <si>
    <t>Ĺ roub Vortex zĂˇmkovĂ˝ 2,7 x 10 mm 260827110</t>
  </si>
  <si>
    <t>ZS317</t>
  </si>
  <si>
    <t>Ĺ roub Vortex zĂˇmkovĂ˝ 2,7 x 8 mm 260827108</t>
  </si>
  <si>
    <t>ZH501</t>
  </si>
  <si>
    <t>Ĺ roub wurzburger distĂˇlnĂ­ ulna/radius 2,7 x 14 mm 1-3673</t>
  </si>
  <si>
    <t>ZN029</t>
  </si>
  <si>
    <t>Ĺ roub wurzburger proximĂˇlnĂ­ ulna/radius 2,7 x 16 mm 1-3651</t>
  </si>
  <si>
    <t>ZH500</t>
  </si>
  <si>
    <t>Ĺ roub wurzburger proximĂˇlnĂ­ ulna/radius 2,7 x 22 mm 1-3654</t>
  </si>
  <si>
    <t>ZG683</t>
  </si>
  <si>
    <t>Ĺ roub wurzburger proximĂˇlnĂ­ ulna/radius 2,7 x 28 mm 1-3657</t>
  </si>
  <si>
    <t>ZS070</t>
  </si>
  <si>
    <t>Ĺ roub zajiĹˇÂ´tovacĂ­  VA 2,0  10 mm 04.130.310</t>
  </si>
  <si>
    <t>ZO419</t>
  </si>
  <si>
    <t>Ĺ roub zajiĹˇĹĄovacĂ­ 3,5 mm 39 mm KB539T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</si>
  <si>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</si>
  <si>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</si>
  <si>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</si>
  <si>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</si>
  <si>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</si>
  <si>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</si>
  <si>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</si>
  <si>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</si>
  <si>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</si>
  <si>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</si>
  <si>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ZF173</t>
  </si>
  <si>
    <t>Ĺ roub zajiĹˇĹĄovacĂ­ 33 mm KB533T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</si>
  <si>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</si>
  <si>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</si>
  <si>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</si>
  <si>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</si>
  <si>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</si>
  <si>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</si>
  <si>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</si>
  <si>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</si>
  <si>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</si>
  <si>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</si>
  <si>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</si>
  <si>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</si>
  <si>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ZI775</t>
  </si>
  <si>
    <t>Ĺ roub zajiĹˇĹĄovacĂ­ 4,5 mm Targon KB356T</t>
  </si>
  <si>
    <t>ZH030</t>
  </si>
  <si>
    <t>Ĺ roub zajiĹˇĹĄovacĂ­ 4,5 mm Targon KB360T</t>
  </si>
  <si>
    <t>ZJ086</t>
  </si>
  <si>
    <t>Ĺ roub zajiĹˇĹĄovacĂ­ 4,5 mm Targon KB372T</t>
  </si>
  <si>
    <t>ZE082</t>
  </si>
  <si>
    <t>Ĺ roub zajiĹˇĹĄovacĂ­ 45 mm Targon KB545T</t>
  </si>
  <si>
    <t>ZP790</t>
  </si>
  <si>
    <t>Ĺ roub zajiĹˇĹĄovacĂ­ 48 mm Targon KB548T</t>
  </si>
  <si>
    <t>ZR980</t>
  </si>
  <si>
    <t>Ĺ roub zajiĹˇĹĄovacĂ­ pr. 5,0 dĂ©lka 100 mm 04.005.590</t>
  </si>
  <si>
    <t>ZR979</t>
  </si>
  <si>
    <t>Ĺ roub zajiĹˇĹĄovacĂ­ pr. 5,0 dĂ©lka 28 mm 04.005.518</t>
  </si>
  <si>
    <t>ZN866</t>
  </si>
  <si>
    <t>Ĺ roub zajiĹˇĹĄovacĂ­ sponginĂłznĂ­ 5.0 mm 04.015.540</t>
  </si>
  <si>
    <t>KM397</t>
  </si>
  <si>
    <t>Ĺ roub zajiĹˇĹĄovacĂ­ sponginĂłznĂ­ Stardrive 5.0 mm x 30 mm s duĂˇlnĂ­m jĂˇdrem, samoĹ™eznĂ˝, titan  04.015.520</t>
  </si>
  <si>
    <t>KM398</t>
  </si>
  <si>
    <t>Ĺ roub zajiĹˇĹĄovacĂ­ sponginĂłznĂ­ Stardrive 5.0 mm x 35 mm s duĂˇlnĂ­m jĂˇdrem, samoĹ™eznĂ˝, titan  04.015.525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</si>
  <si>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</si>
  <si>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</si>
  <si>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</si>
  <si>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</si>
  <si>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</si>
  <si>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</si>
  <si>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</si>
  <si>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</si>
  <si>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</si>
  <si>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</si>
  <si>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</si>
  <si>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</si>
  <si>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ZD343</t>
  </si>
  <si>
    <t>Ĺ roub zajiĹˇĹĄovacĂ­ stardrive 2.7 mm 402.224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</si>
  <si>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</si>
  <si>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</si>
  <si>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</si>
  <si>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</si>
  <si>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</si>
  <si>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</si>
  <si>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ZD302</t>
  </si>
  <si>
    <t>Ĺ roub zajiĹˇĹĄovacĂ­ stardrive 3,5 mm 412.106</t>
  </si>
  <si>
    <t>ZD303</t>
  </si>
  <si>
    <t>Ĺ roub zajiĹˇĹĄovacĂ­ stardrive 3,5 mm 412.107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</si>
  <si>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</si>
  <si>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</si>
  <si>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</si>
  <si>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</si>
  <si>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</si>
  <si>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</si>
  <si>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</si>
  <si>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</si>
  <si>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</si>
  <si>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</si>
  <si>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ZC139</t>
  </si>
  <si>
    <t>Ĺ roub zajiĹˇĹĄovacĂ­ stardrive 4.0 mm 04.005.430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</si>
  <si>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</si>
  <si>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</si>
  <si>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</si>
  <si>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</si>
  <si>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</si>
  <si>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</si>
  <si>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ZC142</t>
  </si>
  <si>
    <t>Ĺ roub zajiĹˇĹĄovacĂ­ stardrive 4.0 mm 04.005.438</t>
  </si>
  <si>
    <t>ZA127</t>
  </si>
  <si>
    <t>Ĺ roub zajiĹˇĹĄovacĂ­ stardrive 5.0 mm 212.203</t>
  </si>
  <si>
    <t>ZA053</t>
  </si>
  <si>
    <t>Ĺ roub zajiĹˇĹĄovacĂ­ stardrive 5.0 mm 212.204</t>
  </si>
  <si>
    <t>ZA128</t>
  </si>
  <si>
    <t>Ĺ roub zajiĹˇĹĄovacĂ­ stardrive 5.0 mm 212.205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</si>
  <si>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</si>
  <si>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</si>
  <si>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</si>
  <si>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</si>
  <si>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</si>
  <si>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</si>
  <si>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</si>
  <si>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</si>
  <si>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</si>
  <si>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</si>
  <si>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</si>
  <si>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</si>
  <si>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</si>
  <si>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</si>
  <si>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</si>
  <si>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</si>
  <si>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</si>
  <si>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</si>
  <si>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</si>
  <si>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</si>
  <si>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ZF252</t>
  </si>
  <si>
    <t>Ĺ roub zajiĹˇĹĄovacĂ­ stardrive 5.0 mm 212.217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</si>
  <si>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</si>
  <si>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</si>
  <si>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</si>
  <si>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</si>
  <si>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</si>
  <si>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</si>
  <si>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</si>
  <si>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</si>
  <si>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</si>
  <si>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</si>
  <si>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</si>
  <si>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</si>
  <si>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</si>
  <si>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</si>
  <si>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</si>
  <si>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</si>
  <si>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</si>
  <si>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</si>
  <si>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ZH042</t>
  </si>
  <si>
    <t>Ĺ roub zajiĹˇĹĄovacĂ­ stardrive PFNA pr. 5,0 mm 04.005.540</t>
  </si>
  <si>
    <t>ZH043</t>
  </si>
  <si>
    <t>Ĺ roub zajiĹˇĹĄovacĂ­ stardrive PFNA pr. 5,0 mm 04.005.550</t>
  </si>
  <si>
    <t>ZF553</t>
  </si>
  <si>
    <t>Ĺ roub zajiĹˇĹĄovacĂ­ stardrive PFNA pr. 5,0 mm 04.005.560</t>
  </si>
  <si>
    <t>ZI937</t>
  </si>
  <si>
    <t>Ĺ roub zajiĹˇĹĄovacĂ­ stardrive PFNA pr. 5,0 mm 04.005.564</t>
  </si>
  <si>
    <t>ZN379</t>
  </si>
  <si>
    <t>Ĺ roub zajiĹˇĹĄovacĂ­ stardrive PFNA pr. 5.5 mm 04.005.562</t>
  </si>
  <si>
    <t>ZP063</t>
  </si>
  <si>
    <t>Ĺ roub zajiĹˇĹĄovacĂ­ Stardrive pr. 6.0 mm, dĂ©lka 80 mm, pro hĹ™eby nitrodĹ™eĹovĂ©, slitina titanu (TAN), tyrkysovĂ˝ 04.005.670</t>
  </si>
  <si>
    <t>ZS650</t>
  </si>
  <si>
    <t>Ĺ roub zajiĹˇĹĄovacĂ­ Stardrive prĹŻmÄ›r 1,5 mm, dĂ©lka 10,0 mm samoĹ™eznĂ˝ 04.130.210</t>
  </si>
  <si>
    <t>ZS657</t>
  </si>
  <si>
    <t>Ĺ roub zajiĹˇĹĄovacĂ­ Stardrive prĹŻmÄ›r 1,5 mm, dĂ©lka 11,0 mm samoĹ™eznĂ˝ 04.130.211</t>
  </si>
  <si>
    <t>ZS658</t>
  </si>
  <si>
    <t>Ĺ roub zajiĹˇĹĄovacĂ­ Stardrive prĹŻmÄ›r 1,5 mm, dĂ©lka 15,0 mm samoĹ™eznĂ˝ 04.130.215</t>
  </si>
  <si>
    <t>ZS659</t>
  </si>
  <si>
    <t>Ĺ roub zajiĹˇĹĄovacĂ­ Stardrive prĹŻmÄ›r 1,5 mm, dĂ©lka 16,0 mm samoĹ™eznĂ˝ 04.130.216</t>
  </si>
  <si>
    <t>ZS656</t>
  </si>
  <si>
    <t>Ĺ roub zajiĹˇĹĄovacĂ­ Stardrive prĹŻmÄ›r 1,5 mm, dĂ©lka 9,0 mm samoĹ™eznĂ˝ 04.130.209</t>
  </si>
  <si>
    <t>ZE182</t>
  </si>
  <si>
    <t>Ĺ roub zajiĹˇĹĄovacĂ­ VA stardrive 3.5 mm 02.127.124</t>
  </si>
  <si>
    <t>ZL191</t>
  </si>
  <si>
    <t>Ĺ roub zajiĹˇĹĄovacĂ­ VA stardrive 3.5 mm 02.127.142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</si>
  <si>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</si>
  <si>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</si>
  <si>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</si>
  <si>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</si>
  <si>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</si>
  <si>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</si>
  <si>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</si>
  <si>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</si>
  <si>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</si>
  <si>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</si>
  <si>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</si>
  <si>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</si>
  <si>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</si>
  <si>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</si>
  <si>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</si>
  <si>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</si>
  <si>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</si>
  <si>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</si>
  <si>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</si>
  <si>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</si>
  <si>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</si>
  <si>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</si>
  <si>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</si>
  <si>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</si>
  <si>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</si>
  <si>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</si>
  <si>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</si>
  <si>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</si>
  <si>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ZD024</t>
  </si>
  <si>
    <t>Ĺ roub zajiĹˇĹĄovacĂ­ VA stardrive 3.5 mm 213.042</t>
  </si>
  <si>
    <t>ZA050</t>
  </si>
  <si>
    <t>Ĺ roub zajiĹˇĹĄovacĂ­ VA stardrive 3.5 mm 213.045</t>
  </si>
  <si>
    <t>ZA974</t>
  </si>
  <si>
    <t>Ĺ roub zajiĹˇĹĄovacĂ­ VA stardrive 3.5 mm 213.048</t>
  </si>
  <si>
    <t>ZA051</t>
  </si>
  <si>
    <t>Ĺ roub zajiĹˇĹĄovacĂ­ VA stardrive 3.5 mm 213.050</t>
  </si>
  <si>
    <t>ZA052</t>
  </si>
  <si>
    <t>Ĺ roub zajiĹˇĹĄovacĂ­ VA stardrive 3.5 mm 213.055</t>
  </si>
  <si>
    <t>ZF860</t>
  </si>
  <si>
    <t>Ĺ roub zajiĹˇĹĄovacĂ­ VA stardrive 3.5 mm 213.060</t>
  </si>
  <si>
    <t>ZS687</t>
  </si>
  <si>
    <t>Ĺ roub zajiĹˇĹĄovacĂ­ VA, pr.1,5, samoĹ™eznĂ˝, dĂ©lka 12 mm, slitina titanu 04.130.212</t>
  </si>
  <si>
    <t>ZS251</t>
  </si>
  <si>
    <t>Ĺ roub zajiĹˇĹĄovacĂ­ VA, stardrive pr. 2,0 dĂ©lka 16mm, TAN 04.130.316</t>
  </si>
  <si>
    <t>ZS252</t>
  </si>
  <si>
    <t>Ĺ roub zajiĹˇĹĄovacĂ­ VA, stardrive pr. 2,0 dĂ©lka 18 mm, TAN 04.130.318</t>
  </si>
  <si>
    <t>ZS253</t>
  </si>
  <si>
    <t>Ĺ roub zajiĹˇĹĄovacĂ­ VA, stardrive pr. 2,0 dĂ©lka 20 mm, TAN 04.130.320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</si>
  <si>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</si>
  <si>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</si>
  <si>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</si>
  <si>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</si>
  <si>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</si>
  <si>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</si>
  <si>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</si>
  <si>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</si>
  <si>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</si>
  <si>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</si>
  <si>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</si>
  <si>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</si>
  <si>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</si>
  <si>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</si>
  <si>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</si>
  <si>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</si>
  <si>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ZI340</t>
  </si>
  <si>
    <t>Ĺ roub zamykacĂ­ HD7 2,5 x 26 mm A-5750.26/1</t>
  </si>
  <si>
    <t>ZD687</t>
  </si>
  <si>
    <t>Ĺ roub zamykatelnĂ˝ 2,5 x 10 mm FP10</t>
  </si>
  <si>
    <t>ZB050</t>
  </si>
  <si>
    <t>Ĺ roub zamykatelnĂ˝ 2,5 x 16 mm FP16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</si>
  <si>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</si>
  <si>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</si>
  <si>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</si>
  <si>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</si>
  <si>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</si>
  <si>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</si>
  <si>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</si>
  <si>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</si>
  <si>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ZI222</t>
  </si>
  <si>
    <t>Ĺ roub zamykatelnĂ˝ HD6 2,0 mm A-5450.16/1</t>
  </si>
  <si>
    <t>ZI223</t>
  </si>
  <si>
    <t>Ĺ roub zamykatelnĂ˝ HD6 2,0 mm A-5450.18/1</t>
  </si>
  <si>
    <t>ZI224</t>
  </si>
  <si>
    <t>Ĺ roub zamykatelnĂ˝ HD6 2,0 mm A-5450.20/1</t>
  </si>
  <si>
    <t>ZJ082</t>
  </si>
  <si>
    <t>Ĺ roub zamykatelnĂ˝ HD6 2,0 mm A-5450.22/1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</si>
  <si>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</si>
  <si>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</si>
  <si>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</si>
  <si>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</si>
  <si>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</si>
  <si>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</si>
  <si>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KG838</t>
  </si>
  <si>
    <t>Ĺˇroub kortikĂˇlnĂ­ 3,5 mm 404.836</t>
  </si>
  <si>
    <t>KM074</t>
  </si>
  <si>
    <t>Ĺˇroub kortikĂˇlnĂ­ polyaxiĂˇlnĂ­ samoĹ™eznĂ˝ 3,5 mm dĂ©lka 20 mm 32351-20</t>
  </si>
  <si>
    <t>KM075</t>
  </si>
  <si>
    <t>Ĺˇroub kortikĂˇlnĂ­ polyaxiĂˇlnĂ­ samoĹ™eznĂ˝ 3,5 mm dĂ©lka 26 mm 32351-26</t>
  </si>
  <si>
    <t>KM076</t>
  </si>
  <si>
    <t>Ĺˇroub kortikĂˇlnĂ­ polyaxiĂˇlnĂ­ samoĹ™eznĂ˝ 3,5 mm dĂ©lka 28 mm 32351-28</t>
  </si>
  <si>
    <t>KM077</t>
  </si>
  <si>
    <t>Ĺˇroub kortikĂˇlnĂ­ polyaxiĂˇlnĂ­ samoĹ™eznĂ˝ 3,5 mm dĂ©lka 30 mm 32351-30</t>
  </si>
  <si>
    <t>KM331</t>
  </si>
  <si>
    <t>Ĺˇroub kortikĂˇlnĂ­ polyaxiĂˇlnĂ­ samoĹ™eznĂ˝ 3,5 mm dĂ©lka 32 mm 32351-32</t>
  </si>
  <si>
    <t>KM341</t>
  </si>
  <si>
    <t>Ĺˇroub kortikĂˇlnĂ­ polyaxiĂˇlnĂ­ samoĹ™eznĂ˝ 3,5 mm dĂ©lka 36 mm 32351-36</t>
  </si>
  <si>
    <t>KM078</t>
  </si>
  <si>
    <t>Ĺˇroub kortikĂˇlnĂ­ polyaxiĂˇlnĂ­ samoĹ™eznĂ˝ 3,5 mm dĂ©lka 40 mm 32351-4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</si>
  <si>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</si>
  <si>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</si>
  <si>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</si>
  <si>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KM342</t>
  </si>
  <si>
    <t>Ĺˇroub kortikĂˇlnĂ­ polyaxiĂˇlnĂ­ samoĹ™eznĂ˝ 3,5 mm dĂ©lka 44 mm 32351-44</t>
  </si>
  <si>
    <t>KM079</t>
  </si>
  <si>
    <t>Ĺˇroub kortikĂˇlnĂ­ polyaxiĂˇlnĂ­ samoĹ™eznĂ˝ 3,5 mm dĂ©lka 46 mm 32351-46</t>
  </si>
  <si>
    <t>KM332</t>
  </si>
  <si>
    <t>Ĺˇroub kortikĂˇlnĂ­ polyaxiĂˇlnĂ­ samoĹ™eznĂ˝ 3,5 mm dĂ©lka 48 mm 32351-48</t>
  </si>
  <si>
    <t>KM333</t>
  </si>
  <si>
    <t>Ĺˇroub kortikĂˇlnĂ­ polyaxiĂˇlnĂ­ samoĹ™eznĂ˝ 3,5 mm dĂ©lka 48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</si>
  <si>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</si>
  <si>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</si>
  <si>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</si>
  <si>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</si>
  <si>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</si>
  <si>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</si>
  <si>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KG361</t>
  </si>
  <si>
    <t>Ĺˇroub kortikĂˇlnĂ­ pr 2,4 samoĹ™eznĂ˝ D12 TAN 401.762</t>
  </si>
  <si>
    <t>KG363</t>
  </si>
  <si>
    <t>Ĺˇroub kortikĂˇlnĂ­ pr 2,4 samoĹ™eznĂ˝ D14 TAN 401.764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</si>
  <si>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</si>
  <si>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</si>
  <si>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</si>
  <si>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</si>
  <si>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</si>
  <si>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</si>
  <si>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KG367</t>
  </si>
  <si>
    <t>Ĺˇroub kortikĂˇlnĂ­ pr 2,4 samoĹ™eznĂ˝ D22 TAN 401.772</t>
  </si>
  <si>
    <t>KG368</t>
  </si>
  <si>
    <t>Ĺˇroub kortikĂˇlnĂ­ pr 2,4 samoĹ™eznĂ˝ D24 TAN 401.774</t>
  </si>
  <si>
    <t>KG369</t>
  </si>
  <si>
    <t>Ĺˇroub kortikĂˇlnĂ­ pr 2,4 samoĹ™eznĂ˝ D26 TAN 401.776</t>
  </si>
  <si>
    <t>KG372</t>
  </si>
  <si>
    <t>Ĺˇroub kortikĂˇlnĂ­ pr 2,4 samoĹ™eznĂ˝ D32 TAN 401.782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</si>
  <si>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</si>
  <si>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</si>
  <si>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</si>
  <si>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</si>
  <si>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</si>
  <si>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</si>
  <si>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</si>
  <si>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</si>
  <si>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</si>
  <si>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</si>
  <si>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</si>
  <si>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</si>
  <si>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</si>
  <si>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</si>
  <si>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</si>
  <si>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</si>
  <si>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</si>
  <si>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</si>
  <si>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</si>
  <si>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</si>
  <si>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</si>
  <si>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</si>
  <si>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KG438</t>
  </si>
  <si>
    <t>Ĺˇroub kortikĂˇlnĂ­ pr 3,5 samoĹ™eznĂ˝ D45 TI 404.845</t>
  </si>
  <si>
    <t>KG439</t>
  </si>
  <si>
    <t>Ĺˇroub kortikĂˇlnĂ­ pr 3,5 samoĹ™eznĂ˝ D50 TI 404.850</t>
  </si>
  <si>
    <t>KG440</t>
  </si>
  <si>
    <t>Ĺˇroub kortikĂˇlnĂ­ pr 3,5 samoĹ™eznĂ˝ D55 TI 404.855</t>
  </si>
  <si>
    <t>KG441</t>
  </si>
  <si>
    <t>Ĺˇroub kortikĂˇlnĂ­ pr 3,5 samoĹ™eznĂ˝ D60 TI 404.860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</si>
  <si>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</si>
  <si>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</si>
  <si>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</si>
  <si>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</si>
  <si>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</si>
  <si>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</si>
  <si>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KK914</t>
  </si>
  <si>
    <t>Ĺˇroub PFNA spirĂˇlnĂ­ perforovanĂ˝ dĂ©lka 100 mm proximĂˇlnĂ­ femur slitina titanu 04.027.035s</t>
  </si>
  <si>
    <t>KK899</t>
  </si>
  <si>
    <t>Ĺˇroub PFNA spirĂˇlnĂ­ perforovanĂ˝ dĂ©lka 105 mm proximĂˇlnĂ­ femur slitina titanu 04.027.036s</t>
  </si>
  <si>
    <t>KL853</t>
  </si>
  <si>
    <t>Ĺˇroub PFNA spirĂˇlnĂ­ perforovanĂ˝ dĂ©lka 115 mm proximĂˇlnĂ­ femur slitina titanu 04.027.038s</t>
  </si>
  <si>
    <t>KK946</t>
  </si>
  <si>
    <t>Ĺˇroub PFNA spirĂˇlnĂ­ perforovanĂ˝ dĂ©lka 120 mm proximĂˇlnĂ­ femur slitina titanu 04.027.039s</t>
  </si>
  <si>
    <t>KL139</t>
  </si>
  <si>
    <t>Ĺˇroub PFNA spirĂˇlnĂ­ perforovanĂ˝ dĂ©lka 90 mm proximĂˇlnĂ­ femu slitina titanu TAN 04.027.033s</t>
  </si>
  <si>
    <t>KK945</t>
  </si>
  <si>
    <t>Ĺˇroub PFNA spirĂˇlnĂ­ perforovanĂ˝ dĂ©lka 95 mm proximĂˇlnĂ­ femur slitina titanu 04.027.034s</t>
  </si>
  <si>
    <t>KM083</t>
  </si>
  <si>
    <t>Ĺˇroub spongiĂłznĂ­ polyaxiĂˇlnĂ­ samoĹ™eznĂ˝ zamykacĂ­ 4,2 mm, dĂ©lka 26 mm 37422-26-N</t>
  </si>
  <si>
    <t>KM084</t>
  </si>
  <si>
    <t>Ĺˇroub spongiĂłznĂ­ polyaxiĂˇlnĂ­ samoĹ™eznĂ˝ zamykacĂ­ 4,2 mm, dĂ©lka 50 mm 37422-50-N</t>
  </si>
  <si>
    <t>KM334</t>
  </si>
  <si>
    <t>Ĺˇroub spongiĂłznĂ­ polyaxiĂˇlnĂ­ samoĹ™eznĂ˝ zamykatelnĂ˝ 4,2 mm dĂ©lka 16 mm 37422-16-N</t>
  </si>
  <si>
    <t>KM335</t>
  </si>
  <si>
    <t>Ĺˇroub spongiĂłznĂ­ polyaxiĂˇlnĂ­ samoĹ™eznĂ˝ zamykatelnĂ˝ 4,2 mm dĂ©lka 16 mm 37422-18-N</t>
  </si>
  <si>
    <t>KM268</t>
  </si>
  <si>
    <t>Ĺˇroub spongiĂłznĂ­ polyaxiĂˇlnĂ­ samoĹ™eznĂ˝ zamykatelnĂ˝ 4,2 mm dĂ©lka 20 mm 37422-20-N</t>
  </si>
  <si>
    <t>KM336</t>
  </si>
  <si>
    <t>Ĺˇroub spongiĂłznĂ­ polyaxiĂˇlnĂ­ samoĹ™eznĂ˝ zamykatelnĂ˝ 4,2 mm dĂ©lka 24 mm 37422-24-N</t>
  </si>
  <si>
    <t>KM269</t>
  </si>
  <si>
    <t>Ĺˇroub spongiĂłznĂ­ polyaxiĂˇlnĂ­ samoĹ™eznĂ˝ zamykatelnĂ˝ 4,2 mm dĂ©lka 30 mm 37422-30-N</t>
  </si>
  <si>
    <t>KM337</t>
  </si>
  <si>
    <t>Ĺˇroub spongiĂłznĂ­ polyaxiĂˇlnĂ­ samoĹ™eznĂ˝ zamykatelnĂ˝ 4,2 mm dĂ©lka 32 mm 37422-32-N</t>
  </si>
  <si>
    <t>KM343</t>
  </si>
  <si>
    <t>Ĺˇroub spongiĂłznĂ­ polyaxiĂˇlnĂ­ samoĹ™eznĂ˝ zamykatelnĂ˝ 4,2 mm dĂ©lka 34 mm 37422-34-N</t>
  </si>
  <si>
    <t>KM344</t>
  </si>
  <si>
    <t>Ĺˇroub spongiĂłznĂ­ polyaxiĂˇlnĂ­ samoĹ™eznĂ˝ zamykatelnĂ˝ 4,2 mm dĂ©lka 40 mm 37422-40-N</t>
  </si>
  <si>
    <t>KM338</t>
  </si>
  <si>
    <t>Ĺˇroub spongiĂłznĂ­ polyaxiĂˇlnĂ­ samoĹ™eznĂ˝ zamykatelnĂ˝ 4,2 mm dĂ©lka 55 mm 37422-55-N</t>
  </si>
  <si>
    <t>KG467</t>
  </si>
  <si>
    <t>Ĺˇroub zajiĹˇĹĄovacĂ­ pr 2,4 samoĹ™eznĂ˝ D16 412.816</t>
  </si>
  <si>
    <t>KG469</t>
  </si>
  <si>
    <t>Ĺˇroub zajiĹˇĹĄovacĂ­ pr 2,4 samoĹ™eznĂ˝ D20 412.820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</si>
  <si>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</si>
  <si>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</si>
  <si>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</si>
  <si>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</si>
  <si>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</si>
  <si>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</si>
  <si>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</si>
  <si>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</si>
  <si>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</si>
  <si>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</si>
  <si>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</si>
  <si>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</si>
  <si>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</si>
  <si>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</si>
  <si>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</si>
  <si>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</si>
  <si>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</si>
  <si>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</si>
  <si>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</si>
  <si>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</si>
  <si>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</si>
  <si>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</si>
  <si>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</si>
  <si>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</si>
  <si>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KG455</t>
  </si>
  <si>
    <t>Ĺˇroub zajiĹˇĹĄovacĂ­ pr 3,5 samoĹ™eznĂ˝ D45 412.119</t>
  </si>
  <si>
    <t>KG456</t>
  </si>
  <si>
    <t>Ĺˇroub zajiĹˇĹĄovacĂ­ pr 3,5 samoĹ™eznĂ˝ D50 412.121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</si>
  <si>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</si>
  <si>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</si>
  <si>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</si>
  <si>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</si>
  <si>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</si>
  <si>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</si>
  <si>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</si>
  <si>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</si>
  <si>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</si>
  <si>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</si>
  <si>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</si>
  <si>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</si>
  <si>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</si>
  <si>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</si>
  <si>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</si>
  <si>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</si>
  <si>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</si>
  <si>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</si>
  <si>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</si>
  <si>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</si>
  <si>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</si>
  <si>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</si>
  <si>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</si>
  <si>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</si>
  <si>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</si>
  <si>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</si>
  <si>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KG409</t>
  </si>
  <si>
    <t>Ĺˇroub zajiĹˇĹĄovacĂ­ stardrive 2,7 mm ( hlava LCP 2.4), dĂ©lka 40 402.240</t>
  </si>
  <si>
    <t>KG410</t>
  </si>
  <si>
    <t>Ĺˇroub zajiĹˇĹĄovacĂ­ stardrive 2,7 mm ( hlava LCP 2.4), dĂ©lka 42 402.242</t>
  </si>
  <si>
    <t>KG411</t>
  </si>
  <si>
    <t>Ĺˇroub zajiĹˇĹĄovacĂ­ stardrive 2,7 mm ( hlava LCP 2.4), dĂ©lka 44 402.244</t>
  </si>
  <si>
    <t>KG412</t>
  </si>
  <si>
    <t>Ĺˇroub zajiĹˇĹĄovacĂ­ stardrive 2,7 mm ( hlava LCP 2.4), dĂ©lka 46 402.246</t>
  </si>
  <si>
    <t>KG414</t>
  </si>
  <si>
    <t>Ĺˇroub zajiĹˇĹĄovacĂ­ stardrive 2,7 mm ( hlava LCP 2.4), dĂ©lka 50 402.250</t>
  </si>
  <si>
    <t>ZK514</t>
  </si>
  <si>
    <t>Ĺˇroub zajiĹˇĹĄovacĂ­ stardrive PFNA pr. 5,0 mm  04.005.568</t>
  </si>
  <si>
    <t>ZE704</t>
  </si>
  <si>
    <t>Ĺˇroub zajiĹˇĹĄovacĂ­ stardrive PFNA pr. 5,0 mm 04.005.520</t>
  </si>
  <si>
    <t>ZH048</t>
  </si>
  <si>
    <t>Ĺˇroub zajiĹˇĹĄovacĂ­ stardrive PFNA pr. 5,0 mm 04.005.522</t>
  </si>
  <si>
    <t>ZG584</t>
  </si>
  <si>
    <t>Ĺˇroub zajiĹˇĹĄovacĂ­ stardrive PFNA pr. 5,0 mm 04.005.524</t>
  </si>
  <si>
    <t>ZH041</t>
  </si>
  <si>
    <t>Ĺˇroub zajiĹˇĹĄovacĂ­ stardrive PFNA pr. 5,0 mm 04.005.526</t>
  </si>
  <si>
    <t>ZE705</t>
  </si>
  <si>
    <t>Ĺˇroub zajiĹˇĹĄovacĂ­ stardrive PFNA pr. 5,0 mm 04.005.528</t>
  </si>
  <si>
    <t>ZG587</t>
  </si>
  <si>
    <t>Ĺˇroub zajiĹˇĹĄovacĂ­ stardrive PFNA pr. 5,0 mm 04.005.530</t>
  </si>
  <si>
    <t>ZG588</t>
  </si>
  <si>
    <t>Ĺˇroub zajiĹˇĹĄovacĂ­ stardrive PFNA pr. 5,0 mm 04.005.532</t>
  </si>
  <si>
    <t>ZI459</t>
  </si>
  <si>
    <t>Ĺˇroub zajiĹˇĹĄovacĂ­ stardrive PFNA pr. 5,0 mm 04.005.534</t>
  </si>
  <si>
    <t>ZI460</t>
  </si>
  <si>
    <t>Ĺˇroub zajiĹˇĹĄovacĂ­ stardrive PFNA pr. 5,0 mm 04.005.536</t>
  </si>
  <si>
    <t>ZI595</t>
  </si>
  <si>
    <t>Ĺˇroub zajiĹˇĹĄovacĂ­ stardrive PFNA pr. 5,0 mm 04.005.538</t>
  </si>
  <si>
    <t>ZH006</t>
  </si>
  <si>
    <t>Ĺˇroub zajiĹˇĹĄovacĂ­ stardrive PFNA pr. 5,0 mm 04.005.542</t>
  </si>
  <si>
    <t>ZF623</t>
  </si>
  <si>
    <t>Ĺˇroub zajiĹˇĹĄovacĂ­ stardrive PFNA pr. 5,0 mm 04.005.544</t>
  </si>
  <si>
    <t>ZG808</t>
  </si>
  <si>
    <t>Ĺˇroub zajiĹˇĹĄovacĂ­ stardrive PFNA pr. 5,0 mm 04.005.546</t>
  </si>
  <si>
    <t>ZH016</t>
  </si>
  <si>
    <t>Ĺˇroub zajiĹˇĹĄovacĂ­ stardrive PFNA pr. 5,0 mm 04.005.548</t>
  </si>
  <si>
    <t>ZE186</t>
  </si>
  <si>
    <t>Ĺˇroub zajiĹˇĹĄovacĂ­ stardrive PFNA pr. 5,0 mm 04.005.552</t>
  </si>
  <si>
    <t>ZJ000</t>
  </si>
  <si>
    <t>Ĺˇroub zajiĹˇĹĄovacĂ­ stardrive PFNA pr. 5,0 mm 04.005.554</t>
  </si>
  <si>
    <t>ZI863</t>
  </si>
  <si>
    <t>Ĺˇroub zajiĹˇĹĄovacĂ­ stardrive PFNA pr. 5,0 mm 04.005.556</t>
  </si>
  <si>
    <t>ZI936</t>
  </si>
  <si>
    <t>Ĺˇroub zajiĹˇĹĄovacĂ­ stardrive PFNA pr. 5,0 mm 04.005.558</t>
  </si>
  <si>
    <t>ZI858</t>
  </si>
  <si>
    <t>Ĺˇroub zajiĹˇĹĄovacĂ­ stardrive PFNA pr. 5,0 mm 04.005.566</t>
  </si>
  <si>
    <t>ZI942</t>
  </si>
  <si>
    <t>Ĺˇroub zajiĹˇĹĄovacĂ­ stardrive PFNA pr. 5,0 mm 04.005.570</t>
  </si>
  <si>
    <t>ZK511</t>
  </si>
  <si>
    <t>Ĺˇroub zajiĹˇĹĄovacĂ­ stardrive PFNA pr. 5,0 mm 04.005.575</t>
  </si>
  <si>
    <t>KL752</t>
  </si>
  <si>
    <t>Ĺˇroub zajiĹˇĹĄovacĂ­ stardrive PFNA pr. 5,0 mm dĂ©lka 30 mm proximĂˇlnĂ­ femur slitina titanu 04.005.520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</si>
  <si>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</si>
  <si>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</si>
  <si>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</si>
  <si>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</si>
  <si>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</si>
  <si>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</si>
  <si>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</si>
  <si>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</si>
  <si>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KK896</t>
  </si>
  <si>
    <t>Ĺˇroub zajiĹˇĹĄovacĂ­ Stardrive PFNA pr. 5,0 mm dĂ©lka 40 mm pro hĹ™eby nitrodĹ™eĹovĂ© slitina titanu (TAN) svÄ›tle zelenĂ˝ 04.005.530</t>
  </si>
  <si>
    <t>KK980</t>
  </si>
  <si>
    <t>Ĺˇroub zajiĹˇĹĄovacĂ­ stardrive PFNA pr. 5,0 mm dĂ©lka 42 mm  proximĂˇlnĂ­ femur slitina titanu  04.005.532</t>
  </si>
  <si>
    <t>KG285</t>
  </si>
  <si>
    <t>Ĺˇroub zajiĹˇĹĄovacĂ­ VA pr. 2,4 samoĹ™eznĂ˝ D14 04.210.114</t>
  </si>
  <si>
    <t>KG286</t>
  </si>
  <si>
    <t>Ĺˇroub zajiĹˇĹĄovacĂ­ VA pr. 2,4 samoĹ™eznĂ˝ D16 04.210.116</t>
  </si>
  <si>
    <t>KG287</t>
  </si>
  <si>
    <t>Ĺˇroub zajiĹˇĹĄovacĂ­ VA pr. 2,4 samoĹ™eznĂ˝ D18 04.210.118</t>
  </si>
  <si>
    <t>KG290</t>
  </si>
  <si>
    <t>Ĺˇroub zajiĹˇĹĄovacĂ­ VA pr. 2,4 samoĹ™eznĂ˝ D24 04.210.124</t>
  </si>
  <si>
    <t>KG291</t>
  </si>
  <si>
    <t>Ĺˇroub zajiĹˇĹĄovacĂ­ VA pr. 2,4 samoĹ™eznĂ˝ D26 04.210.126</t>
  </si>
  <si>
    <t>KG292</t>
  </si>
  <si>
    <t>Ĺˇroub zajiĹˇĹĄovacĂ­ VA pr. 2,4 samoĹ™eznĂ˝ D28 04.210.128</t>
  </si>
  <si>
    <t>ZI993</t>
  </si>
  <si>
    <t>NĂˇhrada loketnĂ­ho kloubu Explor dĹ™Ă­k pro nĂˇhradu hlaviÄŤky rĂˇdia 7 mm x 26 mm 11-210062</t>
  </si>
  <si>
    <t>ZG698</t>
  </si>
  <si>
    <t>NĂˇhrada loketnĂ­ho kloubu Explor dĹ™Ă­k pro nĂˇhradu hlaviÄŤky rĂˇdia 9 mm x 30 mm 11-210064</t>
  </si>
  <si>
    <t>ZM619</t>
  </si>
  <si>
    <t>NĂˇhrada loketnĂ­ho kloubu Explor hlaviÄŤka radia 10 x 20 mm 11-210022</t>
  </si>
  <si>
    <t>ZG697</t>
  </si>
  <si>
    <t>NĂˇhrada loketnĂ­ho kloubu Explor hlaviÄŤka radia 11-210031</t>
  </si>
  <si>
    <t>ZD649</t>
  </si>
  <si>
    <t>PĂˇsek cerklĂˇĹľnĂ­ + plomba 1,8 x 24 173928000</t>
  </si>
  <si>
    <t>ZA091</t>
  </si>
  <si>
    <t>PodloĹľka 10.0/4.6 mm pro Ĺˇrouby 4.5 mm 219.910</t>
  </si>
  <si>
    <t>ZF547</t>
  </si>
  <si>
    <t>PodloĹľka 13.0/6.6 mm pro Ĺˇrouby 4,5 - 7,3 mm 219.990</t>
  </si>
  <si>
    <t>ZG338</t>
  </si>
  <si>
    <t>PodloĹľka 13.0/6.6 mm pro Ĺˇrouby 4.5 - 7.3 mm 419.990</t>
  </si>
  <si>
    <t>ZC221</t>
  </si>
  <si>
    <t>PodloĹľka 7.0/3.6 mm pro Ĺˇrouby 2.7-4.0 mm 219.980</t>
  </si>
  <si>
    <t>ZJ739</t>
  </si>
  <si>
    <t>PodloĹľka pod kanylovanĂ˝ Ĺˇroub Canos pr. 2.3/2.7 mm 26-423-99-09</t>
  </si>
  <si>
    <t>ZS834</t>
  </si>
  <si>
    <t>PodloĹľka STRAIGHT pro Ĺˇroub CHARLOTTE 7,0 44187000</t>
  </si>
  <si>
    <t>ZD793</t>
  </si>
  <si>
    <t>PodloĹľka TI 3,5 mm 26-435-99-09</t>
  </si>
  <si>
    <t>ZR938</t>
  </si>
  <si>
    <t>Pouzdro skluznĂ© PF Targon KD181T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</si>
  <si>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</si>
  <si>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</si>
  <si>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</si>
  <si>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</si>
  <si>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</si>
  <si>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</si>
  <si>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</si>
  <si>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</si>
  <si>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</si>
  <si>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</si>
  <si>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</si>
  <si>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</si>
  <si>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ZC708</t>
  </si>
  <si>
    <t>Pouzdro skluznĂ© PF Targon KD189T</t>
  </si>
  <si>
    <t>ZS808</t>
  </si>
  <si>
    <t>SpirĂˇlnĂ­ ÄŤepel pro Expetr hĹ™eb femorĂˇlnĂ­ retrogrĂˇdnĂ­, dĂ©lka 85 mm 04.013.049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</si>
  <si>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</si>
  <si>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</si>
  <si>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</si>
  <si>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</si>
  <si>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</si>
  <si>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</si>
  <si>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ZS660</t>
  </si>
  <si>
    <t>VrtĂˇk 1,1 mm 03.130.202</t>
  </si>
  <si>
    <t>ZP065</t>
  </si>
  <si>
    <t>Vrtulka jistĂ­cĂ­ femur spirĂˇlnĂ­ ÄŤepel pro Expert hĹ™eb femorĂˇlnĂ­ retrogrĂˇdnĂ­, dĂ©lka 80 mm, slitina titanu (TAN), zlatĂˇ 04.013.048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</si>
  <si>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</si>
  <si>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</si>
  <si>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</si>
  <si>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</si>
  <si>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</si>
  <si>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</si>
  <si>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ZM781</t>
  </si>
  <si>
    <t>ImplantĂˇt kostnĂ­ umÄ›lĂˇ nĂˇhrada tkĂˇnÄ› BonAlive granule aplikĂˇtor 1,0-2,0 mm bal. Ăˇ 10cc 13340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</si>
  <si>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</si>
  <si>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</si>
  <si>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</si>
  <si>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</si>
  <si>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</si>
  <si>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</si>
  <si>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</si>
  <si>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</si>
  <si>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</si>
  <si>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</si>
  <si>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</si>
  <si>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</si>
  <si>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ZO217</t>
  </si>
  <si>
    <t>KotviÄŤka nevstĹ™ebatelnĂˇ  healix advance 5,5 mm pro suturu RC na manĹľetu uzlĂ­cĂ­ 222307</t>
  </si>
  <si>
    <t>ZS117</t>
  </si>
  <si>
    <t>Ĺ roub tenodĂ©znĂ­ BioComposite-Tenodesis  pr. 3,0 mm dĂ©lka 8,0 mm na zavadÄ›ÄŤi, k operaci kloubu ruky AR-1530BC</t>
  </si>
  <si>
    <t>ZQ341</t>
  </si>
  <si>
    <t>NĂˇhrada kostnĂ­ tkĂˇnÄ› biosyntetickĂˇ, nosiÄŤ ATB Stimulan Rapid Cure 10 ml (pasta  a set k pĹ™Ă­pravÄ› granulĂ­) 620-010</t>
  </si>
  <si>
    <t>ZQ342</t>
  </si>
  <si>
    <t>NĂˇhrada kostnĂ­ tkĂˇnÄ› biosyntetickĂˇ, nosiÄŤ ATB Stimulan Rapid Cure 5 ml (pasta  a set k pĹ™Ă­pravÄ› granulĂ­) 620-005</t>
  </si>
  <si>
    <t>ZQ107</t>
  </si>
  <si>
    <t>SystĂ©m kotvĂ­cĂ­ pro koleno ACL TIGHTROPE ABS Button Round Concave pr. 11 mm AR-1588TB</t>
  </si>
  <si>
    <t>ZC967</t>
  </si>
  <si>
    <t>Cement kostnĂ­ copal s ATB Gentamicin a Clindamicin 1 x 40 g 66017790</t>
  </si>
  <si>
    <t>ZA094</t>
  </si>
  <si>
    <t>Cement kostnĂ­ palacos R 2 x 40 g Ăˇ 2 ks 66017777</t>
  </si>
  <si>
    <t>ZA095</t>
  </si>
  <si>
    <t>Cement kostnĂ­ palacos R s ATB Gentamicin 2 x 40 g Ăˇ 2 ks 66017569</t>
  </si>
  <si>
    <t>ZJ528</t>
  </si>
  <si>
    <t>Cement kostnĂ­ vancogenx  s ATB Vankomicin a Gentamicin 40 g 12A2520</t>
  </si>
  <si>
    <t>ZF731</t>
  </si>
  <si>
    <t>DrĂˇt vodĂ­cĂ­ 1.25 mm guide wire 292.620</t>
  </si>
  <si>
    <t>ZF637</t>
  </si>
  <si>
    <t>DrĂˇt vodĂ­cĂ­ 2.80 mm guide wire 292.680</t>
  </si>
  <si>
    <t>ZM448</t>
  </si>
  <si>
    <t>Elektroda vapr 2,3 mm 227213</t>
  </si>
  <si>
    <t>ZI283</t>
  </si>
  <si>
    <t>Elektroda vapr Premiere 90 DEPuy 227204</t>
  </si>
  <si>
    <t>ZL549</t>
  </si>
  <si>
    <t>Elektroda vapr radiofrekvenÄŤnĂ­ 2,3 mm 227211</t>
  </si>
  <si>
    <t>ZO394</t>
  </si>
  <si>
    <t>FixĂˇtor zevnĂ­ cylindr sfĂ©rickĂ˝ pro Pennig R37005</t>
  </si>
  <si>
    <t>ZO395</t>
  </si>
  <si>
    <t>FixĂˇtor zevnĂ­ vĂˇlec excentrickĂ˝ pro Pennig R37004</t>
  </si>
  <si>
    <t>ZF260</t>
  </si>
  <si>
    <t>FixatĂ©r na ruku mini LTX</t>
  </si>
  <si>
    <t>ZL901</t>
  </si>
  <si>
    <t>Hlava frĂ©zovacĂ­ nitrodĹ™eĹovĂˇ RIA pr. 13.0 mm sterilnĂ­ 352.252S</t>
  </si>
  <si>
    <t>ZJ296</t>
  </si>
  <si>
    <t>Hlava frĂ©zovacĂ­ nitrodĹ™eĹovĂˇ RIA pr. 14.0 mm sterilnĂ­ 352.254S</t>
  </si>
  <si>
    <t>ZL636</t>
  </si>
  <si>
    <t>Hlava frĂ©zovacĂ­ nitrodĹ™eĹovĂˇ SynReam pr. 8,5 mm 352.085</t>
  </si>
  <si>
    <t>ZS339</t>
  </si>
  <si>
    <t>KlĂ­ÄŤ nĂˇhradnĂ­ Synthes pro sklĂ­ÄŤidlo na vrtĂˇky, upĂ­naci rozsah Ă 7.3 mm 510.191</t>
  </si>
  <si>
    <t>ZR237</t>
  </si>
  <si>
    <t>Koncovka ĹˇroubovĂˇku ÄŤtyĹ™hran 2,00 mm FPD20</t>
  </si>
  <si>
    <t>ZF897</t>
  </si>
  <si>
    <t>Koncovka ĹˇroubovĂˇku stardrive 313.304</t>
  </si>
  <si>
    <t>ZK633</t>
  </si>
  <si>
    <t>Koncovka stardrive ĹˇroubovĂˇku pro Ĺˇroubky 2,7 mm 314.453</t>
  </si>
  <si>
    <t>ZK964</t>
  </si>
  <si>
    <t>Ĺ roubovĂˇk T8 kanylovanĂ˝ HBS2 midi 26-875-17-07</t>
  </si>
  <si>
    <t>ZQ016</t>
  </si>
  <si>
    <t>Ochrana ultrazvukovĂ˝ch sond vaginĂˇlnĂ­ch - suchĂˇ latex bal. Ăˇ 200 ks I1002</t>
  </si>
  <si>
    <t>ZS817</t>
  </si>
  <si>
    <t>Pouzdro na K- drĂˇty pr. 1.0 mm resterilizovatelnĂ© 308.203</t>
  </si>
  <si>
    <t>ZS818</t>
  </si>
  <si>
    <t>Pouzdro na K- drĂˇty pr. 1.25 mm resterilizovatelnĂ© 308.204</t>
  </si>
  <si>
    <t>ZR436</t>
  </si>
  <si>
    <t>Pouzdro ochrannĂ© zevnĂ­ 8,0 -11,0 mm, rovnĂ© pro hĹ™eb tibiĂˇlnĂ­ EXPERT, pro suprapatellĂˇrnĂ­ pĹ™Ă­stup 03.010.437S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</si>
  <si>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</si>
  <si>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</si>
  <si>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</si>
  <si>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</si>
  <si>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</si>
  <si>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</si>
  <si>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</si>
  <si>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</si>
  <si>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</si>
  <si>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</si>
  <si>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</si>
  <si>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</si>
  <si>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</si>
  <si>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</si>
  <si>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ZL736</t>
  </si>
  <si>
    <t>Trubka nĂˇhradnĂ­ frĂ©tovacĂ­ pro extraktor 309.038</t>
  </si>
  <si>
    <t>ZL745</t>
  </si>
  <si>
    <t>VloĹľka ĹˇroubovĂˇku ĹˇestihrannĂˇ malĂˇ pr. 2.5 mm 314.030</t>
  </si>
  <si>
    <t>ZL042</t>
  </si>
  <si>
    <t>VrtĂˇk 1,5 mm 513.080</t>
  </si>
  <si>
    <t>ZG304</t>
  </si>
  <si>
    <t>VrtĂˇk 2,0 mm 323.062</t>
  </si>
  <si>
    <t>ZD617</t>
  </si>
  <si>
    <t>VrtĂˇk 4.3 mm 310.430</t>
  </si>
  <si>
    <t>ZK950</t>
  </si>
  <si>
    <t>VrtĂˇk hlavnĂ­ho otvoru IXOS 2,0 mm Ao koncovka 26-950-20-07</t>
  </si>
  <si>
    <t>ZG658</t>
  </si>
  <si>
    <t>VrtĂˇk kalibrovanĂ˝ 2.5 mm 315.920</t>
  </si>
  <si>
    <t>ZD015</t>
  </si>
  <si>
    <t>VrtĂˇk kanylovanĂ˝ ocel 2,6 mm 26-451-27-07</t>
  </si>
  <si>
    <t>ZL753</t>
  </si>
  <si>
    <t>VrtĂˇk karbidovĂ˝ na kov 4.0 mm pro ocelovĂ© a titanovĂ© Ĺˇrouby sterilnĂ­ 309.004S</t>
  </si>
  <si>
    <t>ZL754</t>
  </si>
  <si>
    <t>VrtĂˇk karbidovĂ˝ na kov 6.0 mm pro ocelovĂ© a titanovĂ© Ĺˇrouby sterilnĂ­ 309.006S</t>
  </si>
  <si>
    <t>ZG046</t>
  </si>
  <si>
    <t>VrtĂˇk LCP 2.8 mm 310.284</t>
  </si>
  <si>
    <t>ZD484</t>
  </si>
  <si>
    <t>VrtĂˇk pr. 2,0 FDB20</t>
  </si>
  <si>
    <t>ZS642</t>
  </si>
  <si>
    <t>Folie kolagenovĂˇ RESORBA Genta-Foill, 2,5 x 5 cm, s Gentamicinem GF255</t>
  </si>
  <si>
    <t>ZB912</t>
  </si>
  <si>
    <t>Ĺ itĂ­ orthocord fialovĂ˝ bal. Ăˇ 12 ks 223104</t>
  </si>
  <si>
    <t>ZS641</t>
  </si>
  <si>
    <t>Ĺ itĂ­ PDO-RESORBA CAPROLON, monofilnĂ­, syntetickĂ©, vstĹ™ebatelnĂ© vlĂˇno, jehla DS 18 smyÄŤka, barva fialovĂˇ, sĂ­la vlĂˇkna 1,5,  4/0,  dĂ©lka 30 cm, bal. Ăˇ 24 ks PN2149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</si>
  <si>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</si>
  <si>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</si>
  <si>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ZI714</t>
  </si>
  <si>
    <t>Jehla dutĂˇ 45Â° levĂˇ  251003</t>
  </si>
  <si>
    <t>ZI576</t>
  </si>
  <si>
    <t>Jehla dutĂˇ 45Â° pravĂˇ  251004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</si>
  <si>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</si>
  <si>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</si>
  <si>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</si>
  <si>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</si>
  <si>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ZQ120</t>
  </si>
  <si>
    <t>Optika INNOVIEW s Ăşhlem pohledu 30Â° prĹŻmÄ›r 4 mm dĂ©lka 175 mm autoklĂˇvovatelnĂˇ B30-0011-00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</si>
  <si>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</si>
  <si>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</si>
  <si>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</si>
  <si>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</si>
  <si>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</si>
  <si>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</si>
  <si>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</si>
  <si>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</si>
  <si>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</si>
  <si>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</si>
  <si>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</si>
  <si>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</si>
  <si>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</si>
  <si>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</si>
  <si>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</si>
  <si>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</si>
  <si>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</si>
  <si>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</si>
  <si>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</si>
  <si>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</si>
  <si>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</si>
  <si>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</si>
  <si>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</si>
  <si>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</si>
  <si>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</si>
  <si>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</si>
  <si>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</si>
  <si>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</si>
  <si>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</si>
  <si>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</si>
  <si>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</si>
  <si>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Fidler Erik</t>
  </si>
  <si>
    <t>Hanuliak Jan</t>
  </si>
  <si>
    <t>Homola Pavel</t>
  </si>
  <si>
    <t>Jochec Martin</t>
  </si>
  <si>
    <t>Kriváčková Dominika</t>
  </si>
  <si>
    <t>Obhlídal Martin</t>
  </si>
  <si>
    <t>Rulíšek Patrik</t>
  </si>
  <si>
    <t>Zerák Martin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</si>
  <si>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</si>
  <si>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</si>
  <si>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</si>
  <si>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</si>
  <si>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</si>
  <si>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</si>
  <si>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</si>
  <si>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</si>
  <si>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</si>
  <si>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</si>
  <si>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0002439</t>
  </si>
  <si>
    <t>0007981</t>
  </si>
  <si>
    <t>0009709</t>
  </si>
  <si>
    <t>0040536</t>
  </si>
  <si>
    <t>0067547</t>
  </si>
  <si>
    <t>0090044</t>
  </si>
  <si>
    <t>0192143</t>
  </si>
  <si>
    <t>0146684</t>
  </si>
  <si>
    <t>0225891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</si>
  <si>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</si>
  <si>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</si>
  <si>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</si>
  <si>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</si>
  <si>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</si>
  <si>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</si>
  <si>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</si>
  <si>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</si>
  <si>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</si>
  <si>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</si>
  <si>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</si>
  <si>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</si>
  <si>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</si>
  <si>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</si>
  <si>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</si>
  <si>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</si>
  <si>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</si>
  <si>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</si>
  <si>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</si>
  <si>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</si>
  <si>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</si>
  <si>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</si>
  <si>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</si>
  <si>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</si>
  <si>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</si>
  <si>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</si>
  <si>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</si>
  <si>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</si>
  <si>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</si>
  <si>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</si>
  <si>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</si>
  <si>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</si>
  <si>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</si>
  <si>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</si>
  <si>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</si>
  <si>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</si>
  <si>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</si>
  <si>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</si>
  <si>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</si>
  <si>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</si>
  <si>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</si>
  <si>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</si>
  <si>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</si>
  <si>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</si>
  <si>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</si>
  <si>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</si>
  <si>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</si>
  <si>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</si>
  <si>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</si>
  <si>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</si>
  <si>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</si>
  <si>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</si>
  <si>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</si>
  <si>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</si>
  <si>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</si>
  <si>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</si>
  <si>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</si>
  <si>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</si>
  <si>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</si>
  <si>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</si>
  <si>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</si>
  <si>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</si>
  <si>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</si>
  <si>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</si>
  <si>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</si>
  <si>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62150</t>
  </si>
  <si>
    <t>POPÁLENINY - OŠETŘENÍ A PŘEVAZ, OSTATNÍ DO 5 % POV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</si>
  <si>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</si>
  <si>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</si>
  <si>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</si>
  <si>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</si>
  <si>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</si>
  <si>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</si>
  <si>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</si>
  <si>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</si>
  <si>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</si>
  <si>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</si>
  <si>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</si>
  <si>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</si>
  <si>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</si>
  <si>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</si>
  <si>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</si>
  <si>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</si>
  <si>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</si>
  <si>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</si>
  <si>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</si>
  <si>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</si>
  <si>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</si>
  <si>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</si>
  <si>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</si>
  <si>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</si>
  <si>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</si>
  <si>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</si>
  <si>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</si>
  <si>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</si>
  <si>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</si>
  <si>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</si>
  <si>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</si>
  <si>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</si>
  <si>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</si>
  <si>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</si>
  <si>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</si>
  <si>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</si>
  <si>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</si>
  <si>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</si>
  <si>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</si>
  <si>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</si>
  <si>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</si>
  <si>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</si>
  <si>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</si>
  <si>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</si>
  <si>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</si>
  <si>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</si>
  <si>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</si>
  <si>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</si>
  <si>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</si>
  <si>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</si>
  <si>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</si>
  <si>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</si>
  <si>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</si>
  <si>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</si>
  <si>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</si>
  <si>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</si>
  <si>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</si>
  <si>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</si>
  <si>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</si>
  <si>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</si>
  <si>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</si>
  <si>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</si>
  <si>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</si>
  <si>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</si>
  <si>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</si>
  <si>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</si>
  <si>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</si>
  <si>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</si>
  <si>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</si>
  <si>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</si>
  <si>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</si>
  <si>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</si>
  <si>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</si>
  <si>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</si>
  <si>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</si>
  <si>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</si>
  <si>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</si>
  <si>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</si>
  <si>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</si>
  <si>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</si>
  <si>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91800</t>
  </si>
  <si>
    <t>(DRG) ENDOSONOGRAFICKY NAVIGOVANÁ ALKOHOLIZACE GAN</t>
  </si>
  <si>
    <t>52089</t>
  </si>
  <si>
    <t>FIXAČNÍ POLYMEROVÁ DLAHA - RUKA, PŘEDLOKTÍ</t>
  </si>
  <si>
    <t>63598</t>
  </si>
  <si>
    <t>PUNKCE DOUGLASOVA PROSTORU DIAGNOSTICKÁ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</si>
  <si>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</si>
  <si>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</si>
  <si>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</si>
  <si>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</si>
  <si>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</si>
  <si>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</si>
  <si>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</si>
  <si>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</si>
  <si>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</si>
  <si>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</si>
  <si>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</si>
  <si>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</si>
  <si>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</si>
  <si>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</si>
  <si>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</si>
  <si>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</si>
  <si>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</si>
  <si>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</si>
  <si>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</si>
  <si>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</si>
  <si>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</si>
  <si>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</si>
  <si>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</si>
  <si>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</si>
  <si>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</si>
  <si>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</si>
  <si>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</si>
  <si>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</si>
  <si>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</si>
  <si>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</si>
  <si>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</si>
  <si>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53485</t>
  </si>
  <si>
    <t>ZLOMENINY PÁNEVNÍHO KRUHU - NESTABILNÍ - S OPERAČN</t>
  </si>
  <si>
    <t>08</t>
  </si>
  <si>
    <t>09</t>
  </si>
  <si>
    <t>10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</si>
  <si>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</si>
  <si>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</si>
  <si>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</si>
  <si>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</si>
  <si>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</si>
  <si>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</si>
  <si>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</si>
  <si>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</si>
  <si>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53155</t>
  </si>
  <si>
    <t>OTEVŘENÁ REPOZICE - SYNTÉZA LUXACE KARPU - INTRAAR</t>
  </si>
  <si>
    <t>53151</t>
  </si>
  <si>
    <t>OTEVŘENÁ REPOZICE A OSTEOSYNTÉZA ZLOMENINY NEBO LU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</si>
  <si>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</si>
  <si>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</si>
  <si>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</si>
  <si>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</si>
  <si>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</si>
  <si>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</si>
  <si>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</si>
  <si>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</si>
  <si>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</si>
  <si>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</si>
  <si>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</si>
  <si>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</si>
  <si>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</si>
  <si>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</si>
  <si>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</si>
  <si>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</si>
  <si>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</si>
  <si>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</si>
  <si>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</si>
  <si>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07546</t>
  </si>
  <si>
    <t>(DRG) OTEVŘENÝ PŘÍSTUP</t>
  </si>
  <si>
    <t>09567</t>
  </si>
  <si>
    <t>ZÁKROK NA LEVÉ STRANĚ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</si>
  <si>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</si>
  <si>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</si>
  <si>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</si>
  <si>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</si>
  <si>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</si>
  <si>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</si>
  <si>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</si>
  <si>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</si>
  <si>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</si>
  <si>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</si>
  <si>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</si>
  <si>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</si>
  <si>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</si>
  <si>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</si>
  <si>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</si>
  <si>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</si>
  <si>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</si>
  <si>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</si>
  <si>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</si>
  <si>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</si>
  <si>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</si>
  <si>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</si>
  <si>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</si>
  <si>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</si>
  <si>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</si>
  <si>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</si>
  <si>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</si>
  <si>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</si>
  <si>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</si>
  <si>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</si>
  <si>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</si>
  <si>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</si>
  <si>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</si>
  <si>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</si>
  <si>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51421</t>
  </si>
  <si>
    <t>KOREKCE ANÁLNÍHO SFINKTERU A ANOREKTÁLNÍHO PŘECHOD</t>
  </si>
  <si>
    <t>09569</t>
  </si>
  <si>
    <t>ZÁKROK NA PRAVÉ STRANĚ</t>
  </si>
  <si>
    <t>57221</t>
  </si>
  <si>
    <t>OPERAČNÍ STABILIZACE HRUDNÍKU PO ÚRAZE - JEDNA STR</t>
  </si>
  <si>
    <t>57237</t>
  </si>
  <si>
    <t>SUTURA RUPTUTY BRÁNICE TORAKOTOMICKÝM PŘÍSTUPEM</t>
  </si>
  <si>
    <t>90959</t>
  </si>
  <si>
    <t>(DRG) ÚPRAVA ŽILNÍHO NEBO TEPENNÉHO ALOŠTĚPU</t>
  </si>
  <si>
    <t>07322</t>
  </si>
  <si>
    <t>(DRG) REVIZE TEPEN HORNÍCH KONČETIN PRO  KRVÁCENÍ</t>
  </si>
  <si>
    <t>0003708</t>
  </si>
  <si>
    <t>0004234</t>
  </si>
  <si>
    <t>0006480</t>
  </si>
  <si>
    <t>0008807</t>
  </si>
  <si>
    <t>0011592</t>
  </si>
  <si>
    <t>METRONIDAZOL B. BRAUN</t>
  </si>
  <si>
    <t>0016600</t>
  </si>
  <si>
    <t>0020605</t>
  </si>
  <si>
    <t>COLOMYCIN INJEKCE 1 000 000 MEZINÁRODNÍCH JEDNOTEK</t>
  </si>
  <si>
    <t>0026127</t>
  </si>
  <si>
    <t>0026902</t>
  </si>
  <si>
    <t>VFEND</t>
  </si>
  <si>
    <t>0058092</t>
  </si>
  <si>
    <t>0059830</t>
  </si>
  <si>
    <t>0062464</t>
  </si>
  <si>
    <t>0062465</t>
  </si>
  <si>
    <t>0064831</t>
  </si>
  <si>
    <t>0065989</t>
  </si>
  <si>
    <t>MYCOMAX</t>
  </si>
  <si>
    <t>0066137</t>
  </si>
  <si>
    <t>0072972</t>
  </si>
  <si>
    <t>AMOKSIKLAV 1,2 G</t>
  </si>
  <si>
    <t>0076360</t>
  </si>
  <si>
    <t>ZINACEF</t>
  </si>
  <si>
    <t>0091731</t>
  </si>
  <si>
    <t>PROSTAVASIN</t>
  </si>
  <si>
    <t>0092290</t>
  </si>
  <si>
    <t>EDICIN</t>
  </si>
  <si>
    <t>0097000</t>
  </si>
  <si>
    <t>METRONIDAZOLE POLPHARMA</t>
  </si>
  <si>
    <t>0112782</t>
  </si>
  <si>
    <t>GENTAMICIN B.BRAUN</t>
  </si>
  <si>
    <t>0131656</t>
  </si>
  <si>
    <t>CEFTAZIDIM KABI</t>
  </si>
  <si>
    <t>0144328</t>
  </si>
  <si>
    <t>0151458</t>
  </si>
  <si>
    <t>CEFUROXIM KABI</t>
  </si>
  <si>
    <t>0156258</t>
  </si>
  <si>
    <t>VANCOMYCIN KABI</t>
  </si>
  <si>
    <t>0162187</t>
  </si>
  <si>
    <t>CIPROFLOXACIN KABI</t>
  </si>
  <si>
    <t>0164401</t>
  </si>
  <si>
    <t>FLUCONAZOL KABI</t>
  </si>
  <si>
    <t>0166269</t>
  </si>
  <si>
    <t>0164407</t>
  </si>
  <si>
    <t>0136083</t>
  </si>
  <si>
    <t>AMPICILLIN/SULBACTAM IBI</t>
  </si>
  <si>
    <t>0162496</t>
  </si>
  <si>
    <t>TAZIP</t>
  </si>
  <si>
    <t>0201030</t>
  </si>
  <si>
    <t>0092359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</si>
  <si>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</si>
  <si>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</si>
  <si>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</si>
  <si>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</si>
  <si>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</si>
  <si>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</si>
  <si>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</si>
  <si>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</si>
  <si>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</si>
  <si>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PIPERACILLIN/TAZOBACTAM IBIGEN</t>
  </si>
  <si>
    <t>0195147</t>
  </si>
  <si>
    <t>0183817</t>
  </si>
  <si>
    <t>ARCHIFAR</t>
  </si>
  <si>
    <t>0201967</t>
  </si>
  <si>
    <t>VULMIZOLIN</t>
  </si>
  <si>
    <t>0212531</t>
  </si>
  <si>
    <t>0210993</t>
  </si>
  <si>
    <t>ZERBAXA</t>
  </si>
  <si>
    <t>0087199</t>
  </si>
  <si>
    <t>MAXIPIME</t>
  </si>
  <si>
    <t>0214076</t>
  </si>
  <si>
    <t>0230686</t>
  </si>
  <si>
    <t>0230687</t>
  </si>
  <si>
    <t>0235812</t>
  </si>
  <si>
    <t>0230489</t>
  </si>
  <si>
    <t>0173750</t>
  </si>
  <si>
    <t>0087200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</si>
  <si>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</si>
  <si>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</si>
  <si>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</si>
  <si>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</si>
  <si>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</si>
  <si>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</si>
  <si>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</si>
  <si>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</si>
  <si>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</si>
  <si>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</si>
  <si>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</si>
  <si>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</si>
  <si>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</si>
  <si>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</si>
  <si>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</si>
  <si>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</si>
  <si>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3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</si>
  <si>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</si>
  <si>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</si>
  <si>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</si>
  <si>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</si>
  <si>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</si>
  <si>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</si>
  <si>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</si>
  <si>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</si>
  <si>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</si>
  <si>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</si>
  <si>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</si>
  <si>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</si>
  <si>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</si>
  <si>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</t>
  </si>
  <si>
    <t>DLAHA ADAPTAČNÍ  MINI FRAGMENT OCEL TITAN NE/STERI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</si>
  <si>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</si>
  <si>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</si>
  <si>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</si>
  <si>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</si>
  <si>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</si>
  <si>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</si>
  <si>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ŠROUB SAMOŘEZNÝ KORTIKÁLNÍ MALÝ FRAGMENTY TITAN NE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</si>
  <si>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</si>
  <si>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</si>
  <si>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</si>
  <si>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</si>
  <si>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</si>
  <si>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</si>
  <si>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</si>
  <si>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</si>
  <si>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</si>
  <si>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</si>
  <si>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</si>
  <si>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</si>
  <si>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</si>
  <si>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</si>
  <si>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</si>
  <si>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</si>
  <si>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</si>
  <si>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</si>
  <si>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</si>
  <si>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</si>
  <si>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</si>
  <si>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</si>
  <si>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</si>
  <si>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</si>
  <si>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</si>
  <si>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</si>
  <si>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</si>
  <si>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</si>
  <si>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</si>
  <si>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</si>
  <si>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</si>
  <si>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</si>
  <si>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</si>
  <si>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</si>
  <si>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</si>
  <si>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</si>
  <si>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</si>
  <si>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</si>
  <si>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</si>
  <si>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0017309</t>
  </si>
  <si>
    <t>0017413</t>
  </si>
  <si>
    <t>ŠROUB SPONGIOZNÍ MALÝ FRAGMENT OCEL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</si>
  <si>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</si>
  <si>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</si>
  <si>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</si>
  <si>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</si>
  <si>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</si>
  <si>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</si>
  <si>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</si>
  <si>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</si>
  <si>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</si>
  <si>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</si>
  <si>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</si>
  <si>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</si>
  <si>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</si>
  <si>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</si>
  <si>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</si>
  <si>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</si>
  <si>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</si>
  <si>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</si>
  <si>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</si>
  <si>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</si>
  <si>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</si>
  <si>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</si>
  <si>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</si>
  <si>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</si>
  <si>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</si>
  <si>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DLAHA LCP ROVNÁ MALÝ FRAGMENT OCEL NE/STERIL</t>
  </si>
  <si>
    <t>0027766</t>
  </si>
  <si>
    <t>DLAHA LCP ROVNÁ VELKÝ FRAGMENT OCEL</t>
  </si>
  <si>
    <t>0027798</t>
  </si>
  <si>
    <t>DLAHA LCP MALÝ FRAGMENT OCEL</t>
  </si>
  <si>
    <t>DLAHA LCP MALÝ FRAGMENT OCEL NE/STERIL</t>
  </si>
  <si>
    <t>0027807</t>
  </si>
  <si>
    <t>DLAHA ROVNÁ LCP REKONSTRUKČNÍ MALÝ FRAGMENT OCEL</t>
  </si>
  <si>
    <t>DLAHA ROVNÁ LCP REKONSTRUKČNÍ MALÝ FRAGMENT OCEL N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</si>
  <si>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</si>
  <si>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</si>
  <si>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</si>
  <si>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</si>
  <si>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</si>
  <si>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</si>
  <si>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</si>
  <si>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</si>
  <si>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ŠROUB LCP SAMOŘEZNÝ MALÝ FRAGMENT TITAN NE/STERIL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</si>
  <si>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</si>
  <si>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</si>
  <si>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</si>
  <si>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</si>
  <si>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</si>
  <si>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</si>
  <si>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</si>
  <si>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</si>
  <si>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</si>
  <si>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</si>
  <si>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</si>
  <si>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</si>
  <si>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</si>
  <si>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</si>
  <si>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</si>
  <si>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</si>
  <si>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</si>
  <si>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DLAHA LCP A VA-LCP HUMERUS DISTÁLNÍ MALÝ FRAGMENT,</t>
  </si>
  <si>
    <t>0031465</t>
  </si>
  <si>
    <t>ŠROUB LCP SAMOŘEZNÝ MINI FRAGMENT TITAN</t>
  </si>
  <si>
    <t>0031468</t>
  </si>
  <si>
    <t>DLAHA LCP TIBIE PROXIMÁLNÍ OCEL MALÝ FRAGMENT TITA</t>
  </si>
  <si>
    <t>DLAHA LCP TIBIE PROXIMÁLNÍ MALÝ/VELKÝ FRAGMENT OCE</t>
  </si>
  <si>
    <t>0031469</t>
  </si>
  <si>
    <t>0031488</t>
  </si>
  <si>
    <t>ŠROUB LCP SAMOŘEZNÝ MINI FRAGMENT TITAN NE/STERIL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</si>
  <si>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</si>
  <si>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</si>
  <si>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</si>
  <si>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</si>
  <si>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</si>
  <si>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</si>
  <si>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</si>
  <si>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</si>
  <si>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</si>
  <si>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</si>
  <si>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ZASLEPOVACÍ HLAVA TIBIE ÚHLOVĚ STABILNÍ TITAN NE/S</t>
  </si>
  <si>
    <t>0031938</t>
  </si>
  <si>
    <t>HŘEB KANYLOVANÝ TIBIE UHLOVĚ STABILNÍ TITAN</t>
  </si>
  <si>
    <t>HŘEB KANYLOVANÝ TIBIE UHLOVĚ STABILNÍ TITAN NE/STE</t>
  </si>
  <si>
    <t>0031983</t>
  </si>
  <si>
    <t>ŠROUB STARDRIVE ZAJIŠŤOVACÍ TITAN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</si>
  <si>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</si>
  <si>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</si>
  <si>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</si>
  <si>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</si>
  <si>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</si>
  <si>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</si>
  <si>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</si>
  <si>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</si>
  <si>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</si>
  <si>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</si>
  <si>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</si>
  <si>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</si>
  <si>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</si>
  <si>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</si>
  <si>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</si>
  <si>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</si>
  <si>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</si>
  <si>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</si>
  <si>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</si>
  <si>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</si>
  <si>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</si>
  <si>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</si>
  <si>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</si>
  <si>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</si>
  <si>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</si>
  <si>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</si>
  <si>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</si>
  <si>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</si>
  <si>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</si>
  <si>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</si>
  <si>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</si>
  <si>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</si>
  <si>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</si>
  <si>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</si>
  <si>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</si>
  <si>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</si>
  <si>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</si>
  <si>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</si>
  <si>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</si>
  <si>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</si>
  <si>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</si>
  <si>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</si>
  <si>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</si>
  <si>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</si>
  <si>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</si>
  <si>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</si>
  <si>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</si>
  <si>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</si>
  <si>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</si>
  <si>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</si>
  <si>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</si>
  <si>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</si>
  <si>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</si>
  <si>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</si>
  <si>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</si>
  <si>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</si>
  <si>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</si>
  <si>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</si>
  <si>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</si>
  <si>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</si>
  <si>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</si>
  <si>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</si>
  <si>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</si>
  <si>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</si>
  <si>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</si>
  <si>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</si>
  <si>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</si>
  <si>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</si>
  <si>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</si>
  <si>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</si>
  <si>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</si>
  <si>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</si>
  <si>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</si>
  <si>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</si>
  <si>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</si>
  <si>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</si>
  <si>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</si>
  <si>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</si>
  <si>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</si>
  <si>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</si>
  <si>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</si>
  <si>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</si>
  <si>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</si>
  <si>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</si>
  <si>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</si>
  <si>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HŘEB ELASTICKÝ TITAN NE/STERIL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</si>
  <si>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</si>
  <si>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</si>
  <si>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</si>
  <si>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</si>
  <si>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</si>
  <si>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</si>
  <si>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</si>
  <si>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</si>
  <si>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</si>
  <si>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</si>
  <si>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</si>
  <si>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</si>
  <si>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</si>
  <si>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0083073</t>
  </si>
  <si>
    <t>ŠROUB STARDRIVE LATERÁLNÍ TITAN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</si>
  <si>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</si>
  <si>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</si>
  <si>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</si>
  <si>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</si>
  <si>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</si>
  <si>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</si>
  <si>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</si>
  <si>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</si>
  <si>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</si>
  <si>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</si>
  <si>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</si>
  <si>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</si>
  <si>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</si>
  <si>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</si>
  <si>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</si>
  <si>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</si>
  <si>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DLAHA LCP OLEKRANON MALÝ FRAGMENT OCEL TITAN NE/ST</t>
  </si>
  <si>
    <t>0083525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</si>
  <si>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</si>
  <si>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</si>
  <si>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</si>
  <si>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</si>
  <si>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</si>
  <si>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</si>
  <si>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</si>
  <si>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</si>
  <si>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</si>
  <si>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VÝPLŇ DUTINY - CHRONOS STRIP - 7,5CC</t>
  </si>
  <si>
    <t>0091805</t>
  </si>
  <si>
    <t>VÝPLŇ DUTINY - CHRONOS STRIP - 15CC</t>
  </si>
  <si>
    <t>0096072</t>
  </si>
  <si>
    <t>VÝPLŇ DUTINY - PEROSSAL  INFIKOVANÁ KOST -12,5CC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</si>
  <si>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</si>
  <si>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</si>
  <si>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</si>
  <si>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</si>
  <si>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</si>
  <si>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</si>
  <si>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</si>
  <si>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</si>
  <si>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DLAHA LCP HUMERUS DISTÁLNÍ MALÝ FRAGMENT TITAN NE/</t>
  </si>
  <si>
    <t>0097804</t>
  </si>
  <si>
    <t>0097808</t>
  </si>
  <si>
    <t>ŠROUB LCP SAMOŘEZNÝ MALÝ FRAGMNET TITAN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</si>
  <si>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</si>
  <si>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</si>
  <si>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</si>
  <si>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</si>
  <si>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</si>
  <si>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</si>
  <si>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</si>
  <si>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</si>
  <si>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</si>
  <si>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</si>
  <si>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0099754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</si>
  <si>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</si>
  <si>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</si>
  <si>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</si>
  <si>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</si>
  <si>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</si>
  <si>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</si>
  <si>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</si>
  <si>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</si>
  <si>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</si>
  <si>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</si>
  <si>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</si>
  <si>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</si>
  <si>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</si>
  <si>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</si>
  <si>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</si>
  <si>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</si>
  <si>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</si>
  <si>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</si>
  <si>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</si>
  <si>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</si>
  <si>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</si>
  <si>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</si>
  <si>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</si>
  <si>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</si>
  <si>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</si>
  <si>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</si>
  <si>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</si>
  <si>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</si>
  <si>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</si>
  <si>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</si>
  <si>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</si>
  <si>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</si>
  <si>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</si>
  <si>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</si>
  <si>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</si>
  <si>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 xml:space="preserve">DLAHA LCP S/BEZ VARIABILNÍM ÚHL. KLÍČNÍ KOST MALÝ </t>
  </si>
  <si>
    <t>0107120</t>
  </si>
  <si>
    <t>DLAHA LCP KLÍČNÍ KOST MALÝ FRAGMENT TITAN</t>
  </si>
  <si>
    <t>DLAHA LCP KLÍČNÍ KOST MALÝ FRAGMENT TITAN NE/STERI</t>
  </si>
  <si>
    <t>0108027</t>
  </si>
  <si>
    <t>KOTVIČKA VSTŘEBATELNÁ HEALIX (ADVANCE) BR PRO SUTU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</si>
  <si>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</si>
  <si>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</si>
  <si>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</si>
  <si>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</si>
  <si>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</si>
  <si>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</si>
  <si>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</si>
  <si>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</si>
  <si>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</si>
  <si>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</si>
  <si>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</si>
  <si>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</si>
  <si>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</si>
  <si>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</si>
  <si>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</si>
  <si>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</si>
  <si>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</si>
  <si>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</si>
  <si>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</si>
  <si>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</si>
  <si>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</si>
  <si>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</si>
  <si>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</si>
  <si>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</si>
  <si>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</si>
  <si>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</si>
  <si>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</si>
  <si>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</si>
  <si>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</si>
  <si>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</si>
  <si>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</si>
  <si>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</si>
  <si>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</si>
  <si>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</si>
  <si>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</si>
  <si>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</si>
  <si>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</si>
  <si>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</si>
  <si>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</si>
  <si>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</si>
  <si>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</si>
  <si>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</si>
  <si>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0031490</t>
  </si>
  <si>
    <t>DLAHA LCP TIBIE PROXIMÁLNÍ VELKÝ FRAGMENT OCEL TIT</t>
  </si>
  <si>
    <t>0111985</t>
  </si>
  <si>
    <t>0097835</t>
  </si>
  <si>
    <t>DRÁT VODÍCÍ</t>
  </si>
  <si>
    <t>0111988</t>
  </si>
  <si>
    <t>0083990</t>
  </si>
  <si>
    <t>0073963</t>
  </si>
  <si>
    <t>0001380</t>
  </si>
  <si>
    <t>FIXÁTOR ZEVNÍ JEDNOROVINNÝ/DVOUROVINNÝ MALÝ SYNTHE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</si>
  <si>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</si>
  <si>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</si>
  <si>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</si>
  <si>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</si>
  <si>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</si>
  <si>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</si>
  <si>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</si>
  <si>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</si>
  <si>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</si>
  <si>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</si>
  <si>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</si>
  <si>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</si>
  <si>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</si>
  <si>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</si>
  <si>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</si>
  <si>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</si>
  <si>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</si>
  <si>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</si>
  <si>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</si>
  <si>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</si>
  <si>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</si>
  <si>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</si>
  <si>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</si>
  <si>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</si>
  <si>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</si>
  <si>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</si>
  <si>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</si>
  <si>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</si>
  <si>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</si>
  <si>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</si>
  <si>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</si>
  <si>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</si>
  <si>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</si>
  <si>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</si>
  <si>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</si>
  <si>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</si>
  <si>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</si>
  <si>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VÝPLŇ DUTINY - BONALIVE GRANULES BIOAKTIVNÍ - 10CC</t>
  </si>
  <si>
    <t>0073264</t>
  </si>
  <si>
    <t>0112551</t>
  </si>
  <si>
    <t>ŠROUB KORTIKÁLNÍ SAMOŘEZNÝ TI</t>
  </si>
  <si>
    <t>0112545</t>
  </si>
  <si>
    <t>ŠROUB UZAMYKATELNÝ SAMOŘEZNÝ TI</t>
  </si>
  <si>
    <t>0112559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</si>
  <si>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</si>
  <si>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</si>
  <si>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</si>
  <si>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</si>
  <si>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</si>
  <si>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</si>
  <si>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</si>
  <si>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</si>
  <si>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VÝPLŇ DUTINY - BONALIVE GRANULES BIOAKTIVNÍ - 5CC</t>
  </si>
  <si>
    <t>0113638</t>
  </si>
  <si>
    <t>DLAHA RADIÁLNÍ KOREKČNÍ RECOS TI, UHL.STABIL.</t>
  </si>
  <si>
    <t>0042392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</si>
  <si>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</si>
  <si>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</si>
  <si>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</si>
  <si>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</si>
  <si>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</si>
  <si>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</si>
  <si>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</si>
  <si>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</si>
  <si>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</si>
  <si>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</si>
  <si>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</si>
  <si>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</si>
  <si>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0105320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</si>
  <si>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</si>
  <si>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</si>
  <si>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</si>
  <si>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</si>
  <si>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</si>
  <si>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</si>
  <si>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0112498</t>
  </si>
  <si>
    <t>SYSTÉM KOTVÍCÍ PRO KOLENO</t>
  </si>
  <si>
    <t>0030261</t>
  </si>
  <si>
    <t>ŠROUB KORTIKÁLNÍ SAMOŘEZNÝ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</si>
  <si>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</si>
  <si>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</si>
  <si>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</si>
  <si>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</si>
  <si>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</si>
  <si>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</si>
  <si>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</si>
  <si>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</si>
  <si>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</si>
  <si>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</si>
  <si>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</si>
  <si>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0083292</t>
  </si>
  <si>
    <t>ŠROUB LCP PERIPROTETICKÝ OCEL</t>
  </si>
  <si>
    <t>0107896</t>
  </si>
  <si>
    <t>FIXACE ZKŘÍŽENÉHO KOLENNÍHO VAZU FEMORÁLNÍ SE ZAVÁ</t>
  </si>
  <si>
    <t>0031397</t>
  </si>
  <si>
    <t>NÁHRADA LOKETNÍHO KLOUBU SYSTÉM COONRAD/MORREY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</si>
  <si>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</si>
  <si>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</si>
  <si>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</si>
  <si>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</si>
  <si>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</si>
  <si>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</si>
  <si>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</si>
  <si>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</si>
  <si>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</si>
  <si>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</si>
  <si>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</si>
  <si>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</si>
  <si>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</si>
  <si>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</si>
  <si>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</si>
  <si>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</si>
  <si>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</si>
  <si>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</si>
  <si>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0017756</t>
  </si>
  <si>
    <t>DRÁT KIRSCHNERŮV ZÁVITOVÝ OCEL</t>
  </si>
  <si>
    <t>0099768</t>
  </si>
  <si>
    <t>VRTULKA JISTÍCÍ FEMUR TITAN</t>
  </si>
  <si>
    <t>VRTULKA JISTÍCÍ FEMUR TITAN NE/STERIL</t>
  </si>
  <si>
    <t>0114776</t>
  </si>
  <si>
    <t>SYSTÉM KOTVÍCÍ PRO KOLENO TIGHTROPE ACL</t>
  </si>
  <si>
    <t>0083074</t>
  </si>
  <si>
    <t>0142041</t>
  </si>
  <si>
    <t>0142038</t>
  </si>
  <si>
    <t>0112846</t>
  </si>
  <si>
    <t>FIXÁTOR ZEVNÍ JEDNOROVINNÝ ZÁPĚSTÍ PENNIG II RADIU</t>
  </si>
  <si>
    <t>0114288</t>
  </si>
  <si>
    <t>0114289</t>
  </si>
  <si>
    <t>0114699</t>
  </si>
  <si>
    <t>0112833</t>
  </si>
  <si>
    <t>FIXÁTOR ZEVNÍ JEDNOROVINNÝ LRS DLOUHÉ KOSTI DK A H</t>
  </si>
  <si>
    <t>0074785</t>
  </si>
  <si>
    <t>0142096</t>
  </si>
  <si>
    <t>0042708</t>
  </si>
  <si>
    <t>DLAHA PRO ZKRÁCENÍ ULNY A RADIUSU TI, UHL.STABIL.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</si>
  <si>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</si>
  <si>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</si>
  <si>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</si>
  <si>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</si>
  <si>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</si>
  <si>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</si>
  <si>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</si>
  <si>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</si>
  <si>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</si>
  <si>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</si>
  <si>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</si>
  <si>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</si>
  <si>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</si>
  <si>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</si>
  <si>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</si>
  <si>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</si>
  <si>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</si>
  <si>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</si>
  <si>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</si>
  <si>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</si>
  <si>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0111989</t>
  </si>
  <si>
    <t>DLAHA PRO ZKRÁCENÍ ULNY A RADIUSU TI</t>
  </si>
  <si>
    <t>0111960</t>
  </si>
  <si>
    <t>DLAHA PRO DISTÁLNÍ ULNU, APTUS RADIUS 2,5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</si>
  <si>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</si>
  <si>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</si>
  <si>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</si>
  <si>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</si>
  <si>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</si>
  <si>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</si>
  <si>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</si>
  <si>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</si>
  <si>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</si>
  <si>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</si>
  <si>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</si>
  <si>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</si>
  <si>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</si>
  <si>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</si>
  <si>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</si>
  <si>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0048654</t>
  </si>
  <si>
    <t>0097003</t>
  </si>
  <si>
    <t>ZASLEPOVACÍ HLAVA PROXIMÁLNÍ FEMUR STERILNÍ OCEL T</t>
  </si>
  <si>
    <t>0114703</t>
  </si>
  <si>
    <t>0001282</t>
  </si>
  <si>
    <t>DLAHA ADAPTAČNÍ  MINI FRAGMENT OCEL NE/STERIL</t>
  </si>
  <si>
    <t>0105270</t>
  </si>
  <si>
    <t>DLAHA NA CALCANEUS, ÚHL.STAB.,TI</t>
  </si>
  <si>
    <t>0142154</t>
  </si>
  <si>
    <t>DLAHA ŽEBERNÍ KLIPOVACÍ; OCEL</t>
  </si>
  <si>
    <t>0108531</t>
  </si>
  <si>
    <t>NÁHRADA PRSTNÍHO KLOUBU - SILIKONOVÁ</t>
  </si>
  <si>
    <t>0001033</t>
  </si>
  <si>
    <t>0070845</t>
  </si>
  <si>
    <t>DLAHA HÁČKOVÁ LCP KLÍČNÍ KOST TITAN</t>
  </si>
  <si>
    <t>DLAHA HÁČKOVÁ LCP KLÍČNÍ KOST TITAN NE/STERIL</t>
  </si>
  <si>
    <t>0097784</t>
  </si>
  <si>
    <t>DLAHA LCP HUMERUS DISTÁLNÍ MALÉ FRAGMENT OCEL TITA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</si>
  <si>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</si>
  <si>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</si>
  <si>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</si>
  <si>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</si>
  <si>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</si>
  <si>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</si>
  <si>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</si>
  <si>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</si>
  <si>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</si>
  <si>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</si>
  <si>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</si>
  <si>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</si>
  <si>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</si>
  <si>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</si>
  <si>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</si>
  <si>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</si>
  <si>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</si>
  <si>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</si>
  <si>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</si>
  <si>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</si>
  <si>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</si>
  <si>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</si>
  <si>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</si>
  <si>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</si>
  <si>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</si>
  <si>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0097017</t>
  </si>
  <si>
    <t>0098674</t>
  </si>
  <si>
    <t>0083837</t>
  </si>
  <si>
    <t>ŠROUB SPONGIOZNÍ - POLYAXIÁLNÍ 5.0, SAMOŘEZNÝ, TI</t>
  </si>
  <si>
    <t>0200398</t>
  </si>
  <si>
    <t>DLAHA  VA-LCP VOLÁRNÍ DISTAL RADIUS,ÚHLOVĚ VARIABI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</si>
  <si>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</si>
  <si>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</si>
  <si>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</si>
  <si>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</si>
  <si>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</si>
  <si>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</si>
  <si>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</si>
  <si>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</si>
  <si>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</si>
  <si>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K-DRÁT MEDIN</t>
  </si>
  <si>
    <t>0070614</t>
  </si>
  <si>
    <t>0110640</t>
  </si>
  <si>
    <t>DLAHA LCP MINI FRAGMENT OCEL TITAN</t>
  </si>
  <si>
    <t>DLAHA LCP MINI FRAGMENT OCEL TITAN NE/STERIL</t>
  </si>
  <si>
    <t>0107687</t>
  </si>
  <si>
    <t>KOTVA VSTŘEBATELNÁ PRO RAMENO</t>
  </si>
  <si>
    <t>0163268</t>
  </si>
  <si>
    <t>0110636</t>
  </si>
  <si>
    <t>0112059</t>
  </si>
  <si>
    <t>DLAHA LCP VARIABILNÍ ÚHEL RADIUS DISTÁLNÍ OCEL TIT</t>
  </si>
  <si>
    <t>0083258</t>
  </si>
  <si>
    <t>0097862</t>
  </si>
  <si>
    <t>0024990</t>
  </si>
  <si>
    <t>KOTVIČKA TITANOVÁ EASY PRO SUTURU RC</t>
  </si>
  <si>
    <t>0073654</t>
  </si>
  <si>
    <t>0109160</t>
  </si>
  <si>
    <t>DLAHA 3.5 REKONSTRUKČNÍ, ROVNÁ, TI</t>
  </si>
  <si>
    <t>0107194</t>
  </si>
  <si>
    <t>NÁHRADA PRSTNÍHO KLOUBU NECEMENTOVANÁ MCP PYROKARB</t>
  </si>
  <si>
    <t>0107485</t>
  </si>
  <si>
    <t>DLAHA LCP HUMERUS DISTÁLNÍ MALÝ FRAGMNET OCEL TITA</t>
  </si>
  <si>
    <t>0097742</t>
  </si>
  <si>
    <t>0105247</t>
  </si>
  <si>
    <t>DLAHA ŽLÁBKOVÁ, ÚHL.STAB.,TI</t>
  </si>
  <si>
    <t>0111959</t>
  </si>
  <si>
    <t>0017492</t>
  </si>
  <si>
    <t>ŠROUB KANYLOVANÝ MALÝ FRAGMENT OCEL</t>
  </si>
  <si>
    <t>0001344</t>
  </si>
  <si>
    <t>DRÁT VODÍCÍ ZÁVITOVÝ OCEL</t>
  </si>
  <si>
    <t>0107193</t>
  </si>
  <si>
    <t>0108065</t>
  </si>
  <si>
    <t>ŠROUB TENODÉZNÍ VSTŘEBATELNÝ</t>
  </si>
  <si>
    <t>0099795</t>
  </si>
  <si>
    <t>0142700</t>
  </si>
  <si>
    <t>ŠROUB VA LCP, STARDRIVE SAMOŘEZNÝ ZAJIŠŤOVACÍ TITA</t>
  </si>
  <si>
    <t>0142701</t>
  </si>
  <si>
    <t>DLAHA METAKARP. A FALANG.,MINI FRAGM.,VA-LCP,PŘÍMÁ</t>
  </si>
  <si>
    <t>0074960</t>
  </si>
  <si>
    <t>ŠROUB ZAJIŠŤOVACÍ SE ZÁVITEM, PŘÍMÝ</t>
  </si>
  <si>
    <t>0001369</t>
  </si>
  <si>
    <t>0070476</t>
  </si>
  <si>
    <t>NÁHR. RAMENNÍ SMR ADAPTER KONUS. EXCENTR. + 2 MM S</t>
  </si>
  <si>
    <t>0106924</t>
  </si>
  <si>
    <t>DLAHA VOLÁRNÍ EX. ART., DLOUHÁ, APTUS RADIUS 2,5</t>
  </si>
  <si>
    <t>0017351</t>
  </si>
  <si>
    <t>ŠROUB SPONGIOZNÍ VELKÝ FRAGMENT OCEL</t>
  </si>
  <si>
    <t>0114701</t>
  </si>
  <si>
    <t>0083995</t>
  </si>
  <si>
    <t>DLAHA VOLÁRNÍ FRACT., APTUS RADIUS 2,5</t>
  </si>
  <si>
    <t>0002968</t>
  </si>
  <si>
    <t>0111986</t>
  </si>
  <si>
    <t>DLAHA RADIÁLNÍ IXOS DL4 TI, UHL.STABIL.</t>
  </si>
  <si>
    <t>0106853</t>
  </si>
  <si>
    <t>DLAHA RADIÁLNÍ VOLÁRNÍ DVR PRO FIX.FRAK.V DISTÁLNÍ</t>
  </si>
  <si>
    <t>0042075</t>
  </si>
  <si>
    <t>0042366</t>
  </si>
  <si>
    <t>HŘEB ARTRODÉZA HLEZNA UHLOVĚ STABILNÍ TITAN</t>
  </si>
  <si>
    <t>0142693</t>
  </si>
  <si>
    <t>0193912</t>
  </si>
  <si>
    <t>0042364</t>
  </si>
  <si>
    <t>0142696</t>
  </si>
  <si>
    <t>DLAHA METAKARP. FALANG.,MINI FRAG,VA-LCP,PŘÍM,TVAR</t>
  </si>
  <si>
    <t>0110633</t>
  </si>
  <si>
    <t>ŠROUB SAMOŘEZNÝ KORTIKÁLNÍ MINI FRAGMENT OCEL TITA</t>
  </si>
  <si>
    <t>0114702</t>
  </si>
  <si>
    <t>0105260</t>
  </si>
  <si>
    <t>DLAHA NA PRSTY, ÚHL.STAB.,TI</t>
  </si>
  <si>
    <t>0083263</t>
  </si>
  <si>
    <t>DLAHA LCP TIBIE PROXIMÁLNÍ LATERÁLNÍ MALÝ FRAGMENT</t>
  </si>
  <si>
    <t>0074963</t>
  </si>
  <si>
    <t>0017735</t>
  </si>
  <si>
    <t>0112865</t>
  </si>
  <si>
    <t>DLAHA ZAMYKACÍ MŘÍŽKOVÁ, APTUS HAND 1,2 / 1,5</t>
  </si>
  <si>
    <t>0099839</t>
  </si>
  <si>
    <t>0083266</t>
  </si>
  <si>
    <t>DLAHA LCP OCEL NOHA MINI FRAGMENT TITAN NE/STERIL</t>
  </si>
  <si>
    <t>0142703</t>
  </si>
  <si>
    <t>DLAHA METAKARP. A FALANG.,MINI FRAGM.,VA-LCP,KOREK</t>
  </si>
  <si>
    <t>0017755</t>
  </si>
  <si>
    <t>0031493</t>
  </si>
  <si>
    <t>0001628</t>
  </si>
  <si>
    <t>DLAHA ROVNÁ MALÉ FRAGMENT OCEL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</si>
  <si>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</si>
  <si>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</si>
  <si>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</si>
  <si>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</si>
  <si>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</si>
  <si>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</si>
  <si>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</si>
  <si>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</si>
  <si>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</si>
  <si>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</si>
  <si>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09227</t>
  </si>
  <si>
    <t>I. V. APLIKACE KRVE NEBO KREVNÍCH DERIVÁTŮ</t>
  </si>
  <si>
    <t>51393</t>
  </si>
  <si>
    <t>EXPLORATIVNÍ LAPAROTOMIE</t>
  </si>
  <si>
    <t>51713</t>
  </si>
  <si>
    <t>DIAGNOSTICKÁ VIDEOLAPAROSKOPIE A VIDEOTORAKOSKOPIE</t>
  </si>
  <si>
    <t>51819</t>
  </si>
  <si>
    <t>OŠETŘENÍ A OBVAZ ROZSÁHLÉ RÁNY V CELKOVÉ ANESTEZII</t>
  </si>
  <si>
    <t>53152</t>
  </si>
  <si>
    <t>53159</t>
  </si>
  <si>
    <t>OTEVŘENÁ REPOZICE A OSTEOSYNTÉZA ZLOMENIN OBOU KOS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</si>
  <si>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</si>
  <si>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</si>
  <si>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</si>
  <si>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</si>
  <si>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</si>
  <si>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</si>
  <si>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</si>
  <si>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</si>
  <si>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</si>
  <si>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</si>
  <si>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</si>
  <si>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</si>
  <si>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</si>
  <si>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</si>
  <si>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</si>
  <si>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</si>
  <si>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</si>
  <si>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</si>
  <si>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</si>
  <si>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</si>
  <si>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</si>
  <si>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</si>
  <si>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</si>
  <si>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</si>
  <si>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</si>
  <si>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</si>
  <si>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</si>
  <si>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</si>
  <si>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</si>
  <si>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</si>
  <si>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</si>
  <si>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</si>
  <si>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</si>
  <si>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</si>
  <si>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</si>
  <si>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</si>
  <si>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</si>
  <si>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</si>
  <si>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</si>
  <si>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</si>
  <si>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</si>
  <si>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</si>
  <si>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</si>
  <si>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</si>
  <si>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</si>
  <si>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</si>
  <si>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</si>
  <si>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</si>
  <si>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</si>
  <si>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</si>
  <si>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</si>
  <si>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</si>
  <si>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</si>
  <si>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</si>
  <si>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</si>
  <si>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</si>
  <si>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</si>
  <si>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</si>
  <si>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</si>
  <si>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</si>
  <si>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</si>
  <si>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</si>
  <si>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</si>
  <si>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</si>
  <si>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</si>
  <si>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66449</t>
  </si>
  <si>
    <t>IMPLANTACE TOTÁLNÍ ENDOPROTÉZY NA HORNÍ KONČETINĚ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</si>
  <si>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</si>
  <si>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</si>
  <si>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</si>
  <si>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</si>
  <si>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</si>
  <si>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</si>
  <si>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</si>
  <si>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</si>
  <si>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</si>
  <si>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</si>
  <si>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</si>
  <si>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</si>
  <si>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</si>
  <si>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</si>
  <si>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</si>
  <si>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</si>
  <si>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</si>
  <si>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</si>
  <si>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</si>
  <si>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</si>
  <si>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</si>
  <si>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</si>
  <si>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</si>
  <si>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</si>
  <si>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</si>
  <si>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</si>
  <si>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</si>
  <si>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</si>
  <si>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</si>
  <si>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</si>
  <si>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</si>
  <si>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</si>
  <si>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</si>
  <si>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</si>
  <si>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</si>
  <si>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</si>
  <si>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</si>
  <si>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</si>
  <si>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</si>
  <si>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</si>
  <si>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07565</t>
  </si>
  <si>
    <t>(DRG) KATASTROFICKÁ OPERACE KVCH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</si>
  <si>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</si>
  <si>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</si>
  <si>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</si>
  <si>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</si>
  <si>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</si>
  <si>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</si>
  <si>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</si>
  <si>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</si>
  <si>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</si>
  <si>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</si>
  <si>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</si>
  <si>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</si>
  <si>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</si>
  <si>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</si>
  <si>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</si>
  <si>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</si>
  <si>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</si>
  <si>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</si>
  <si>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</si>
  <si>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</si>
  <si>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</si>
  <si>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</si>
  <si>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</si>
  <si>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</si>
  <si>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</si>
  <si>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</si>
  <si>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</si>
  <si>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</si>
  <si>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66341</t>
  </si>
  <si>
    <t>OPERAČNÍ PŘÍSTUP K PÁTEŘI - STANDARDNÍ - ZADNÍ TZV</t>
  </si>
  <si>
    <t>66815</t>
  </si>
  <si>
    <t>AUTOGENNÍ ŠTĚP</t>
  </si>
  <si>
    <t>66817</t>
  </si>
  <si>
    <t>VÝPLŇ DUTINY</t>
  </si>
  <si>
    <t>54210</t>
  </si>
  <si>
    <t>VYTVOŘENÍ NEBO ZRUŠENÍ A-V PÍŠTĚLE</t>
  </si>
  <si>
    <t>62410</t>
  </si>
  <si>
    <t>ŠTĚP PŘI POPÁLENÍ - DLAŇ, DORSUM RUKY, NOHY NEBO D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</si>
  <si>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</si>
  <si>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</si>
  <si>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</si>
  <si>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</si>
  <si>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</si>
  <si>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</si>
  <si>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76365</t>
  </si>
  <si>
    <t>PUNKČNÍ EPICYSTOSTOMIE</t>
  </si>
  <si>
    <t>61225</t>
  </si>
  <si>
    <t>NEUROLÝZA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</si>
  <si>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</si>
  <si>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</si>
  <si>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</si>
  <si>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</si>
  <si>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</si>
  <si>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</si>
  <si>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07468</t>
  </si>
  <si>
    <t>(DRG) TROMBECTOMIE  A. POPLITEA A BÉRCOVÝCH TEPEN</t>
  </si>
  <si>
    <t>61255</t>
  </si>
  <si>
    <t>ROZŠÍŘENÁ APONEUREKTOMIE U FORMY DUPUYTRENOVY KONT</t>
  </si>
  <si>
    <t>61165</t>
  </si>
  <si>
    <t>ROZPROSTŘENÍ NEBO MODELACE LALOKU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</si>
  <si>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</si>
  <si>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</si>
  <si>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</si>
  <si>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</si>
  <si>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</si>
  <si>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</si>
  <si>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</si>
  <si>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</si>
  <si>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</si>
  <si>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</si>
  <si>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</si>
  <si>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</si>
  <si>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</si>
  <si>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</si>
  <si>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</si>
  <si>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</si>
  <si>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</si>
  <si>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</si>
  <si>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</si>
  <si>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</si>
  <si>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</si>
  <si>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65211</t>
  </si>
  <si>
    <t>OŠETŘENÍ ZLOMENINY ČELISTI DESTIČKOVOU ŠROUBOVANOU</t>
  </si>
  <si>
    <t>66821</t>
  </si>
  <si>
    <t>PERKUTÁNNÍ FIXACE K-DRÁTEM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</si>
  <si>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</si>
  <si>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</si>
  <si>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</si>
  <si>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</si>
  <si>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</si>
  <si>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</si>
  <si>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</si>
  <si>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</si>
  <si>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</si>
  <si>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</si>
  <si>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</si>
  <si>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</si>
  <si>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</si>
  <si>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</si>
  <si>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</si>
  <si>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</si>
  <si>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</si>
  <si>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</si>
  <si>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65215</t>
  </si>
  <si>
    <t>DENTÁLNÍ DRÁTĚNÁ DLAHA Z VOLNÉ RUKY - JEDNA ČELIST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</si>
  <si>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</si>
  <si>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</si>
  <si>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</si>
  <si>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</si>
  <si>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</si>
  <si>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</si>
  <si>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</si>
  <si>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</si>
  <si>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</si>
  <si>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</si>
  <si>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</si>
  <si>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</si>
  <si>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</si>
  <si>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</si>
  <si>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</si>
  <si>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</si>
  <si>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07514</t>
  </si>
  <si>
    <t>(DRG) ODBĚR A PŘÍPRAVA ŽILNÍHO ŠTĚPU Z POVRCHOVÝCH</t>
  </si>
  <si>
    <t>53112</t>
  </si>
  <si>
    <t>ZAVŘENÁ REPOZICE ZLOMENINY NEBO LUXACE FALANGY - M</t>
  </si>
  <si>
    <t>66887</t>
  </si>
  <si>
    <t>FASCIÁLNÍ REKONSTRUKCE ROZSÁHLÁ NA KONČETINÁCH</t>
  </si>
  <si>
    <t>75381</t>
  </si>
  <si>
    <t>REKOSTRUKCE SPODINY OČNICE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</si>
  <si>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</si>
  <si>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</si>
  <si>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</si>
  <si>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</si>
  <si>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</si>
  <si>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</si>
  <si>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</si>
  <si>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</si>
  <si>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</si>
  <si>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</si>
  <si>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</si>
  <si>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</si>
  <si>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</si>
  <si>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</si>
  <si>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</si>
  <si>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</si>
  <si>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</si>
  <si>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</si>
  <si>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</si>
  <si>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</si>
  <si>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</si>
  <si>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</si>
  <si>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</si>
  <si>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</si>
  <si>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</si>
  <si>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</si>
  <si>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</si>
  <si>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</si>
  <si>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EXARTIKULACE (AMPUTACE METATARZÁLNÍ) FALANGEÁLNÍ -</t>
  </si>
  <si>
    <t>66037</t>
  </si>
  <si>
    <t>JEDNODUCHÁ ARTROSKOPIE</t>
  </si>
  <si>
    <t>61235</t>
  </si>
  <si>
    <t>ARTHRODÉZA MP NEBO IP KLOUBU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</si>
  <si>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</si>
  <si>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</si>
  <si>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</si>
  <si>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</si>
  <si>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</si>
  <si>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</si>
  <si>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</si>
  <si>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</si>
  <si>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</si>
  <si>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</si>
  <si>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</si>
  <si>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</si>
  <si>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</si>
  <si>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</si>
  <si>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</si>
  <si>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</si>
  <si>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</si>
  <si>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</si>
  <si>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</si>
  <si>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</si>
  <si>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</si>
  <si>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</si>
  <si>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</si>
  <si>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</si>
  <si>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</si>
  <si>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</si>
  <si>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07569</t>
  </si>
  <si>
    <t>(DRG) BYPASS NEBO NÁHRADA POPLITEO - POPLITEÁLNÍ A</t>
  </si>
  <si>
    <t>07499</t>
  </si>
  <si>
    <t>(DRG) INTERPOZICE ŽILNÍHO ÚSEKU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</si>
  <si>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</si>
  <si>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</si>
  <si>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</si>
  <si>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</si>
  <si>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</si>
  <si>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</si>
  <si>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</si>
  <si>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</si>
  <si>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52091</t>
  </si>
  <si>
    <t>CIRKULÁRNÍ POLYMEROVÝ OBVAZ - PRSTŮ, RUKY, ZÁPĚSTÍ</t>
  </si>
  <si>
    <t>66459</t>
  </si>
  <si>
    <t>RESEKCE HLAVICE HUMERU</t>
  </si>
  <si>
    <t>07450</t>
  </si>
  <si>
    <t>(DRG) BYPASS POPLITEO - TIBIÁLNÍ ZADNÍ PROTETICKÝ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</si>
  <si>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</si>
  <si>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</si>
  <si>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</si>
  <si>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</si>
  <si>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</si>
  <si>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</si>
  <si>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</si>
  <si>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</si>
  <si>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</si>
  <si>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</si>
  <si>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</si>
  <si>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</si>
  <si>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</si>
  <si>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</si>
  <si>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</si>
  <si>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</si>
  <si>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</si>
  <si>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</si>
  <si>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52097</t>
  </si>
  <si>
    <t>FIXAČNÍ POLYMEROVÁ DLAHA - NOHA, BÉREC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</si>
  <si>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</si>
  <si>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</si>
  <si>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</si>
  <si>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</si>
  <si>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</si>
  <si>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</si>
  <si>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09572</t>
  </si>
  <si>
    <t>VÍCEČETNÝ ZÁKROK</t>
  </si>
  <si>
    <t>91837</t>
  </si>
  <si>
    <t>(DRG) ARTROSKOPICKÁ STABILIZACE RAMENE NEBO REKONS</t>
  </si>
  <si>
    <t>07428</t>
  </si>
  <si>
    <t>(DRG) REVIZE V OBLASTI STEHNA PRO  KRVÁCENÍ</t>
  </si>
  <si>
    <t>07448</t>
  </si>
  <si>
    <t xml:space="preserve">(DRG) BYPASS POPLITEO - TIBIÁLNÍ PŘEDNÍ AUTOLOGNÍ </t>
  </si>
  <si>
    <t>66453</t>
  </si>
  <si>
    <t>EXSTIRPACE HLAVIČKY RADIA, NEBO RADIÁLNÍ STYLOIDEK</t>
  </si>
  <si>
    <t>53425</t>
  </si>
  <si>
    <t>ZLOMENINY PÁNEVNÍHO KRUHU - NESTABILNÍ - KONZERVAT</t>
  </si>
  <si>
    <t>07516</t>
  </si>
  <si>
    <t>(DRG) ODBĚR A PŘÍPRAVA ŽILNÍHO ŠTĚPU Z HLUBOKÉ ŽÍL</t>
  </si>
  <si>
    <t>5T3</t>
  </si>
  <si>
    <t>0017039</t>
  </si>
  <si>
    <t>VISIPAQUE</t>
  </si>
  <si>
    <t>0083417</t>
  </si>
  <si>
    <t>MERONEM</t>
  </si>
  <si>
    <t>0096414</t>
  </si>
  <si>
    <t>GENTAMICIN LEK</t>
  </si>
  <si>
    <t>0137499</t>
  </si>
  <si>
    <t>0141838</t>
  </si>
  <si>
    <t>AMIKACIN B. BRAUN</t>
  </si>
  <si>
    <t>0141263</t>
  </si>
  <si>
    <t>0007905</t>
  </si>
  <si>
    <t>Erytrocyty z odběru plné krve</t>
  </si>
  <si>
    <t>0407942</t>
  </si>
  <si>
    <t>Příplatek za ozáření</t>
  </si>
  <si>
    <t>0056292</t>
  </si>
  <si>
    <t>KATETR BALÓNKOVÝ FOGARTY EMBOLEKTOMICKÝ - 120805F</t>
  </si>
  <si>
    <t>0070958</t>
  </si>
  <si>
    <t>ŠROUB NOSNÝ FEMUR PROXIMÁLNÍ OCEL</t>
  </si>
  <si>
    <t>0070959</t>
  </si>
  <si>
    <t>HŘEB FEMUR PROXIMÁLNÍ DLOUHÝ OCEL</t>
  </si>
  <si>
    <t>0073588</t>
  </si>
  <si>
    <t>0074724</t>
  </si>
  <si>
    <t>DLAHA  FEMORÁLNÍ PROXIMÁLNÍ S DYN. KOMPRES. OTVORY</t>
  </si>
  <si>
    <t>0076900</t>
  </si>
  <si>
    <t>VRTULKA JISTÍCÍ FEMUR DISTÁLNÍ TITAN</t>
  </si>
  <si>
    <t>DLAHA LCP METAFYZÁRNÍ MALÝ FRAGMENT OCEL TITAN NE/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</si>
  <si>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</si>
  <si>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</si>
  <si>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</si>
  <si>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</si>
  <si>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</si>
  <si>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</si>
  <si>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</si>
  <si>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</si>
  <si>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0099077</t>
  </si>
  <si>
    <t>HŘEB FEMORÁLNÍ PROXIMÁLNÍ DLOUHÝ L/R, TI</t>
  </si>
  <si>
    <t>0163034</t>
  </si>
  <si>
    <t>IMPLANTÁT MANDIBULÁRNÍ DOLNÍ ČELIST SYNTHES</t>
  </si>
  <si>
    <t>0074725</t>
  </si>
  <si>
    <t>ŠROUB TRAKČNÍ K DLAZE</t>
  </si>
  <si>
    <t>0074726</t>
  </si>
  <si>
    <t>ŠROUB KOMPRESNÍ  K DLAZE</t>
  </si>
  <si>
    <t>0142099</t>
  </si>
  <si>
    <t>0001789</t>
  </si>
  <si>
    <t>DRÁT KIRSCHNERŮV TITAN</t>
  </si>
  <si>
    <t>0031349</t>
  </si>
  <si>
    <t>DLAHA LCP RADIUS DISTÁLNÍ OCEL MINI FRAGMENT TITAN</t>
  </si>
  <si>
    <t>0010484</t>
  </si>
  <si>
    <t>0070964</t>
  </si>
  <si>
    <t>ŠROUB SAMOŘEZNÝ ANTIROTAČNÍ FEMUR PROXIMÁLNÍ OCEL</t>
  </si>
  <si>
    <t>0142702</t>
  </si>
  <si>
    <t>0017760</t>
  </si>
  <si>
    <t>0097834</t>
  </si>
  <si>
    <t>DRÁT VODÍCÍ KALIBROVANÝ OCEL</t>
  </si>
  <si>
    <t>0072723</t>
  </si>
  <si>
    <t>IMPLANTÁT KRANIÁLNÍ FIXACE SKELETU</t>
  </si>
  <si>
    <t>00655</t>
  </si>
  <si>
    <t>OD TYPU 55 - PRO NEMOCNICE TYPU 3, (KATEGORIE 6) -</t>
  </si>
  <si>
    <t>65219</t>
  </si>
  <si>
    <t>KOMPLEXNÍ OŠETŘENÍ VĚTŠÍCH OBLIČEJOVÝCH DEFEKTŮ</t>
  </si>
  <si>
    <t>00658</t>
  </si>
  <si>
    <t>OD TYPU 58 -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</si>
  <si>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</si>
  <si>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</si>
  <si>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</si>
  <si>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</si>
  <si>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51311</t>
  </si>
  <si>
    <t>SPLENEKTOMIE</t>
  </si>
  <si>
    <t>71519</t>
  </si>
  <si>
    <t>RESEKCE BOLTCE S PRIMÁRNÍ SUTUROU</t>
  </si>
  <si>
    <t>75371</t>
  </si>
  <si>
    <t>ENUKLEACE A EVISCERACE BULBU</t>
  </si>
  <si>
    <t>61205</t>
  </si>
  <si>
    <t>REPLANTACE RUKY V ZÁPĚSTÍ A NEBO PŘEDLOKTÍ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</si>
  <si>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</si>
  <si>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</si>
  <si>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</si>
  <si>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</si>
  <si>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</si>
  <si>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</si>
  <si>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</si>
  <si>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</si>
  <si>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</si>
  <si>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</si>
  <si>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</si>
  <si>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</si>
  <si>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</si>
  <si>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</si>
  <si>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</si>
  <si>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</si>
  <si>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</si>
  <si>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</si>
  <si>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</si>
  <si>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</si>
  <si>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</si>
  <si>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</si>
  <si>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</si>
  <si>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</si>
  <si>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</si>
  <si>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</si>
  <si>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</si>
  <si>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</si>
  <si>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</si>
  <si>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</si>
  <si>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</si>
  <si>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</si>
  <si>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</si>
  <si>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</si>
  <si>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</si>
  <si>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</si>
  <si>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</si>
  <si>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</si>
  <si>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</si>
  <si>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</si>
  <si>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</si>
  <si>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</si>
  <si>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</si>
  <si>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</si>
  <si>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</si>
  <si>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</si>
  <si>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</si>
  <si>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</si>
  <si>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</si>
  <si>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</si>
  <si>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</si>
  <si>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</si>
  <si>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</si>
  <si>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</si>
  <si>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</si>
  <si>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</si>
  <si>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</si>
  <si>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</si>
  <si>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</si>
  <si>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</si>
  <si>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</si>
  <si>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</si>
  <si>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</si>
  <si>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</si>
  <si>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</si>
  <si>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</si>
  <si>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</si>
  <si>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</si>
  <si>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</si>
  <si>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</si>
  <si>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</si>
  <si>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</si>
  <si>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</si>
  <si>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</si>
  <si>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</si>
  <si>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</si>
  <si>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</si>
  <si>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</si>
  <si>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</si>
  <si>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</si>
  <si>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</si>
  <si>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</si>
  <si>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</si>
  <si>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</si>
  <si>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</si>
  <si>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</si>
  <si>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</si>
  <si>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</si>
  <si>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</si>
  <si>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</si>
  <si>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</si>
  <si>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</si>
  <si>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</si>
  <si>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</si>
  <si>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</si>
  <si>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</si>
  <si>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</si>
  <si>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</si>
  <si>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</si>
  <si>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</si>
  <si>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</si>
  <si>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</si>
  <si>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</si>
  <si>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</si>
  <si>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</si>
  <si>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</si>
  <si>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</si>
  <si>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</si>
  <si>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</si>
  <si>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</si>
  <si>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</si>
  <si>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</si>
  <si>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</si>
  <si>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</si>
  <si>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</si>
  <si>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</si>
  <si>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</si>
  <si>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</si>
  <si>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</si>
  <si>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</si>
  <si>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</si>
  <si>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</si>
  <si>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</si>
  <si>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</si>
  <si>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</si>
  <si>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</si>
  <si>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</si>
  <si>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</si>
  <si>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</si>
  <si>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</si>
  <si>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</si>
  <si>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</si>
  <si>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</si>
  <si>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</si>
  <si>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</si>
  <si>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</si>
  <si>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</si>
  <si>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</si>
  <si>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</si>
  <si>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</si>
  <si>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</si>
  <si>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</si>
  <si>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</si>
  <si>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</si>
  <si>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</si>
  <si>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</si>
  <si>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</si>
  <si>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</si>
  <si>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</si>
  <si>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</si>
  <si>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</si>
  <si>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</si>
  <si>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</si>
  <si>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</si>
  <si>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</si>
  <si>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</si>
  <si>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</si>
  <si>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</si>
  <si>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</si>
  <si>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</si>
  <si>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</si>
  <si>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</si>
  <si>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</si>
  <si>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</si>
  <si>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</si>
  <si>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</si>
  <si>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</si>
  <si>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</si>
  <si>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</si>
  <si>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</si>
  <si>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</si>
  <si>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</si>
  <si>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</si>
  <si>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</si>
  <si>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</si>
  <si>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</si>
  <si>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</si>
  <si>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</si>
  <si>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</si>
  <si>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</si>
  <si>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</si>
  <si>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</si>
  <si>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</si>
  <si>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</si>
  <si>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</si>
  <si>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</si>
  <si>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</si>
  <si>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</si>
  <si>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</si>
  <si>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</si>
  <si>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</si>
  <si>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</si>
  <si>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</si>
  <si>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</si>
  <si>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</si>
  <si>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</si>
  <si>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</si>
  <si>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</si>
  <si>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</si>
  <si>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</si>
  <si>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</si>
  <si>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</si>
  <si>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</si>
  <si>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</si>
  <si>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</si>
  <si>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</si>
  <si>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</si>
  <si>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</si>
  <si>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</si>
  <si>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</si>
  <si>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</si>
  <si>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</si>
  <si>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</si>
  <si>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</si>
  <si>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</si>
  <si>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11371</t>
  </si>
  <si>
    <t xml:space="preserve">JINÉ PORUCHY LEDVIN A MOČOVÝCH CEST BEZ CC        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</si>
  <si>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</si>
  <si>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</si>
  <si>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</si>
  <si>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</si>
  <si>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</si>
  <si>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</si>
  <si>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</si>
  <si>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</si>
  <si>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</si>
  <si>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</si>
  <si>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</si>
  <si>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</si>
  <si>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</si>
  <si>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</si>
  <si>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</si>
  <si>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</si>
  <si>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</si>
  <si>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</si>
  <si>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</si>
  <si>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</si>
  <si>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</si>
  <si>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</si>
  <si>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</si>
  <si>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</si>
  <si>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</si>
  <si>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</si>
  <si>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</si>
  <si>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</si>
  <si>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</si>
  <si>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</si>
  <si>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</si>
  <si>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</si>
  <si>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</si>
  <si>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</si>
  <si>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</si>
  <si>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</si>
  <si>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</si>
  <si>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</si>
  <si>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</si>
  <si>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</si>
  <si>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</si>
  <si>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</si>
  <si>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</si>
  <si>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</si>
  <si>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</si>
  <si>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</si>
  <si>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</si>
  <si>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</si>
  <si>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</si>
  <si>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</si>
  <si>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</si>
  <si>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</si>
  <si>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</si>
  <si>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</si>
  <si>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</si>
  <si>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</si>
  <si>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</si>
  <si>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</si>
  <si>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</si>
  <si>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</si>
  <si>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</si>
  <si>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</si>
  <si>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</si>
  <si>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</si>
  <si>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</si>
  <si>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</si>
  <si>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</si>
  <si>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</si>
  <si>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</si>
  <si>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</si>
  <si>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</si>
  <si>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</si>
  <si>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</si>
  <si>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</si>
  <si>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</si>
  <si>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</si>
  <si>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</si>
  <si>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</si>
  <si>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</si>
  <si>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</si>
  <si>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</si>
  <si>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</si>
  <si>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</si>
  <si>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</si>
  <si>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25311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</si>
  <si>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</si>
  <si>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</si>
  <si>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</si>
  <si>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</si>
  <si>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</si>
  <si>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</si>
  <si>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</si>
  <si>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</si>
  <si>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</si>
  <si>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</si>
  <si>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</si>
  <si>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</si>
  <si>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</si>
  <si>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</si>
  <si>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</si>
  <si>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</si>
  <si>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</si>
  <si>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</si>
  <si>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</si>
  <si>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</si>
  <si>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</si>
  <si>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</si>
  <si>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</si>
  <si>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</si>
  <si>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</si>
  <si>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</si>
  <si>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</si>
  <si>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</si>
  <si>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</si>
  <si>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</si>
  <si>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</si>
  <si>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</si>
  <si>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</si>
  <si>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</si>
  <si>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</si>
  <si>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</si>
  <si>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</si>
  <si>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</si>
  <si>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</si>
  <si>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</si>
  <si>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</si>
  <si>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</si>
  <si>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</si>
  <si>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</si>
  <si>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</si>
  <si>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</si>
  <si>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</si>
  <si>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</si>
  <si>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</si>
  <si>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</si>
  <si>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</si>
  <si>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</si>
  <si>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</si>
  <si>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</si>
  <si>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</si>
  <si>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</si>
  <si>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</si>
  <si>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</si>
  <si>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</si>
  <si>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</si>
  <si>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</si>
  <si>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</si>
  <si>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</si>
  <si>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</si>
  <si>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</si>
  <si>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</si>
  <si>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</si>
  <si>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</si>
  <si>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</si>
  <si>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</si>
  <si>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</si>
  <si>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</si>
  <si>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</si>
  <si>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</si>
  <si>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</si>
  <si>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</si>
  <si>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</si>
  <si>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</si>
  <si>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</si>
  <si>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</si>
  <si>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</si>
  <si>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</si>
  <si>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</si>
  <si>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</si>
  <si>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</si>
  <si>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</si>
  <si>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</si>
  <si>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</si>
  <si>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</si>
  <si>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</si>
  <si>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</si>
  <si>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</si>
  <si>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</si>
  <si>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</si>
  <si>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</si>
  <si>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</si>
  <si>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</si>
  <si>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</si>
  <si>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</si>
  <si>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</si>
  <si>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</si>
  <si>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</si>
  <si>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</si>
  <si>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</si>
  <si>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</si>
  <si>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</si>
  <si>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</si>
  <si>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</si>
  <si>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</si>
  <si>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</si>
  <si>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</si>
  <si>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</si>
  <si>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</si>
  <si>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</si>
  <si>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</si>
  <si>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</si>
  <si>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</si>
  <si>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</si>
  <si>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</si>
  <si>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</si>
  <si>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</si>
  <si>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</si>
  <si>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</si>
  <si>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</si>
  <si>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</si>
  <si>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</si>
  <si>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</si>
  <si>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</si>
  <si>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</si>
  <si>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</si>
  <si>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</si>
  <si>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</si>
  <si>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</si>
  <si>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</si>
  <si>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</si>
  <si>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</si>
  <si>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</si>
  <si>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</si>
  <si>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</si>
  <si>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</si>
  <si>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</si>
  <si>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</si>
  <si>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</si>
  <si>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</si>
  <si>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</si>
  <si>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</si>
  <si>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</si>
  <si>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</si>
  <si>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81337</t>
  </si>
  <si>
    <t>A L T</t>
  </si>
  <si>
    <t>81357</t>
  </si>
  <si>
    <t>A S T</t>
  </si>
  <si>
    <t>81361</t>
  </si>
  <si>
    <t>BILIRUBIN CELKOVÝ</t>
  </si>
  <si>
    <t>81427</t>
  </si>
  <si>
    <t>FOSFOR ANORGANICKÝ</t>
  </si>
  <si>
    <t>81481</t>
  </si>
  <si>
    <t>AMYLÁZA PANKREATICKÁ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</si>
  <si>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</si>
  <si>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</si>
  <si>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</si>
  <si>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</si>
  <si>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</si>
  <si>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</si>
  <si>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</si>
  <si>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</si>
  <si>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</si>
  <si>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</si>
  <si>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</si>
  <si>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</si>
  <si>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</si>
  <si>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</si>
  <si>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</si>
  <si>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</si>
  <si>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</si>
  <si>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</si>
  <si>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</si>
  <si>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</si>
  <si>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</si>
  <si>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</si>
  <si>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</si>
  <si>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</si>
  <si>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</si>
  <si>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</si>
  <si>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</si>
  <si>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</si>
  <si>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</si>
  <si>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</si>
  <si>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</si>
  <si>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</si>
  <si>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</si>
  <si>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</si>
  <si>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</si>
  <si>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</si>
  <si>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</si>
  <si>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</si>
  <si>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</si>
  <si>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</si>
  <si>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</si>
  <si>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</si>
  <si>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</si>
  <si>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</si>
  <si>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</si>
  <si>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</si>
  <si>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</si>
  <si>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</si>
  <si>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</si>
  <si>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</si>
  <si>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</si>
  <si>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</si>
  <si>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</si>
  <si>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</si>
  <si>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</si>
  <si>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</si>
  <si>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</si>
  <si>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</si>
  <si>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</si>
  <si>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</si>
  <si>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</si>
  <si>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</si>
  <si>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</si>
  <si>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</si>
  <si>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</si>
  <si>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</si>
  <si>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</si>
  <si>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</si>
  <si>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</si>
  <si>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</si>
  <si>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</si>
  <si>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</si>
  <si>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</si>
  <si>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</si>
  <si>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</si>
  <si>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</si>
  <si>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</si>
  <si>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</si>
  <si>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</si>
  <si>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</si>
  <si>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</si>
  <si>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</si>
  <si>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</si>
  <si>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</si>
  <si>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</si>
  <si>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</si>
  <si>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</si>
  <si>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</si>
  <si>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</si>
  <si>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</si>
  <si>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</si>
  <si>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</si>
  <si>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</si>
  <si>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</si>
  <si>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</si>
  <si>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</si>
  <si>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</si>
  <si>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</si>
  <si>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</si>
  <si>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</si>
  <si>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</si>
  <si>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</si>
  <si>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</si>
  <si>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</si>
  <si>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</si>
  <si>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</si>
  <si>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</si>
  <si>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</si>
  <si>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</si>
  <si>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</si>
  <si>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</si>
  <si>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</si>
  <si>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</si>
  <si>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</si>
  <si>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</si>
  <si>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</si>
  <si>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</si>
  <si>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</si>
  <si>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</si>
  <si>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</si>
  <si>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</si>
  <si>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</si>
  <si>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</si>
  <si>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</si>
  <si>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0042433</t>
  </si>
  <si>
    <t>0077019</t>
  </si>
  <si>
    <t>0077024</t>
  </si>
  <si>
    <t>ULTRAVIST 300</t>
  </si>
  <si>
    <t>0151208</t>
  </si>
  <si>
    <t>0224707</t>
  </si>
  <si>
    <t>ULTRAVIST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</si>
  <si>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</si>
  <si>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</si>
  <si>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</si>
  <si>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</si>
  <si>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</si>
  <si>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</si>
  <si>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</si>
  <si>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</si>
  <si>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</si>
  <si>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</si>
  <si>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</si>
  <si>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</si>
  <si>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</si>
  <si>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</si>
  <si>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</si>
  <si>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</si>
  <si>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</si>
  <si>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</si>
  <si>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</si>
  <si>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</si>
  <si>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</si>
  <si>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</si>
  <si>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0057824</t>
  </si>
  <si>
    <t>KATETR ANGIOGRAFICKÝ TORCON,PRŮMĚR 4.1 AŽ 7 FRENCH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</si>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</sst>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0.95121984173661522</c:v>
                </c:pt>
                <c:pt idx="1">
                  <c:v>0.85073945586233035</c:v>
                </c:pt>
                <c:pt idx="2">
                  <c:v>0.83189615679407092</c:v>
                </c:pt>
                <c:pt idx="3">
                  <c:v>0.79972402758004213</c:v>
                </c:pt>
                <c:pt idx="4">
                  <c:v>0.75976174868727286</c:v>
                </c:pt>
                <c:pt idx="5">
                  <c:v>0.77948229152849802</c:v>
                </c:pt>
                <c:pt idx="6">
                  <c:v>0.64947509705194373</c:v>
                </c:pt>
                <c:pt idx="7">
                  <c:v>0.76138170891611923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0.80828082808280832</c:v>
                </c:pt>
                <c:pt idx="1">
                  <c:v>0.79487179487179482</c:v>
                </c:pt>
                <c:pt idx="2">
                  <c:v>0.7982129560685034</c:v>
                </c:pt>
                <c:pt idx="3">
                  <c:v>0.76738536289098092</c:v>
                </c:pt>
                <c:pt idx="4">
                  <c:v>0.78416187859105668</c:v>
                </c:pt>
                <c:pt idx="5">
                  <c:v>0.77669902912621358</c:v>
                </c:pt>
                <c:pt idx="6">
                  <c:v>0.77669902912621358</c:v>
                </c:pt>
                <c:pt idx="7">
                  <c:v>0.75880517164511818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4" totalsRowShown="0">
  <autoFilter ref="C3:S10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1689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2704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2705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2730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4920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4944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4957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5129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5130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6508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6822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7353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3A1C843-E4F3-44C9-A9FF-57AD9253E8A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57420.411979999997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1093.2373899999996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0.92864809287889361</v>
      </c>
      <c r="E8" s="285">
        <f t="shared" si="0"/>
        <v>1.0318312143098818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0.27741407528641571</v>
      </c>
      <c r="E9" s="285">
        <f>IF(C9=0,0,D9/C9)</f>
        <v>0.92471358428805239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0.83407639159034119</v>
      </c>
      <c r="E11" s="285">
        <f t="shared" si="0"/>
        <v>1.3901273193172354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0.9941869814173605</v>
      </c>
      <c r="E12" s="285">
        <f t="shared" si="0"/>
        <v>1.2427337267717005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8726.1388599999918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42026.63725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53253.619250000011</v>
      </c>
      <c r="D18" s="303">
        <f ca="1">IF(ISERROR(VLOOKUP("Výnosy celkem",INDIRECT("HI!$A:$G"),5,0)),0,VLOOKUP("Výnosy celkem",INDIRECT("HI!$A:$G"),5,0))</f>
        <v>43677.871590000017</v>
      </c>
      <c r="E18" s="304">
        <f t="shared" ref="E18:E31" ca="1" si="1">IF(C18=0,0,D18/C18)</f>
        <v>0.82018597430821583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2676.1692500000104</v>
      </c>
      <c r="D19" s="284">
        <f ca="1">IF(ISERROR(VLOOKUP("Ambulance *",INDIRECT("HI!$A:$G"),5,0)),0,VLOOKUP("Ambulance *",INDIRECT("HI!$A:$G"),5,0))</f>
        <v>2462.8215900000073</v>
      </c>
      <c r="E19" s="285">
        <f t="shared" ca="1" si="1"/>
        <v>0.92027871181914134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0.92027871181914145</v>
      </c>
      <c r="E20" s="285">
        <f t="shared" si="1"/>
        <v>0.92027871181914145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0.920278711819142</v>
      </c>
      <c r="E21" s="285">
        <f t="shared" si="1"/>
        <v>0.920278711819142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0.78302199544008799</v>
      </c>
      <c r="E23" s="285">
        <f t="shared" si="1"/>
        <v>0.92120234757657415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50577.45</v>
      </c>
      <c r="D24" s="284">
        <f ca="1">IF(ISERROR(VLOOKUP("Hospitalizace *",INDIRECT("HI!$A:$G"),5,0)),0,VLOOKUP("Hospitalizace *",INDIRECT("HI!$A:$G"),5,0))</f>
        <v>41215.05000000001</v>
      </c>
      <c r="E24" s="285">
        <f ca="1">IF(C24=0,0,D24/C24)</f>
        <v>0.81488983726937625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0.81488983726937614</v>
      </c>
      <c r="E25" s="285">
        <f t="shared" si="1"/>
        <v>0.81488983726937614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0.81488983726937614</v>
      </c>
      <c r="E26" s="285">
        <f t="shared" si="1"/>
        <v>0.81488983726937614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0.76588397790055252</v>
      </c>
      <c r="E29" s="285">
        <f t="shared" si="1"/>
        <v>0.80619366094795009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0.75880517164511818</v>
      </c>
      <c r="E30" s="285">
        <f t="shared" si="1"/>
        <v>0.75880517164511818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0.57977967453875223</v>
      </c>
      <c r="D31" s="289">
        <f>IF(ISERROR(VLOOKUP("Celkem:",'ZV Vyžád.'!$A:$M,7,0)),"",VLOOKUP("Celkem:",'ZV Vyžád.'!$A:$M,7,0))</f>
        <v>0.84022821517202995</v>
      </c>
      <c r="E31" s="285">
        <f t="shared" si="1"/>
        <v>1.4492198538013243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74A273A-4F87-44D0-9612-AA7AD433647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1235.9862799999999</v>
      </c>
      <c r="C5" s="33">
        <v>1044.4557600000003</v>
      </c>
      <c r="D5" s="12"/>
      <c r="E5" s="226">
        <v>1093.2373899999996</v>
      </c>
      <c r="F5" s="32">
        <v>0</v>
      </c>
      <c r="G5" s="225">
        <f>E5-F5</f>
        <v>1093.2373899999996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10574.821579999994</v>
      </c>
      <c r="C6" s="35">
        <v>10442.601319999996</v>
      </c>
      <c r="D6" s="12"/>
      <c r="E6" s="227">
        <v>8726.1388599999918</v>
      </c>
      <c r="F6" s="34">
        <v>0</v>
      </c>
      <c r="G6" s="228">
        <f>E6-F6</f>
        <v>8726.1388599999918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38930.164809999995</v>
      </c>
      <c r="C7" s="35">
        <v>41249.306229999995</v>
      </c>
      <c r="D7" s="12"/>
      <c r="E7" s="227">
        <v>42026.63725</v>
      </c>
      <c r="F7" s="34">
        <v>0</v>
      </c>
      <c r="G7" s="228">
        <f>E7-F7</f>
        <v>42026.63725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4508.513549999996</v>
      </c>
      <c r="C8" s="37">
        <v>4851.461760000022</v>
      </c>
      <c r="D8" s="12"/>
      <c r="E8" s="229">
        <v>5574.3984800000053</v>
      </c>
      <c r="F8" s="36">
        <v>0</v>
      </c>
      <c r="G8" s="230">
        <f>E8-F8</f>
        <v>5574.3984800000053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55249.486219999984</v>
      </c>
      <c r="C9" s="39">
        <v>57587.825070000014</v>
      </c>
      <c r="D9" s="12"/>
      <c r="E9" s="3">
        <v>57420.411979999997</v>
      </c>
      <c r="F9" s="38">
        <v>0</v>
      </c>
      <c r="G9" s="38">
        <f>E9-F9</f>
        <v>57420.411979999997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2553.4557800000061</v>
      </c>
      <c r="C11" s="33">
        <f>IF(ISERROR(VLOOKUP("Celkem:",'ZV Vykáz.-A'!A:H,5,0)),0,VLOOKUP("Celkem:",'ZV Vykáz.-A'!A:H,5,0)/1000)</f>
        <v>2676.1692500000104</v>
      </c>
      <c r="D11" s="12"/>
      <c r="E11" s="226">
        <f>IF(ISERROR(VLOOKUP("Celkem:",'ZV Vykáz.-A'!A:H,8,0)),0,VLOOKUP("Celkem:",'ZV Vykáz.-A'!A:H,8,0)/1000)</f>
        <v>2462.8215900000073</v>
      </c>
      <c r="F11" s="32">
        <f>C11</f>
        <v>2676.1692500000104</v>
      </c>
      <c r="G11" s="225">
        <f>E11-F11</f>
        <v>-213.34766000000309</v>
      </c>
      <c r="H11" s="231">
        <f>IF(F11&lt;0.00000001,"",E11/F11)</f>
        <v>0.92027871181914134</v>
      </c>
      <c r="I11" s="225">
        <f>E11-B11</f>
        <v>-90.634189999998853</v>
      </c>
      <c r="J11" s="231">
        <f>IF(B11&lt;0.00000001,"",E11/B11)</f>
        <v>0.96450528311087547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43554.51</v>
      </c>
      <c r="C12" s="37">
        <f>IF(ISERROR(VLOOKUP("Celkem",CaseMix!A:D,3,0)),0,VLOOKUP("Celkem",CaseMix!A:D,3,0)*30)</f>
        <v>50577.45</v>
      </c>
      <c r="D12" s="12"/>
      <c r="E12" s="229">
        <f>IF(ISERROR(VLOOKUP("Celkem",CaseMix!A:D,4,0)),0,VLOOKUP("Celkem",CaseMix!A:D,4,0)*30)</f>
        <v>41215.05000000001</v>
      </c>
      <c r="F12" s="36">
        <f>C12</f>
        <v>50577.45</v>
      </c>
      <c r="G12" s="230">
        <f>E12-F12</f>
        <v>-9362.3999999999869</v>
      </c>
      <c r="H12" s="233">
        <f>IF(F12&lt;0.00000001,"",E12/F12)</f>
        <v>0.81488983726937625</v>
      </c>
      <c r="I12" s="230">
        <f>E12-B12</f>
        <v>-2339.4599999999919</v>
      </c>
      <c r="J12" s="233">
        <f>IF(B12&lt;0.00000001,"",E12/B12)</f>
        <v>0.94628661876806808</v>
      </c>
    </row>
    <row r="13" spans="1:10" ht="14.45" customHeight="1" thickBot="1" x14ac:dyDescent="0.25">
      <c r="A13" s="4" t="s">
        <v>100</v>
      </c>
      <c r="B13" s="9">
        <f>SUM(B11:B12)</f>
        <v>46107.965780000006</v>
      </c>
      <c r="C13" s="41">
        <f>SUM(C11:C12)</f>
        <v>53253.619250000011</v>
      </c>
      <c r="D13" s="12"/>
      <c r="E13" s="9">
        <f>SUM(E11:E12)</f>
        <v>43677.871590000017</v>
      </c>
      <c r="F13" s="40">
        <f>SUM(F11:F12)</f>
        <v>53253.619250000011</v>
      </c>
      <c r="G13" s="40">
        <f>E13-F13</f>
        <v>-9575.7476599999936</v>
      </c>
      <c r="H13" s="235">
        <f>IF(F13&lt;0.00000001,"",E13/F13)</f>
        <v>0.82018597430821583</v>
      </c>
      <c r="I13" s="40">
        <f>SUM(I11:I12)</f>
        <v>-2430.0941899999907</v>
      </c>
      <c r="J13" s="235">
        <f>IF(B13&lt;0.00000001,"",E13/B13)</f>
        <v>0.94729556706979956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0.83454107783737541</v>
      </c>
      <c r="C15" s="43">
        <f>IF(C9=0,"",C13/C9)</f>
        <v>0.92473746291457226</v>
      </c>
      <c r="D15" s="12"/>
      <c r="E15" s="10">
        <f>IF(E9=0,"",E13/E9)</f>
        <v>0.76066802873538042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85ABB6D-6534-4528-8133-E11A4CDA460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0.95121984173661522</v>
      </c>
      <c r="C4" s="323">
        <f t="shared" ref="C4:M4" si="0">(C10+C8)/C6</f>
        <v>0.85073945586233035</v>
      </c>
      <c r="D4" s="323">
        <f t="shared" si="0"/>
        <v>0.83189615679407092</v>
      </c>
      <c r="E4" s="323">
        <f t="shared" si="0"/>
        <v>0.79972402758004213</v>
      </c>
      <c r="F4" s="323">
        <f t="shared" si="0"/>
        <v>0.75976174868727286</v>
      </c>
      <c r="G4" s="323">
        <f t="shared" si="0"/>
        <v>0.77948229152849802</v>
      </c>
      <c r="H4" s="323">
        <f t="shared" si="0"/>
        <v>0.64947509705194373</v>
      </c>
      <c r="I4" s="323">
        <f t="shared" si="0"/>
        <v>0.76138170891611923</v>
      </c>
      <c r="J4" s="323">
        <f t="shared" si="0"/>
        <v>4.289104370860003E-2</v>
      </c>
      <c r="K4" s="323">
        <f t="shared" si="0"/>
        <v>4.289104370860003E-2</v>
      </c>
      <c r="L4" s="323">
        <f t="shared" si="0"/>
        <v>4.289104370860003E-2</v>
      </c>
      <c r="M4" s="323">
        <f t="shared" si="0"/>
        <v>4.289104370860003E-2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7336.1352800000004</v>
      </c>
      <c r="C5" s="323">
        <f>IF(ISERROR(VLOOKUP($A5,'Man Tab'!$A:$Q,COLUMN()+2,0)),0,VLOOKUP($A5,'Man Tab'!$A:$Q,COLUMN()+2,0))</f>
        <v>6919.08878</v>
      </c>
      <c r="D5" s="323">
        <f>IF(ISERROR(VLOOKUP($A5,'Man Tab'!$A:$Q,COLUMN()+2,0)),0,VLOOKUP($A5,'Man Tab'!$A:$Q,COLUMN()+2,0))</f>
        <v>6398.3670999999995</v>
      </c>
      <c r="E5" s="323">
        <f>IF(ISERROR(VLOOKUP($A5,'Man Tab'!$A:$Q,COLUMN()+2,0)),0,VLOOKUP($A5,'Man Tab'!$A:$Q,COLUMN()+2,0))</f>
        <v>6062.7162199999993</v>
      </c>
      <c r="F5" s="323">
        <f>IF(ISERROR(VLOOKUP($A5,'Man Tab'!$A:$Q,COLUMN()+2,0)),0,VLOOKUP($A5,'Man Tab'!$A:$Q,COLUMN()+2,0))</f>
        <v>7557.2683099999995</v>
      </c>
      <c r="G5" s="323">
        <f>IF(ISERROR(VLOOKUP($A5,'Man Tab'!$A:$Q,COLUMN()+2,0)),0,VLOOKUP($A5,'Man Tab'!$A:$Q,COLUMN()+2,0))</f>
        <v>6962.1478399999996</v>
      </c>
      <c r="H5" s="323">
        <f>IF(ISERROR(VLOOKUP($A5,'Man Tab'!$A:$Q,COLUMN()+2,0)),0,VLOOKUP($A5,'Man Tab'!$A:$Q,COLUMN()+2,0))</f>
        <v>8793.7897300000004</v>
      </c>
      <c r="I5" s="323">
        <f>IF(ISERROR(VLOOKUP($A5,'Man Tab'!$A:$Q,COLUMN()+2,0)),0,VLOOKUP($A5,'Man Tab'!$A:$Q,COLUMN()+2,0))</f>
        <v>7390.8987200000001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7336.1352800000004</v>
      </c>
      <c r="C6" s="325">
        <f t="shared" ref="C6:M6" si="1">C5+B6</f>
        <v>14255.22406</v>
      </c>
      <c r="D6" s="325">
        <f t="shared" si="1"/>
        <v>20653.59116</v>
      </c>
      <c r="E6" s="325">
        <f t="shared" si="1"/>
        <v>26716.307379999998</v>
      </c>
      <c r="F6" s="325">
        <f t="shared" si="1"/>
        <v>34273.575689999998</v>
      </c>
      <c r="G6" s="325">
        <f t="shared" si="1"/>
        <v>41235.723529999996</v>
      </c>
      <c r="H6" s="325">
        <f t="shared" si="1"/>
        <v>50029.513259999992</v>
      </c>
      <c r="I6" s="325">
        <f t="shared" si="1"/>
        <v>57420.41197999999</v>
      </c>
      <c r="J6" s="325">
        <f t="shared" si="1"/>
        <v>57420.41197999999</v>
      </c>
      <c r="K6" s="325">
        <f t="shared" si="1"/>
        <v>57420.41197999999</v>
      </c>
      <c r="L6" s="325">
        <f t="shared" si="1"/>
        <v>57420.41197999999</v>
      </c>
      <c r="M6" s="325">
        <f t="shared" si="1"/>
        <v>57420.41197999999</v>
      </c>
    </row>
    <row r="7" spans="1:13" ht="14.45" customHeight="1" x14ac:dyDescent="0.2">
      <c r="A7" s="324" t="s">
        <v>125</v>
      </c>
      <c r="B7" s="324">
        <v>220.65299999999999</v>
      </c>
      <c r="C7" s="324">
        <v>381.56</v>
      </c>
      <c r="D7" s="324">
        <v>542.93899999999996</v>
      </c>
      <c r="E7" s="324">
        <v>674.17399999999998</v>
      </c>
      <c r="F7" s="324">
        <v>819.87800000000004</v>
      </c>
      <c r="G7" s="324">
        <v>1012.6660000000001</v>
      </c>
      <c r="H7" s="324">
        <v>1012.6660000000001</v>
      </c>
      <c r="I7" s="324">
        <v>1375.201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6619.59</v>
      </c>
      <c r="C8" s="325">
        <f t="shared" ref="C8:M8" si="2">C7*30</f>
        <v>11446.8</v>
      </c>
      <c r="D8" s="325">
        <f t="shared" si="2"/>
        <v>16288.169999999998</v>
      </c>
      <c r="E8" s="325">
        <f t="shared" si="2"/>
        <v>20225.22</v>
      </c>
      <c r="F8" s="325">
        <f t="shared" si="2"/>
        <v>24596.34</v>
      </c>
      <c r="G8" s="325">
        <f t="shared" si="2"/>
        <v>30379.980000000003</v>
      </c>
      <c r="H8" s="325">
        <f t="shared" si="2"/>
        <v>30379.980000000003</v>
      </c>
      <c r="I8" s="325">
        <f t="shared" si="2"/>
        <v>41256.03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358687.44000000012</v>
      </c>
      <c r="C9" s="324">
        <v>321994.12000000011</v>
      </c>
      <c r="D9" s="324">
        <v>212791.55000000005</v>
      </c>
      <c r="E9" s="324">
        <v>246979.83000000005</v>
      </c>
      <c r="F9" s="324">
        <v>302958.86000000004</v>
      </c>
      <c r="G9" s="324">
        <v>319124.47000000003</v>
      </c>
      <c r="H9" s="324">
        <v>350406.70999999996</v>
      </c>
      <c r="I9" s="324">
        <v>349878.41999999987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358.68744000000009</v>
      </c>
      <c r="C10" s="325">
        <f t="shared" ref="C10:M10" si="3">C9/1000+B10</f>
        <v>680.68156000000022</v>
      </c>
      <c r="D10" s="325">
        <f t="shared" si="3"/>
        <v>893.47311000000025</v>
      </c>
      <c r="E10" s="325">
        <f t="shared" si="3"/>
        <v>1140.4529400000004</v>
      </c>
      <c r="F10" s="325">
        <f t="shared" si="3"/>
        <v>1443.4118000000003</v>
      </c>
      <c r="G10" s="325">
        <f t="shared" si="3"/>
        <v>1762.5362700000003</v>
      </c>
      <c r="H10" s="325">
        <f t="shared" si="3"/>
        <v>2112.9429800000003</v>
      </c>
      <c r="I10" s="325">
        <f t="shared" si="3"/>
        <v>2462.8214000000003</v>
      </c>
      <c r="J10" s="325">
        <f t="shared" si="3"/>
        <v>2462.8214000000003</v>
      </c>
      <c r="K10" s="325">
        <f t="shared" si="3"/>
        <v>2462.8214000000003</v>
      </c>
      <c r="L10" s="325">
        <f t="shared" si="3"/>
        <v>2462.8214000000003</v>
      </c>
      <c r="M10" s="325">
        <f t="shared" si="3"/>
        <v>2462.8214000000003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480F83B-3C2E-4278-B8AC-12264A08B36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1939.0000001000001</v>
      </c>
      <c r="C7" s="56">
        <v>161.58333334166667</v>
      </c>
      <c r="D7" s="56">
        <v>118.95325</v>
      </c>
      <c r="E7" s="56">
        <v>156.04541</v>
      </c>
      <c r="F7" s="56">
        <v>128.86699000000002</v>
      </c>
      <c r="G7" s="56">
        <v>120.73672000000001</v>
      </c>
      <c r="H7" s="56">
        <v>188.25504999999998</v>
      </c>
      <c r="I7" s="56">
        <v>112.21287</v>
      </c>
      <c r="J7" s="56">
        <v>116.80853</v>
      </c>
      <c r="K7" s="56">
        <v>151.35857000000001</v>
      </c>
      <c r="L7" s="56">
        <v>0</v>
      </c>
      <c r="M7" s="56">
        <v>0</v>
      </c>
      <c r="N7" s="56">
        <v>0</v>
      </c>
      <c r="O7" s="56">
        <v>0</v>
      </c>
      <c r="P7" s="57">
        <v>1093.23739</v>
      </c>
      <c r="Q7" s="185">
        <v>0.56381505412254695</v>
      </c>
    </row>
    <row r="8" spans="1:17" ht="14.45" customHeight="1" x14ac:dyDescent="0.2">
      <c r="A8" s="19" t="s">
        <v>36</v>
      </c>
      <c r="B8" s="55">
        <v>2240.7886269999999</v>
      </c>
      <c r="C8" s="56">
        <v>186.73238558333333</v>
      </c>
      <c r="D8" s="56">
        <v>198.17</v>
      </c>
      <c r="E8" s="56">
        <v>155.55500000000001</v>
      </c>
      <c r="F8" s="56">
        <v>137.83000000000001</v>
      </c>
      <c r="G8" s="56">
        <v>106.06</v>
      </c>
      <c r="H8" s="56">
        <v>219.28</v>
      </c>
      <c r="I8" s="56">
        <v>121.29</v>
      </c>
      <c r="J8" s="56">
        <v>160.72999999999999</v>
      </c>
      <c r="K8" s="56">
        <v>210.31</v>
      </c>
      <c r="L8" s="56">
        <v>0</v>
      </c>
      <c r="M8" s="56">
        <v>0</v>
      </c>
      <c r="N8" s="56">
        <v>0</v>
      </c>
      <c r="O8" s="56">
        <v>0</v>
      </c>
      <c r="P8" s="57">
        <v>1309.2249999999999</v>
      </c>
      <c r="Q8" s="185">
        <v>0.58426974513558161</v>
      </c>
    </row>
    <row r="9" spans="1:17" ht="14.45" customHeight="1" x14ac:dyDescent="0.2">
      <c r="A9" s="19" t="s">
        <v>37</v>
      </c>
      <c r="B9" s="55">
        <v>15697.9999991</v>
      </c>
      <c r="C9" s="56">
        <v>1308.1666665916666</v>
      </c>
      <c r="D9" s="56">
        <v>1458.1920400000001</v>
      </c>
      <c r="E9" s="56">
        <v>965.88013000000001</v>
      </c>
      <c r="F9" s="56">
        <v>895.02250000000004</v>
      </c>
      <c r="G9" s="56">
        <v>643.43056000000001</v>
      </c>
      <c r="H9" s="56">
        <v>1100.0202400000001</v>
      </c>
      <c r="I9" s="56">
        <v>1096.2519199999999</v>
      </c>
      <c r="J9" s="56">
        <v>1023.48239</v>
      </c>
      <c r="K9" s="56">
        <v>1543.8590800000002</v>
      </c>
      <c r="L9" s="56">
        <v>0</v>
      </c>
      <c r="M9" s="56">
        <v>0</v>
      </c>
      <c r="N9" s="56">
        <v>0</v>
      </c>
      <c r="O9" s="56">
        <v>0</v>
      </c>
      <c r="P9" s="57">
        <v>8726.1388599999991</v>
      </c>
      <c r="Q9" s="185">
        <v>0.55587583517010364</v>
      </c>
    </row>
    <row r="10" spans="1:17" ht="14.45" customHeight="1" x14ac:dyDescent="0.2">
      <c r="A10" s="19" t="s">
        <v>38</v>
      </c>
      <c r="B10" s="55">
        <v>573.10753249999993</v>
      </c>
      <c r="C10" s="56">
        <v>47.758961041666659</v>
      </c>
      <c r="D10" s="56">
        <v>48.911559999999994</v>
      </c>
      <c r="E10" s="56">
        <v>47.601709999999997</v>
      </c>
      <c r="F10" s="56">
        <v>36.041589999999999</v>
      </c>
      <c r="G10" s="56">
        <v>27.430070000000001</v>
      </c>
      <c r="H10" s="56">
        <v>40.397059999999996</v>
      </c>
      <c r="I10" s="56">
        <v>32.715220000000002</v>
      </c>
      <c r="J10" s="56">
        <v>45.03539</v>
      </c>
      <c r="K10" s="56">
        <v>50.817419999999998</v>
      </c>
      <c r="L10" s="56">
        <v>0</v>
      </c>
      <c r="M10" s="56">
        <v>0</v>
      </c>
      <c r="N10" s="56">
        <v>0</v>
      </c>
      <c r="O10" s="56">
        <v>0</v>
      </c>
      <c r="P10" s="57">
        <v>328.95001999999999</v>
      </c>
      <c r="Q10" s="185">
        <v>0.57397608885903106</v>
      </c>
    </row>
    <row r="11" spans="1:17" ht="14.45" customHeight="1" x14ac:dyDescent="0.2">
      <c r="A11" s="19" t="s">
        <v>39</v>
      </c>
      <c r="B11" s="55">
        <v>404.14379500000001</v>
      </c>
      <c r="C11" s="56">
        <v>33.678649583333332</v>
      </c>
      <c r="D11" s="56">
        <v>28.115539999999999</v>
      </c>
      <c r="E11" s="56">
        <v>29.99278</v>
      </c>
      <c r="F11" s="56">
        <v>32.162799999999997</v>
      </c>
      <c r="G11" s="56">
        <v>24.116330000000001</v>
      </c>
      <c r="H11" s="56">
        <v>34.039180000000002</v>
      </c>
      <c r="I11" s="56">
        <v>30.429419999999997</v>
      </c>
      <c r="J11" s="56">
        <v>34.366239999999998</v>
      </c>
      <c r="K11" s="56">
        <v>39.0047</v>
      </c>
      <c r="L11" s="56">
        <v>0</v>
      </c>
      <c r="M11" s="56">
        <v>0</v>
      </c>
      <c r="N11" s="56">
        <v>0</v>
      </c>
      <c r="O11" s="56">
        <v>0</v>
      </c>
      <c r="P11" s="57">
        <v>252.22699</v>
      </c>
      <c r="Q11" s="185">
        <v>0.62410209712609843</v>
      </c>
    </row>
    <row r="12" spans="1:17" ht="14.45" customHeight="1" x14ac:dyDescent="0.2">
      <c r="A12" s="19" t="s">
        <v>40</v>
      </c>
      <c r="B12" s="55">
        <v>56.228300499999996</v>
      </c>
      <c r="C12" s="56">
        <v>4.6856917083333327</v>
      </c>
      <c r="D12" s="56">
        <v>1.089</v>
      </c>
      <c r="E12" s="56">
        <v>1.9399000000000002</v>
      </c>
      <c r="F12" s="56">
        <v>0.75649999999999995</v>
      </c>
      <c r="G12" s="56">
        <v>0.29649000000000003</v>
      </c>
      <c r="H12" s="56">
        <v>3.0129999999999999</v>
      </c>
      <c r="I12" s="56">
        <v>12.464889999999999</v>
      </c>
      <c r="J12" s="56">
        <v>1.2156</v>
      </c>
      <c r="K12" s="56">
        <v>15.477270000000001</v>
      </c>
      <c r="L12" s="56">
        <v>0</v>
      </c>
      <c r="M12" s="56">
        <v>0</v>
      </c>
      <c r="N12" s="56">
        <v>0</v>
      </c>
      <c r="O12" s="56">
        <v>0</v>
      </c>
      <c r="P12" s="57">
        <v>36.252650000000003</v>
      </c>
      <c r="Q12" s="185">
        <v>0.64474027629556419</v>
      </c>
    </row>
    <row r="13" spans="1:17" ht="14.45" customHeight="1" x14ac:dyDescent="0.2">
      <c r="A13" s="19" t="s">
        <v>41</v>
      </c>
      <c r="B13" s="55">
        <v>89</v>
      </c>
      <c r="C13" s="56">
        <v>7.416666666666667</v>
      </c>
      <c r="D13" s="56">
        <v>5.4516499999999999</v>
      </c>
      <c r="E13" s="56">
        <v>7.1973599999999998</v>
      </c>
      <c r="F13" s="56">
        <v>10.312290000000001</v>
      </c>
      <c r="G13" s="56">
        <v>57.933610000000002</v>
      </c>
      <c r="H13" s="56">
        <v>27.197900000000001</v>
      </c>
      <c r="I13" s="56">
        <v>20.104860000000002</v>
      </c>
      <c r="J13" s="56">
        <v>44.603769999999997</v>
      </c>
      <c r="K13" s="56">
        <v>26.884700000000002</v>
      </c>
      <c r="L13" s="56">
        <v>0</v>
      </c>
      <c r="M13" s="56">
        <v>0</v>
      </c>
      <c r="N13" s="56">
        <v>0</v>
      </c>
      <c r="O13" s="56">
        <v>0</v>
      </c>
      <c r="P13" s="57">
        <v>199.68614000000002</v>
      </c>
      <c r="Q13" s="185">
        <v>2.2436644943820228</v>
      </c>
    </row>
    <row r="14" spans="1:17" ht="14.45" customHeight="1" x14ac:dyDescent="0.2">
      <c r="A14" s="19" t="s">
        <v>42</v>
      </c>
      <c r="B14" s="55">
        <v>1339.9617237</v>
      </c>
      <c r="C14" s="56">
        <v>111.66347697499999</v>
      </c>
      <c r="D14" s="56">
        <v>150.06399999999999</v>
      </c>
      <c r="E14" s="56">
        <v>118.889</v>
      </c>
      <c r="F14" s="56">
        <v>119.818</v>
      </c>
      <c r="G14" s="56">
        <v>99.638000000000005</v>
      </c>
      <c r="H14" s="56">
        <v>96.775999999999996</v>
      </c>
      <c r="I14" s="56">
        <v>86.837999999999994</v>
      </c>
      <c r="J14" s="56">
        <v>88.754999999999995</v>
      </c>
      <c r="K14" s="56">
        <v>88.94</v>
      </c>
      <c r="L14" s="56">
        <v>0</v>
      </c>
      <c r="M14" s="56">
        <v>0</v>
      </c>
      <c r="N14" s="56">
        <v>0</v>
      </c>
      <c r="O14" s="56">
        <v>0</v>
      </c>
      <c r="P14" s="57">
        <v>849.71799999999985</v>
      </c>
      <c r="Q14" s="185">
        <v>0.63413602416470272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332.99206479999998</v>
      </c>
      <c r="C17" s="56">
        <v>27.749338733333332</v>
      </c>
      <c r="D17" s="56">
        <v>23.398289999999999</v>
      </c>
      <c r="E17" s="56">
        <v>6.7058500000000008</v>
      </c>
      <c r="F17" s="56">
        <v>13.94201</v>
      </c>
      <c r="G17" s="56">
        <v>5.4390200000000002</v>
      </c>
      <c r="H17" s="56">
        <v>17.33869</v>
      </c>
      <c r="I17" s="56">
        <v>147.14831000000001</v>
      </c>
      <c r="J17" s="56">
        <v>153.37461999999999</v>
      </c>
      <c r="K17" s="56">
        <v>42.625219999999999</v>
      </c>
      <c r="L17" s="56">
        <v>0</v>
      </c>
      <c r="M17" s="56">
        <v>0</v>
      </c>
      <c r="N17" s="56">
        <v>0</v>
      </c>
      <c r="O17" s="56">
        <v>0</v>
      </c>
      <c r="P17" s="57">
        <v>409.97201000000001</v>
      </c>
      <c r="Q17" s="185">
        <v>1.2311765154110665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2.7770000000000001</v>
      </c>
      <c r="F18" s="56">
        <v>0</v>
      </c>
      <c r="G18" s="56">
        <v>9.3729999999999993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12.149999999999999</v>
      </c>
      <c r="Q18" s="185" t="s">
        <v>329</v>
      </c>
    </row>
    <row r="19" spans="1:17" ht="14.45" customHeight="1" x14ac:dyDescent="0.2">
      <c r="A19" s="19" t="s">
        <v>47</v>
      </c>
      <c r="B19" s="55">
        <v>2280.2407034999997</v>
      </c>
      <c r="C19" s="56">
        <v>190.02005862499996</v>
      </c>
      <c r="D19" s="56">
        <v>187.16372000000001</v>
      </c>
      <c r="E19" s="56">
        <v>155.77398000000002</v>
      </c>
      <c r="F19" s="56">
        <v>144.75964000000002</v>
      </c>
      <c r="G19" s="56">
        <v>137.29142999999999</v>
      </c>
      <c r="H19" s="56">
        <v>155.23991000000001</v>
      </c>
      <c r="I19" s="56">
        <v>147.72306</v>
      </c>
      <c r="J19" s="56">
        <v>204.29967000000002</v>
      </c>
      <c r="K19" s="56">
        <v>184.67644000000001</v>
      </c>
      <c r="L19" s="56">
        <v>0</v>
      </c>
      <c r="M19" s="56">
        <v>0</v>
      </c>
      <c r="N19" s="56">
        <v>0</v>
      </c>
      <c r="O19" s="56">
        <v>0</v>
      </c>
      <c r="P19" s="57">
        <v>1316.92785</v>
      </c>
      <c r="Q19" s="185">
        <v>0.57753896243436664</v>
      </c>
    </row>
    <row r="20" spans="1:17" ht="14.45" customHeight="1" x14ac:dyDescent="0.2">
      <c r="A20" s="19" t="s">
        <v>48</v>
      </c>
      <c r="B20" s="55">
        <v>64399.913731499997</v>
      </c>
      <c r="C20" s="56">
        <v>5366.6594776249995</v>
      </c>
      <c r="D20" s="56">
        <v>5028.8010300000005</v>
      </c>
      <c r="E20" s="56">
        <v>5038.7013999999999</v>
      </c>
      <c r="F20" s="56">
        <v>4794.24233</v>
      </c>
      <c r="G20" s="56">
        <v>4745.0902100000003</v>
      </c>
      <c r="H20" s="56">
        <v>5575.7574699999996</v>
      </c>
      <c r="I20" s="56">
        <v>5066.5415700000003</v>
      </c>
      <c r="J20" s="56">
        <v>6833.3000300000003</v>
      </c>
      <c r="K20" s="56">
        <v>4944.2032099999997</v>
      </c>
      <c r="L20" s="56">
        <v>0</v>
      </c>
      <c r="M20" s="56">
        <v>0</v>
      </c>
      <c r="N20" s="56">
        <v>0</v>
      </c>
      <c r="O20" s="56">
        <v>0</v>
      </c>
      <c r="P20" s="57">
        <v>42026.637250000007</v>
      </c>
      <c r="Q20" s="185">
        <v>0.65258840912768912</v>
      </c>
    </row>
    <row r="21" spans="1:17" ht="14.45" customHeight="1" x14ac:dyDescent="0.2">
      <c r="A21" s="20" t="s">
        <v>49</v>
      </c>
      <c r="B21" s="55">
        <v>911.34778189999997</v>
      </c>
      <c r="C21" s="56">
        <v>75.94564849166666</v>
      </c>
      <c r="D21" s="56">
        <v>83.276699999999991</v>
      </c>
      <c r="E21" s="56">
        <v>83.273699999999991</v>
      </c>
      <c r="F21" s="56">
        <v>83.273699999999991</v>
      </c>
      <c r="G21" s="56">
        <v>83.033529999999999</v>
      </c>
      <c r="H21" s="56">
        <v>83.031960000000012</v>
      </c>
      <c r="I21" s="56">
        <v>83.031800000000004</v>
      </c>
      <c r="J21" s="56">
        <v>83.401830000000004</v>
      </c>
      <c r="K21" s="56">
        <v>83.401830000000004</v>
      </c>
      <c r="L21" s="56">
        <v>0</v>
      </c>
      <c r="M21" s="56">
        <v>0</v>
      </c>
      <c r="N21" s="56">
        <v>0</v>
      </c>
      <c r="O21" s="56">
        <v>0</v>
      </c>
      <c r="P21" s="57">
        <v>665.72505000000001</v>
      </c>
      <c r="Q21" s="185">
        <v>0.73048408436577339</v>
      </c>
    </row>
    <row r="22" spans="1:17" ht="14.45" customHeight="1" x14ac:dyDescent="0.2">
      <c r="A22" s="19" t="s">
        <v>50</v>
      </c>
      <c r="B22" s="55">
        <v>52.477071000000002</v>
      </c>
      <c r="C22" s="56">
        <v>4.3730892500000005</v>
      </c>
      <c r="D22" s="56">
        <v>4.4165000000000001</v>
      </c>
      <c r="E22" s="56">
        <v>148.75556</v>
      </c>
      <c r="F22" s="56">
        <v>0</v>
      </c>
      <c r="G22" s="56">
        <v>0</v>
      </c>
      <c r="H22" s="56">
        <v>16.921849999999999</v>
      </c>
      <c r="I22" s="56">
        <v>5.3954199999999997</v>
      </c>
      <c r="J22" s="56">
        <v>4.4165000000000001</v>
      </c>
      <c r="K22" s="56">
        <v>9.3402000000000012</v>
      </c>
      <c r="L22" s="56">
        <v>0</v>
      </c>
      <c r="M22" s="56">
        <v>0</v>
      </c>
      <c r="N22" s="56">
        <v>0</v>
      </c>
      <c r="O22" s="56">
        <v>0</v>
      </c>
      <c r="P22" s="57">
        <v>189.24603000000005</v>
      </c>
      <c r="Q22" s="185">
        <v>3.6062612945756825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39.652502400014782</v>
      </c>
      <c r="C24" s="56">
        <v>3.3043752000012319</v>
      </c>
      <c r="D24" s="56">
        <v>0.1319999999986976</v>
      </c>
      <c r="E24" s="56">
        <v>0</v>
      </c>
      <c r="F24" s="56">
        <v>1.3387499999998909</v>
      </c>
      <c r="G24" s="56">
        <v>2.8472499999988941</v>
      </c>
      <c r="H24" s="56">
        <v>0</v>
      </c>
      <c r="I24" s="56">
        <v>5.0000000010186341E-4</v>
      </c>
      <c r="J24" s="56">
        <v>1.5999999959603883E-4</v>
      </c>
      <c r="K24" s="56">
        <v>8.0000000707514118E-5</v>
      </c>
      <c r="L24" s="56">
        <v>0</v>
      </c>
      <c r="M24" s="56">
        <v>0</v>
      </c>
      <c r="N24" s="56">
        <v>0</v>
      </c>
      <c r="O24" s="56">
        <v>0</v>
      </c>
      <c r="P24" s="57">
        <v>4.3187399999978879</v>
      </c>
      <c r="Q24" s="185">
        <v>0.1089146898329493</v>
      </c>
    </row>
    <row r="25" spans="1:17" ht="14.45" customHeight="1" x14ac:dyDescent="0.2">
      <c r="A25" s="21" t="s">
        <v>53</v>
      </c>
      <c r="B25" s="58">
        <v>90356.853833000001</v>
      </c>
      <c r="C25" s="59">
        <v>7529.7378194166668</v>
      </c>
      <c r="D25" s="59">
        <v>7336.1352800000004</v>
      </c>
      <c r="E25" s="59">
        <v>6919.08878</v>
      </c>
      <c r="F25" s="59">
        <v>6398.3670999999995</v>
      </c>
      <c r="G25" s="59">
        <v>6062.7162199999993</v>
      </c>
      <c r="H25" s="59">
        <v>7557.2683099999995</v>
      </c>
      <c r="I25" s="59">
        <v>6962.1478399999996</v>
      </c>
      <c r="J25" s="59">
        <v>8793.7897300000004</v>
      </c>
      <c r="K25" s="59">
        <v>7390.8987200000001</v>
      </c>
      <c r="L25" s="59">
        <v>0</v>
      </c>
      <c r="M25" s="59">
        <v>0</v>
      </c>
      <c r="N25" s="59">
        <v>0</v>
      </c>
      <c r="O25" s="59">
        <v>0</v>
      </c>
      <c r="P25" s="60">
        <v>57420.41197999999</v>
      </c>
      <c r="Q25" s="186">
        <v>0.6354848530486239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872.28428000000008</v>
      </c>
      <c r="E26" s="56">
        <v>643.99897999999996</v>
      </c>
      <c r="F26" s="56">
        <v>722.65544</v>
      </c>
      <c r="G26" s="56">
        <v>797.50279</v>
      </c>
      <c r="H26" s="56">
        <v>639.81743999999992</v>
      </c>
      <c r="I26" s="56">
        <v>924.95821999999998</v>
      </c>
      <c r="J26" s="56">
        <v>744.87180000000001</v>
      </c>
      <c r="K26" s="56">
        <v>888.50489000000005</v>
      </c>
      <c r="L26" s="56">
        <v>0</v>
      </c>
      <c r="M26" s="56">
        <v>0</v>
      </c>
      <c r="N26" s="56">
        <v>0</v>
      </c>
      <c r="O26" s="56">
        <v>0</v>
      </c>
      <c r="P26" s="57">
        <v>6234.5938400000005</v>
      </c>
      <c r="Q26" s="185" t="s">
        <v>329</v>
      </c>
    </row>
    <row r="27" spans="1:17" ht="14.45" customHeight="1" x14ac:dyDescent="0.2">
      <c r="A27" s="22" t="s">
        <v>55</v>
      </c>
      <c r="B27" s="58">
        <v>90356.853833000001</v>
      </c>
      <c r="C27" s="59">
        <v>7529.7378194166668</v>
      </c>
      <c r="D27" s="59">
        <v>8208.4195600000003</v>
      </c>
      <c r="E27" s="59">
        <v>7563.0877600000003</v>
      </c>
      <c r="F27" s="59">
        <v>7121.0225399999999</v>
      </c>
      <c r="G27" s="59">
        <v>6860.2190099999989</v>
      </c>
      <c r="H27" s="59">
        <v>8197.0857500000002</v>
      </c>
      <c r="I27" s="59">
        <v>7887.1060600000001</v>
      </c>
      <c r="J27" s="59">
        <v>9538.6615300000012</v>
      </c>
      <c r="K27" s="59">
        <v>8279.4036099999994</v>
      </c>
      <c r="L27" s="59">
        <v>0</v>
      </c>
      <c r="M27" s="59">
        <v>0</v>
      </c>
      <c r="N27" s="59">
        <v>0</v>
      </c>
      <c r="O27" s="59">
        <v>0</v>
      </c>
      <c r="P27" s="60">
        <v>63655.005819999998</v>
      </c>
      <c r="Q27" s="186">
        <v>0.70448453127472666</v>
      </c>
    </row>
    <row r="28" spans="1:17" ht="14.45" customHeight="1" x14ac:dyDescent="0.2">
      <c r="A28" s="20" t="s">
        <v>56</v>
      </c>
      <c r="B28" s="55">
        <v>248.3779878</v>
      </c>
      <c r="C28" s="56">
        <v>20.69816565</v>
      </c>
      <c r="D28" s="56">
        <v>16.92625</v>
      </c>
      <c r="E28" s="56">
        <v>11.00827</v>
      </c>
      <c r="F28" s="56">
        <v>10.45603</v>
      </c>
      <c r="G28" s="56">
        <v>3.6387100000000001</v>
      </c>
      <c r="H28" s="56">
        <v>74.366330000000005</v>
      </c>
      <c r="I28" s="56">
        <v>23.855560000000001</v>
      </c>
      <c r="J28" s="56">
        <v>24.0898</v>
      </c>
      <c r="K28" s="56">
        <v>9.3972000000000016</v>
      </c>
      <c r="L28" s="56">
        <v>0</v>
      </c>
      <c r="M28" s="56">
        <v>0</v>
      </c>
      <c r="N28" s="56">
        <v>0</v>
      </c>
      <c r="O28" s="56">
        <v>0</v>
      </c>
      <c r="P28" s="57">
        <v>173.73814999999999</v>
      </c>
      <c r="Q28" s="185">
        <v>0.69949093129741502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FAD4530-485E-47FD-86C0-0865F9A289B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-20525.3559479998</v>
      </c>
      <c r="C6" s="707">
        <v>-28863.097560000198</v>
      </c>
      <c r="D6" s="707">
        <v>-8337.7416120003982</v>
      </c>
      <c r="E6" s="708">
        <v>1.4062166635805853</v>
      </c>
      <c r="F6" s="706">
        <v>-90059.904470699999</v>
      </c>
      <c r="G6" s="707">
        <v>-60039.936313799997</v>
      </c>
      <c r="H6" s="707">
        <v>1117.59439</v>
      </c>
      <c r="I6" s="707">
        <v>-23258.250889999999</v>
      </c>
      <c r="J6" s="707">
        <v>36781.685423799994</v>
      </c>
      <c r="K6" s="709">
        <v>0.2582531152647049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85597.340626999998</v>
      </c>
      <c r="C7" s="707">
        <v>88054.818510000099</v>
      </c>
      <c r="D7" s="707">
        <v>2457.4778830001014</v>
      </c>
      <c r="E7" s="708">
        <v>1.0287097457117136</v>
      </c>
      <c r="F7" s="706">
        <v>90356.853833000001</v>
      </c>
      <c r="G7" s="707">
        <v>60237.902555333334</v>
      </c>
      <c r="H7" s="707">
        <v>7390.8987200000001</v>
      </c>
      <c r="I7" s="707">
        <v>57420.411979999997</v>
      </c>
      <c r="J7" s="707">
        <v>-2817.4905753333369</v>
      </c>
      <c r="K7" s="709">
        <v>0.6354848530486239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21804.949071999999</v>
      </c>
      <c r="C8" s="707">
        <v>22336.500640000002</v>
      </c>
      <c r="D8" s="707">
        <v>531.55156800000259</v>
      </c>
      <c r="E8" s="708">
        <v>1.0243775652144298</v>
      </c>
      <c r="F8" s="706">
        <v>22340.229977899999</v>
      </c>
      <c r="G8" s="707">
        <v>14893.486651933332</v>
      </c>
      <c r="H8" s="707">
        <v>2126.65182</v>
      </c>
      <c r="I8" s="707">
        <v>12795.567789999999</v>
      </c>
      <c r="J8" s="707">
        <v>-2097.9188619333327</v>
      </c>
      <c r="K8" s="709">
        <v>0.57275900036203631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20438.747491000002</v>
      </c>
      <c r="C9" s="707">
        <v>20950.27564</v>
      </c>
      <c r="D9" s="707">
        <v>511.52814899999794</v>
      </c>
      <c r="E9" s="708">
        <v>1.0250273726032011</v>
      </c>
      <c r="F9" s="706">
        <v>21000.2682542</v>
      </c>
      <c r="G9" s="707">
        <v>14000.178836133333</v>
      </c>
      <c r="H9" s="707">
        <v>2037.71182</v>
      </c>
      <c r="I9" s="707">
        <v>11945.849789999998</v>
      </c>
      <c r="J9" s="707">
        <v>-2054.3290461333345</v>
      </c>
      <c r="K9" s="709">
        <v>0.56884272359763111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-7.6000000000000004E-4</v>
      </c>
      <c r="D10" s="707">
        <v>-7.6000000000000004E-4</v>
      </c>
      <c r="E10" s="708">
        <v>0</v>
      </c>
      <c r="F10" s="706">
        <v>0</v>
      </c>
      <c r="G10" s="707">
        <v>0</v>
      </c>
      <c r="H10" s="707">
        <v>8.0000000000000007E-5</v>
      </c>
      <c r="I10" s="707">
        <v>7.3999999999999999E-4</v>
      </c>
      <c r="J10" s="707">
        <v>7.3999999999999999E-4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-7.6000000000000004E-4</v>
      </c>
      <c r="D11" s="707">
        <v>-7.6000000000000004E-4</v>
      </c>
      <c r="E11" s="708">
        <v>0</v>
      </c>
      <c r="F11" s="706">
        <v>0</v>
      </c>
      <c r="G11" s="707">
        <v>0</v>
      </c>
      <c r="H11" s="707">
        <v>8.0000000000000007E-5</v>
      </c>
      <c r="I11" s="707">
        <v>7.3999999999999999E-4</v>
      </c>
      <c r="J11" s="707">
        <v>7.3999999999999999E-4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2085.340909</v>
      </c>
      <c r="C12" s="707">
        <v>1916.4334799999999</v>
      </c>
      <c r="D12" s="707">
        <v>-168.90742900000009</v>
      </c>
      <c r="E12" s="708">
        <v>0.91900248622610214</v>
      </c>
      <c r="F12" s="706">
        <v>1939.0000001000001</v>
      </c>
      <c r="G12" s="707">
        <v>1292.6666667333334</v>
      </c>
      <c r="H12" s="707">
        <v>151.35857000000001</v>
      </c>
      <c r="I12" s="707">
        <v>1093.23739</v>
      </c>
      <c r="J12" s="707">
        <v>-199.42927673333338</v>
      </c>
      <c r="K12" s="709">
        <v>0.56381505412254695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1150.340911</v>
      </c>
      <c r="C13" s="707">
        <v>1121.6238999999998</v>
      </c>
      <c r="D13" s="707">
        <v>-28.717011000000184</v>
      </c>
      <c r="E13" s="708">
        <v>0.97503608649801365</v>
      </c>
      <c r="F13" s="706">
        <v>1089.9999998999999</v>
      </c>
      <c r="G13" s="707">
        <v>726.66666659999999</v>
      </c>
      <c r="H13" s="707">
        <v>103.17864</v>
      </c>
      <c r="I13" s="707">
        <v>586.76940999999999</v>
      </c>
      <c r="J13" s="707">
        <v>-139.89725659999999</v>
      </c>
      <c r="K13" s="709">
        <v>0.53832055968241477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19.999998999999999</v>
      </c>
      <c r="C14" s="707">
        <v>28.018819999999998</v>
      </c>
      <c r="D14" s="707">
        <v>8.0188209999999991</v>
      </c>
      <c r="E14" s="708">
        <v>1.4009410700470535</v>
      </c>
      <c r="F14" s="706">
        <v>20</v>
      </c>
      <c r="G14" s="707">
        <v>13.333333333333334</v>
      </c>
      <c r="H14" s="707">
        <v>0</v>
      </c>
      <c r="I14" s="707">
        <v>0</v>
      </c>
      <c r="J14" s="707">
        <v>-13.333333333333334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</v>
      </c>
      <c r="C15" s="707">
        <v>2.3203400000000003</v>
      </c>
      <c r="D15" s="707">
        <v>-7.6796600000000002</v>
      </c>
      <c r="E15" s="708">
        <v>0.23203400000000002</v>
      </c>
      <c r="F15" s="706">
        <v>5</v>
      </c>
      <c r="G15" s="707">
        <v>3.3333333333333335</v>
      </c>
      <c r="H15" s="707">
        <v>0.12536</v>
      </c>
      <c r="I15" s="707">
        <v>0.55417999999999989</v>
      </c>
      <c r="J15" s="707">
        <v>-2.7791533333333334</v>
      </c>
      <c r="K15" s="709">
        <v>0.11083599999999998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200</v>
      </c>
      <c r="C16" s="707">
        <v>362.8313</v>
      </c>
      <c r="D16" s="707">
        <v>162.8313</v>
      </c>
      <c r="E16" s="708">
        <v>1.8141564999999999</v>
      </c>
      <c r="F16" s="706">
        <v>250</v>
      </c>
      <c r="G16" s="707">
        <v>166.66666666666666</v>
      </c>
      <c r="H16" s="707">
        <v>0</v>
      </c>
      <c r="I16" s="707">
        <v>189.20377999999999</v>
      </c>
      <c r="J16" s="707">
        <v>22.537113333333338</v>
      </c>
      <c r="K16" s="709">
        <v>0.75681511999999995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10.536860000000001</v>
      </c>
      <c r="D17" s="707">
        <v>10.536860000000001</v>
      </c>
      <c r="E17" s="708">
        <v>0</v>
      </c>
      <c r="F17" s="706">
        <v>15</v>
      </c>
      <c r="G17" s="707">
        <v>10</v>
      </c>
      <c r="H17" s="707">
        <v>0</v>
      </c>
      <c r="I17" s="707">
        <v>0</v>
      </c>
      <c r="J17" s="707">
        <v>-10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679.99999600000001</v>
      </c>
      <c r="C18" s="707">
        <v>332.45921000000004</v>
      </c>
      <c r="D18" s="707">
        <v>-347.54078599999997</v>
      </c>
      <c r="E18" s="708">
        <v>0.48891060581712126</v>
      </c>
      <c r="F18" s="706">
        <v>503.99999980000001</v>
      </c>
      <c r="G18" s="707">
        <v>335.99999986666666</v>
      </c>
      <c r="H18" s="707">
        <v>40.264279999999999</v>
      </c>
      <c r="I18" s="707">
        <v>252.26026000000002</v>
      </c>
      <c r="J18" s="707">
        <v>-83.739739866666639</v>
      </c>
      <c r="K18" s="709">
        <v>0.50051638908750651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5.0000020000000003</v>
      </c>
      <c r="C19" s="707">
        <v>3.8603400000000003</v>
      </c>
      <c r="D19" s="707">
        <v>-1.139662</v>
      </c>
      <c r="E19" s="708">
        <v>0.77206769117292351</v>
      </c>
      <c r="F19" s="706">
        <v>5.0000001000000003</v>
      </c>
      <c r="G19" s="707">
        <v>3.3333334000000003</v>
      </c>
      <c r="H19" s="707">
        <v>0</v>
      </c>
      <c r="I19" s="707">
        <v>7.1526999999999994</v>
      </c>
      <c r="J19" s="707">
        <v>3.8193665999999991</v>
      </c>
      <c r="K19" s="709">
        <v>1.4305399713892004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20.000001000000001</v>
      </c>
      <c r="C20" s="707">
        <v>54.782710000000002</v>
      </c>
      <c r="D20" s="707">
        <v>34.782708999999997</v>
      </c>
      <c r="E20" s="708">
        <v>2.7391353630432316</v>
      </c>
      <c r="F20" s="706">
        <v>50.000000299999996</v>
      </c>
      <c r="G20" s="707">
        <v>33.333333533333331</v>
      </c>
      <c r="H20" s="707">
        <v>7.7902899999999997</v>
      </c>
      <c r="I20" s="707">
        <v>57.297059999999995</v>
      </c>
      <c r="J20" s="707">
        <v>23.963726466666664</v>
      </c>
      <c r="K20" s="709">
        <v>1.1459411931243528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1568.7413160000001</v>
      </c>
      <c r="C21" s="707">
        <v>2126.4096600000003</v>
      </c>
      <c r="D21" s="707">
        <v>557.66834400000016</v>
      </c>
      <c r="E21" s="708">
        <v>1.3554877648164143</v>
      </c>
      <c r="F21" s="706">
        <v>2240.7886269999999</v>
      </c>
      <c r="G21" s="707">
        <v>1493.8590846666666</v>
      </c>
      <c r="H21" s="707">
        <v>210.31</v>
      </c>
      <c r="I21" s="707">
        <v>1309.2249999999999</v>
      </c>
      <c r="J21" s="707">
        <v>-184.63408466666669</v>
      </c>
      <c r="K21" s="709">
        <v>0.58426974513558161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1536.4486359999999</v>
      </c>
      <c r="C22" s="707">
        <v>2048.9696599999997</v>
      </c>
      <c r="D22" s="707">
        <v>512.5210239999999</v>
      </c>
      <c r="E22" s="708">
        <v>1.3335751108050709</v>
      </c>
      <c r="F22" s="706">
        <v>2157.7134477</v>
      </c>
      <c r="G22" s="707">
        <v>1438.4756318</v>
      </c>
      <c r="H22" s="707">
        <v>206.89</v>
      </c>
      <c r="I22" s="707">
        <v>1271.4649999999999</v>
      </c>
      <c r="J22" s="707">
        <v>-167.01063180000006</v>
      </c>
      <c r="K22" s="709">
        <v>0.58926499315991632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32.292679999999997</v>
      </c>
      <c r="C23" s="707">
        <v>77.44</v>
      </c>
      <c r="D23" s="707">
        <v>45.147320000000001</v>
      </c>
      <c r="E23" s="708">
        <v>2.3980666826042314</v>
      </c>
      <c r="F23" s="706">
        <v>83.075179300000002</v>
      </c>
      <c r="G23" s="707">
        <v>55.383452866666666</v>
      </c>
      <c r="H23" s="707">
        <v>3.42</v>
      </c>
      <c r="I23" s="707">
        <v>37.76</v>
      </c>
      <c r="J23" s="707">
        <v>-17.623452866666668</v>
      </c>
      <c r="K23" s="709">
        <v>0.4545280590203914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15768.24964</v>
      </c>
      <c r="C24" s="707">
        <v>15772.84043</v>
      </c>
      <c r="D24" s="707">
        <v>4.5907900000001973</v>
      </c>
      <c r="E24" s="708">
        <v>1.0002911413825131</v>
      </c>
      <c r="F24" s="706">
        <v>15697.9999991</v>
      </c>
      <c r="G24" s="707">
        <v>10465.333332733333</v>
      </c>
      <c r="H24" s="707">
        <v>1543.8590800000002</v>
      </c>
      <c r="I24" s="707">
        <v>8726.1388599999991</v>
      </c>
      <c r="J24" s="707">
        <v>-1739.1944727333339</v>
      </c>
      <c r="K24" s="709">
        <v>0.55587583517010364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500.00000399999999</v>
      </c>
      <c r="C25" s="707">
        <v>397.01893000000001</v>
      </c>
      <c r="D25" s="707">
        <v>-102.98107399999998</v>
      </c>
      <c r="E25" s="708">
        <v>0.79403785364769719</v>
      </c>
      <c r="F25" s="706">
        <v>499.99999989999998</v>
      </c>
      <c r="G25" s="707">
        <v>333.33333326666667</v>
      </c>
      <c r="H25" s="707">
        <v>0</v>
      </c>
      <c r="I25" s="707">
        <v>27.577000000000002</v>
      </c>
      <c r="J25" s="707">
        <v>-305.75633326666667</v>
      </c>
      <c r="K25" s="709">
        <v>5.5154000011030803E-2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12250.249638000001</v>
      </c>
      <c r="C26" s="707">
        <v>12339.04912</v>
      </c>
      <c r="D26" s="707">
        <v>88.799481999998534</v>
      </c>
      <c r="E26" s="708">
        <v>1.0072487895858502</v>
      </c>
      <c r="F26" s="706">
        <v>12249.9999998</v>
      </c>
      <c r="G26" s="707">
        <v>8166.6666665333332</v>
      </c>
      <c r="H26" s="707">
        <v>1179.8283700000002</v>
      </c>
      <c r="I26" s="707">
        <v>6827.8108499999998</v>
      </c>
      <c r="J26" s="707">
        <v>-1338.8558165333334</v>
      </c>
      <c r="K26" s="709">
        <v>0.55737231429481426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300.000001</v>
      </c>
      <c r="C27" s="707">
        <v>387.86172999999997</v>
      </c>
      <c r="D27" s="707">
        <v>87.861728999999968</v>
      </c>
      <c r="E27" s="708">
        <v>1.2928724290237585</v>
      </c>
      <c r="F27" s="706">
        <v>300</v>
      </c>
      <c r="G27" s="707">
        <v>200</v>
      </c>
      <c r="H27" s="707">
        <v>76.164899999999989</v>
      </c>
      <c r="I27" s="707">
        <v>340.76677000000001</v>
      </c>
      <c r="J27" s="707">
        <v>140.76677000000001</v>
      </c>
      <c r="K27" s="709">
        <v>1.1358892333333335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14.999998999999999</v>
      </c>
      <c r="C28" s="707">
        <v>12.2027</v>
      </c>
      <c r="D28" s="707">
        <v>-2.7972989999999989</v>
      </c>
      <c r="E28" s="708">
        <v>0.8135133875675592</v>
      </c>
      <c r="F28" s="706">
        <v>15</v>
      </c>
      <c r="G28" s="707">
        <v>10</v>
      </c>
      <c r="H28" s="707">
        <v>0</v>
      </c>
      <c r="I28" s="707">
        <v>5.7758799999999999</v>
      </c>
      <c r="J28" s="707">
        <v>-4.2241200000000001</v>
      </c>
      <c r="K28" s="709">
        <v>0.38505866666666666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</v>
      </c>
      <c r="C29" s="707">
        <v>0</v>
      </c>
      <c r="D29" s="707">
        <v>-3</v>
      </c>
      <c r="E29" s="708">
        <v>0</v>
      </c>
      <c r="F29" s="706">
        <v>3</v>
      </c>
      <c r="G29" s="707">
        <v>2</v>
      </c>
      <c r="H29" s="707">
        <v>0</v>
      </c>
      <c r="I29" s="707">
        <v>0</v>
      </c>
      <c r="J29" s="707">
        <v>-2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700.000001</v>
      </c>
      <c r="C30" s="707">
        <v>678.40938000000006</v>
      </c>
      <c r="D30" s="707">
        <v>-21.590620999999942</v>
      </c>
      <c r="E30" s="708">
        <v>0.9691562557583483</v>
      </c>
      <c r="F30" s="706">
        <v>629.99999979999996</v>
      </c>
      <c r="G30" s="707">
        <v>419.99999986666666</v>
      </c>
      <c r="H30" s="707">
        <v>55.219379999999994</v>
      </c>
      <c r="I30" s="707">
        <v>310.68446999999998</v>
      </c>
      <c r="J30" s="707">
        <v>-109.31552986666668</v>
      </c>
      <c r="K30" s="709">
        <v>0.49314995253750793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1490.000002</v>
      </c>
      <c r="C31" s="707">
        <v>1431.18418</v>
      </c>
      <c r="D31" s="707">
        <v>-58.815822000000026</v>
      </c>
      <c r="E31" s="708">
        <v>0.96052629401271639</v>
      </c>
      <c r="F31" s="706">
        <v>1489.9999998999999</v>
      </c>
      <c r="G31" s="707">
        <v>993.33333326666661</v>
      </c>
      <c r="H31" s="707">
        <v>173.70445000000001</v>
      </c>
      <c r="I31" s="707">
        <v>910.84815000000003</v>
      </c>
      <c r="J31" s="707">
        <v>-82.485183266666581</v>
      </c>
      <c r="K31" s="709">
        <v>0.61130748326250395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99.999999000000003</v>
      </c>
      <c r="C32" s="707">
        <v>102.56711999999999</v>
      </c>
      <c r="D32" s="707">
        <v>2.567120999999986</v>
      </c>
      <c r="E32" s="708">
        <v>1.025671210256712</v>
      </c>
      <c r="F32" s="706">
        <v>100</v>
      </c>
      <c r="G32" s="707">
        <v>66.666666666666671</v>
      </c>
      <c r="H32" s="707">
        <v>5.6130000000000004</v>
      </c>
      <c r="I32" s="707">
        <v>48.09</v>
      </c>
      <c r="J32" s="707">
        <v>-18.576666666666668</v>
      </c>
      <c r="K32" s="709">
        <v>0.48090000000000005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64.999998000000005</v>
      </c>
      <c r="C33" s="707">
        <v>90.847539999999995</v>
      </c>
      <c r="D33" s="707">
        <v>25.84754199999999</v>
      </c>
      <c r="E33" s="708">
        <v>1.3976545045432154</v>
      </c>
      <c r="F33" s="706">
        <v>65</v>
      </c>
      <c r="G33" s="707">
        <v>43.333333333333336</v>
      </c>
      <c r="H33" s="707">
        <v>8.2799999999999994</v>
      </c>
      <c r="I33" s="707">
        <v>35.850059999999999</v>
      </c>
      <c r="J33" s="707">
        <v>-7.4832733333333366</v>
      </c>
      <c r="K33" s="709">
        <v>0.55153938461538465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29.999998999999999</v>
      </c>
      <c r="C34" s="707">
        <v>60.389800000000001</v>
      </c>
      <c r="D34" s="707">
        <v>30.389801000000002</v>
      </c>
      <c r="E34" s="708">
        <v>2.0129934004331136</v>
      </c>
      <c r="F34" s="706">
        <v>30.000000199999999</v>
      </c>
      <c r="G34" s="707">
        <v>20.000000133333334</v>
      </c>
      <c r="H34" s="707">
        <v>1.014</v>
      </c>
      <c r="I34" s="707">
        <v>18.102</v>
      </c>
      <c r="J34" s="707">
        <v>-1.8980001333333334</v>
      </c>
      <c r="K34" s="709">
        <v>0.6033999959773334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90</v>
      </c>
      <c r="C35" s="707">
        <v>91.491500000000002</v>
      </c>
      <c r="D35" s="707">
        <v>1.491500000000002</v>
      </c>
      <c r="E35" s="708">
        <v>1.0165722222222222</v>
      </c>
      <c r="F35" s="706">
        <v>89.999999700000004</v>
      </c>
      <c r="G35" s="707">
        <v>59.999999800000005</v>
      </c>
      <c r="H35" s="707">
        <v>11.6274</v>
      </c>
      <c r="I35" s="707">
        <v>71.171399999999991</v>
      </c>
      <c r="J35" s="707">
        <v>11.171400199999987</v>
      </c>
      <c r="K35" s="709">
        <v>0.79079333596931101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39.999997999999998</v>
      </c>
      <c r="C36" s="707">
        <v>30.405650000000001</v>
      </c>
      <c r="D36" s="707">
        <v>-9.5943479999999965</v>
      </c>
      <c r="E36" s="708">
        <v>0.76014128800706449</v>
      </c>
      <c r="F36" s="706">
        <v>40</v>
      </c>
      <c r="G36" s="707">
        <v>26.666666666666668</v>
      </c>
      <c r="H36" s="707">
        <v>4.4238800000000005</v>
      </c>
      <c r="I36" s="707">
        <v>30.96716</v>
      </c>
      <c r="J36" s="707">
        <v>4.3004933333333319</v>
      </c>
      <c r="K36" s="709">
        <v>0.77417899999999995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15.000001000000001</v>
      </c>
      <c r="C37" s="707">
        <v>27.36721</v>
      </c>
      <c r="D37" s="707">
        <v>12.367208999999999</v>
      </c>
      <c r="E37" s="708">
        <v>1.8244805450346302</v>
      </c>
      <c r="F37" s="706">
        <v>30</v>
      </c>
      <c r="G37" s="707">
        <v>20</v>
      </c>
      <c r="H37" s="707">
        <v>0.3957</v>
      </c>
      <c r="I37" s="707">
        <v>8.5557199999999991</v>
      </c>
      <c r="J37" s="707">
        <v>-11.444280000000001</v>
      </c>
      <c r="K37" s="709">
        <v>0.28519066666666665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170</v>
      </c>
      <c r="C38" s="707">
        <v>120.46275999999999</v>
      </c>
      <c r="D38" s="707">
        <v>-49.537240000000011</v>
      </c>
      <c r="E38" s="708">
        <v>0.70860447058823528</v>
      </c>
      <c r="F38" s="706">
        <v>154.99999979999998</v>
      </c>
      <c r="G38" s="707">
        <v>103.33333319999998</v>
      </c>
      <c r="H38" s="707">
        <v>27.588000000000001</v>
      </c>
      <c r="I38" s="707">
        <v>86.965800000000002</v>
      </c>
      <c r="J38" s="707">
        <v>-16.367533199999983</v>
      </c>
      <c r="K38" s="709">
        <v>0.56106967814331576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3.5828099999999998</v>
      </c>
      <c r="D39" s="707">
        <v>3.5828099999999998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</v>
      </c>
      <c r="I40" s="707">
        <v>2.9735999999999998</v>
      </c>
      <c r="J40" s="707">
        <v>2.9735999999999998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508.56138799999997</v>
      </c>
      <c r="C41" s="707">
        <v>570.58156000000008</v>
      </c>
      <c r="D41" s="707">
        <v>62.020172000000116</v>
      </c>
      <c r="E41" s="708">
        <v>1.121952184069468</v>
      </c>
      <c r="F41" s="706">
        <v>573.10753249999993</v>
      </c>
      <c r="G41" s="707">
        <v>382.07168833333327</v>
      </c>
      <c r="H41" s="707">
        <v>50.817419999999998</v>
      </c>
      <c r="I41" s="707">
        <v>328.95001999999999</v>
      </c>
      <c r="J41" s="707">
        <v>-53.121668333333275</v>
      </c>
      <c r="K41" s="709">
        <v>0.57397608885903106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437.873312</v>
      </c>
      <c r="C42" s="707">
        <v>505.60345000000001</v>
      </c>
      <c r="D42" s="707">
        <v>67.730138000000011</v>
      </c>
      <c r="E42" s="708">
        <v>1.1546797581488593</v>
      </c>
      <c r="F42" s="706">
        <v>504.48582470000002</v>
      </c>
      <c r="G42" s="707">
        <v>336.32388313333337</v>
      </c>
      <c r="H42" s="707">
        <v>43.662230000000001</v>
      </c>
      <c r="I42" s="707">
        <v>288.76799</v>
      </c>
      <c r="J42" s="707">
        <v>-47.55589313333337</v>
      </c>
      <c r="K42" s="709">
        <v>0.57240060247821667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70.688075999999995</v>
      </c>
      <c r="C43" s="707">
        <v>64.978110000000001</v>
      </c>
      <c r="D43" s="707">
        <v>-5.7099659999999943</v>
      </c>
      <c r="E43" s="708">
        <v>0.91922306670222576</v>
      </c>
      <c r="F43" s="706">
        <v>68.62170780000001</v>
      </c>
      <c r="G43" s="707">
        <v>45.747805200000009</v>
      </c>
      <c r="H43" s="707">
        <v>7.1551899999999993</v>
      </c>
      <c r="I43" s="707">
        <v>40.182029999999997</v>
      </c>
      <c r="J43" s="707">
        <v>-5.5657752000000116</v>
      </c>
      <c r="K43" s="709">
        <v>0.58555858325636123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404.89980200000002</v>
      </c>
      <c r="C44" s="707">
        <v>422.74347999999998</v>
      </c>
      <c r="D44" s="707">
        <v>17.843677999999954</v>
      </c>
      <c r="E44" s="708">
        <v>1.0440693670677565</v>
      </c>
      <c r="F44" s="706">
        <v>404.14379500000001</v>
      </c>
      <c r="G44" s="707">
        <v>269.42919666666666</v>
      </c>
      <c r="H44" s="707">
        <v>39.0047</v>
      </c>
      <c r="I44" s="707">
        <v>252.22699</v>
      </c>
      <c r="J44" s="707">
        <v>-17.202206666666655</v>
      </c>
      <c r="K44" s="709">
        <v>0.62410209712609843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3.9203999999999999</v>
      </c>
      <c r="D45" s="707">
        <v>3.9203999999999999</v>
      </c>
      <c r="E45" s="708">
        <v>0</v>
      </c>
      <c r="F45" s="706">
        <v>0</v>
      </c>
      <c r="G45" s="707">
        <v>0</v>
      </c>
      <c r="H45" s="707">
        <v>0</v>
      </c>
      <c r="I45" s="707">
        <v>4.1208999999999998</v>
      </c>
      <c r="J45" s="707">
        <v>4.1208999999999998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40.000000999999997</v>
      </c>
      <c r="C46" s="707">
        <v>36.328410000000005</v>
      </c>
      <c r="D46" s="707">
        <v>-3.6715909999999923</v>
      </c>
      <c r="E46" s="708">
        <v>0.90821022729474454</v>
      </c>
      <c r="F46" s="706">
        <v>40.000000099999994</v>
      </c>
      <c r="G46" s="707">
        <v>26.666666733333329</v>
      </c>
      <c r="H46" s="707">
        <v>3.32443</v>
      </c>
      <c r="I46" s="707">
        <v>20.7669</v>
      </c>
      <c r="J46" s="707">
        <v>-5.8997667333333297</v>
      </c>
      <c r="K46" s="709">
        <v>0.51917249870206883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189.99999800000001</v>
      </c>
      <c r="C47" s="707">
        <v>180.94014000000001</v>
      </c>
      <c r="D47" s="707">
        <v>-9.0598579999999913</v>
      </c>
      <c r="E47" s="708">
        <v>0.9523165363401741</v>
      </c>
      <c r="F47" s="706">
        <v>189.99999979999998</v>
      </c>
      <c r="G47" s="707">
        <v>126.66666653333333</v>
      </c>
      <c r="H47" s="707">
        <v>19.81709</v>
      </c>
      <c r="I47" s="707">
        <v>129.90348</v>
      </c>
      <c r="J47" s="707">
        <v>3.2368134666666748</v>
      </c>
      <c r="K47" s="709">
        <v>0.6837025270354764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74.999995999999996</v>
      </c>
      <c r="C48" s="707">
        <v>65.794960000000003</v>
      </c>
      <c r="D48" s="707">
        <v>-9.2050359999999927</v>
      </c>
      <c r="E48" s="708">
        <v>0.87726618012086299</v>
      </c>
      <c r="F48" s="706">
        <v>75</v>
      </c>
      <c r="G48" s="707">
        <v>50</v>
      </c>
      <c r="H48" s="707">
        <v>5.4323699999999997</v>
      </c>
      <c r="I48" s="707">
        <v>34.785910000000001</v>
      </c>
      <c r="J48" s="707">
        <v>-15.214089999999999</v>
      </c>
      <c r="K48" s="709">
        <v>0.46381213333333338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5.0691249999999997</v>
      </c>
      <c r="C49" s="707">
        <v>7.9556300000000002</v>
      </c>
      <c r="D49" s="707">
        <v>2.8865050000000005</v>
      </c>
      <c r="E49" s="708">
        <v>1.5694286489285627</v>
      </c>
      <c r="F49" s="706">
        <v>7.1212571000000002</v>
      </c>
      <c r="G49" s="707">
        <v>4.7475047333333338</v>
      </c>
      <c r="H49" s="707">
        <v>0</v>
      </c>
      <c r="I49" s="707">
        <v>3.9421500000000003</v>
      </c>
      <c r="J49" s="707">
        <v>-0.80535473333333352</v>
      </c>
      <c r="K49" s="709">
        <v>0.5535750141642829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8.8027499999999996</v>
      </c>
      <c r="D50" s="707">
        <v>8.8027499999999996</v>
      </c>
      <c r="E50" s="708">
        <v>0</v>
      </c>
      <c r="F50" s="706">
        <v>0</v>
      </c>
      <c r="G50" s="707">
        <v>0</v>
      </c>
      <c r="H50" s="707">
        <v>0.35211000000000003</v>
      </c>
      <c r="I50" s="707">
        <v>5.4534700000000003</v>
      </c>
      <c r="J50" s="707">
        <v>5.4534700000000003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0.61939</v>
      </c>
      <c r="D51" s="707">
        <v>0.61939</v>
      </c>
      <c r="E51" s="708">
        <v>0</v>
      </c>
      <c r="F51" s="706">
        <v>0</v>
      </c>
      <c r="G51" s="707">
        <v>0</v>
      </c>
      <c r="H51" s="707">
        <v>0.24787000000000001</v>
      </c>
      <c r="I51" s="707">
        <v>0.48083999999999999</v>
      </c>
      <c r="J51" s="707">
        <v>0.48083999999999999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24.830681999999999</v>
      </c>
      <c r="C52" s="707">
        <v>23.478020000000001</v>
      </c>
      <c r="D52" s="707">
        <v>-1.3526619999999987</v>
      </c>
      <c r="E52" s="708">
        <v>0.94552457318731731</v>
      </c>
      <c r="F52" s="706">
        <v>22.022538000000001</v>
      </c>
      <c r="G52" s="707">
        <v>14.681692</v>
      </c>
      <c r="H52" s="707">
        <v>1.3491500000000001</v>
      </c>
      <c r="I52" s="707">
        <v>9.5287500000000005</v>
      </c>
      <c r="J52" s="707">
        <v>-5.1529419999999995</v>
      </c>
      <c r="K52" s="709">
        <v>0.43268173722756204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20.404229999999998</v>
      </c>
      <c r="D53" s="707">
        <v>20.404229999999998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2.29983</v>
      </c>
      <c r="D54" s="707">
        <v>2.29983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1.4950000000000001</v>
      </c>
      <c r="D55" s="707">
        <v>1.4950000000000001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70</v>
      </c>
      <c r="C56" s="707">
        <v>70.704719999999995</v>
      </c>
      <c r="D56" s="707">
        <v>0.70471999999999468</v>
      </c>
      <c r="E56" s="708">
        <v>1.0100674285714284</v>
      </c>
      <c r="F56" s="706">
        <v>70</v>
      </c>
      <c r="G56" s="707">
        <v>46.666666666666664</v>
      </c>
      <c r="H56" s="707">
        <v>8.4816800000000008</v>
      </c>
      <c r="I56" s="707">
        <v>43.244589999999995</v>
      </c>
      <c r="J56" s="707">
        <v>-3.4220766666666691</v>
      </c>
      <c r="K56" s="709">
        <v>0.6177798571428571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12.954437</v>
      </c>
      <c r="C57" s="707">
        <v>43.58023</v>
      </c>
      <c r="D57" s="707">
        <v>30.625793000000002</v>
      </c>
      <c r="E57" s="708">
        <v>3.3641160939684216</v>
      </c>
      <c r="F57" s="706">
        <v>56.228300499999996</v>
      </c>
      <c r="G57" s="707">
        <v>37.485533666666662</v>
      </c>
      <c r="H57" s="707">
        <v>15.477270000000001</v>
      </c>
      <c r="I57" s="707">
        <v>36.252650000000003</v>
      </c>
      <c r="J57" s="707">
        <v>-1.2328836666666589</v>
      </c>
      <c r="K57" s="709">
        <v>0.64474027629556407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0.20699999999999999</v>
      </c>
      <c r="D58" s="707">
        <v>0.20699999999999999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3.1232839999999999</v>
      </c>
      <c r="C59" s="707">
        <v>38.277970000000003</v>
      </c>
      <c r="D59" s="707">
        <v>35.154686000000005</v>
      </c>
      <c r="E59" s="708">
        <v>12.255680239132914</v>
      </c>
      <c r="F59" s="706">
        <v>38.526119700000002</v>
      </c>
      <c r="G59" s="707">
        <v>25.684079800000003</v>
      </c>
      <c r="H59" s="707">
        <v>15.4434</v>
      </c>
      <c r="I59" s="707">
        <v>29.318470000000001</v>
      </c>
      <c r="J59" s="707">
        <v>3.6343901999999986</v>
      </c>
      <c r="K59" s="709">
        <v>0.76100241156650927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4.0961509999999999</v>
      </c>
      <c r="C60" s="707">
        <v>2.9403000000000001</v>
      </c>
      <c r="D60" s="707">
        <v>-1.1558509999999997</v>
      </c>
      <c r="E60" s="708">
        <v>0.71782021707695842</v>
      </c>
      <c r="F60" s="706">
        <v>13.702180800000001</v>
      </c>
      <c r="G60" s="707">
        <v>9.1347871999999999</v>
      </c>
      <c r="H60" s="707">
        <v>0</v>
      </c>
      <c r="I60" s="707">
        <v>5.1909999999999998</v>
      </c>
      <c r="J60" s="707">
        <v>-3.9437872</v>
      </c>
      <c r="K60" s="709">
        <v>0.37884480403294629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5.7350020000000006</v>
      </c>
      <c r="C61" s="707">
        <v>2.15496</v>
      </c>
      <c r="D61" s="707">
        <v>-3.5800420000000006</v>
      </c>
      <c r="E61" s="708">
        <v>0.37575575387767951</v>
      </c>
      <c r="F61" s="706">
        <v>4</v>
      </c>
      <c r="G61" s="707">
        <v>2.6666666666666665</v>
      </c>
      <c r="H61" s="707">
        <v>3.3869999999999997E-2</v>
      </c>
      <c r="I61" s="707">
        <v>1.7431800000000002</v>
      </c>
      <c r="J61" s="707">
        <v>-0.92348666666666634</v>
      </c>
      <c r="K61" s="709">
        <v>0.43579500000000004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89.999999000000003</v>
      </c>
      <c r="C62" s="707">
        <v>97.55556</v>
      </c>
      <c r="D62" s="707">
        <v>7.5555609999999973</v>
      </c>
      <c r="E62" s="708">
        <v>1.0839506787105631</v>
      </c>
      <c r="F62" s="706">
        <v>89</v>
      </c>
      <c r="G62" s="707">
        <v>59.333333333333336</v>
      </c>
      <c r="H62" s="707">
        <v>26.884700000000002</v>
      </c>
      <c r="I62" s="707">
        <v>199.68614000000002</v>
      </c>
      <c r="J62" s="707">
        <v>140.35280666666668</v>
      </c>
      <c r="K62" s="709">
        <v>2.2436644943820228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0.11495</v>
      </c>
      <c r="D63" s="707">
        <v>0.11495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13.208440000000001</v>
      </c>
      <c r="D64" s="707">
        <v>13.208440000000001</v>
      </c>
      <c r="E64" s="708">
        <v>0</v>
      </c>
      <c r="F64" s="706">
        <v>0</v>
      </c>
      <c r="G64" s="707">
        <v>0</v>
      </c>
      <c r="H64" s="707">
        <v>0.93653999999999993</v>
      </c>
      <c r="I64" s="707">
        <v>4.4152800000000001</v>
      </c>
      <c r="J64" s="707">
        <v>4.4152800000000001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1.15676</v>
      </c>
      <c r="D65" s="707">
        <v>1.15676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0.20948</v>
      </c>
      <c r="J66" s="707">
        <v>0.20948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6.9999989999999999</v>
      </c>
      <c r="C67" s="707">
        <v>6.16913</v>
      </c>
      <c r="D67" s="707">
        <v>-0.83086899999999986</v>
      </c>
      <c r="E67" s="708">
        <v>0.88130441161491602</v>
      </c>
      <c r="F67" s="706">
        <v>7</v>
      </c>
      <c r="G67" s="707">
        <v>4.666666666666667</v>
      </c>
      <c r="H67" s="707">
        <v>9.4806399999999993</v>
      </c>
      <c r="I67" s="707">
        <v>15.8461</v>
      </c>
      <c r="J67" s="707">
        <v>11.179433333333332</v>
      </c>
      <c r="K67" s="709">
        <v>2.2637285714285715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2.9999989999999999</v>
      </c>
      <c r="C68" s="707">
        <v>1.3771800000000001</v>
      </c>
      <c r="D68" s="707">
        <v>-1.6228189999999998</v>
      </c>
      <c r="E68" s="708">
        <v>0.45906015302005104</v>
      </c>
      <c r="F68" s="706">
        <v>2</v>
      </c>
      <c r="G68" s="707">
        <v>1.3333333333333333</v>
      </c>
      <c r="H68" s="707">
        <v>0</v>
      </c>
      <c r="I68" s="707">
        <v>4.80816</v>
      </c>
      <c r="J68" s="707">
        <v>3.474826666666667</v>
      </c>
      <c r="K68" s="709">
        <v>2.40408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80.000000999999997</v>
      </c>
      <c r="C69" s="707">
        <v>75.5291</v>
      </c>
      <c r="D69" s="707">
        <v>-4.4709009999999978</v>
      </c>
      <c r="E69" s="708">
        <v>0.94411373819857825</v>
      </c>
      <c r="F69" s="706">
        <v>80</v>
      </c>
      <c r="G69" s="707">
        <v>53.333333333333336</v>
      </c>
      <c r="H69" s="707">
        <v>5.5223699999999996</v>
      </c>
      <c r="I69" s="707">
        <v>47.959150000000001</v>
      </c>
      <c r="J69" s="707">
        <v>-5.3741833333333346</v>
      </c>
      <c r="K69" s="709">
        <v>0.59948937499999999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9.8010000000000002</v>
      </c>
      <c r="I70" s="707">
        <v>108.9</v>
      </c>
      <c r="J70" s="707">
        <v>108.9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0.32155</v>
      </c>
      <c r="I71" s="707">
        <v>11.76751</v>
      </c>
      <c r="J71" s="707">
        <v>11.76751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0.8226</v>
      </c>
      <c r="I72" s="707">
        <v>3.78396</v>
      </c>
      <c r="J72" s="707">
        <v>3.78396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1.9964999999999999</v>
      </c>
      <c r="J73" s="707">
        <v>1.9964999999999999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0.13200000000000001</v>
      </c>
      <c r="D74" s="707">
        <v>0.13200000000000001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0.13200000000000001</v>
      </c>
      <c r="J74" s="707">
        <v>0.13200000000000001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0.13200000000000001</v>
      </c>
      <c r="D75" s="707">
        <v>0.13200000000000001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0.13200000000000001</v>
      </c>
      <c r="J75" s="707">
        <v>0.13200000000000001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1366.201581</v>
      </c>
      <c r="C76" s="707">
        <v>1386.2249999999999</v>
      </c>
      <c r="D76" s="707">
        <v>20.023418999999876</v>
      </c>
      <c r="E76" s="708">
        <v>1.0146562698202586</v>
      </c>
      <c r="F76" s="706">
        <v>1339.9617237</v>
      </c>
      <c r="G76" s="707">
        <v>893.30781579999996</v>
      </c>
      <c r="H76" s="707">
        <v>88.94</v>
      </c>
      <c r="I76" s="707">
        <v>849.71799999999996</v>
      </c>
      <c r="J76" s="707">
        <v>-43.589815799999997</v>
      </c>
      <c r="K76" s="709">
        <v>0.63413602416470272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1366.201581</v>
      </c>
      <c r="C77" s="707">
        <v>1386.2249999999999</v>
      </c>
      <c r="D77" s="707">
        <v>20.023418999999876</v>
      </c>
      <c r="E77" s="708">
        <v>1.0146562698202586</v>
      </c>
      <c r="F77" s="706">
        <v>1339.9617237</v>
      </c>
      <c r="G77" s="707">
        <v>893.30781579999996</v>
      </c>
      <c r="H77" s="707">
        <v>88.94</v>
      </c>
      <c r="I77" s="707">
        <v>849.71799999999996</v>
      </c>
      <c r="J77" s="707">
        <v>-43.589815799999997</v>
      </c>
      <c r="K77" s="709">
        <v>0.63413602416470272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707.95062600000006</v>
      </c>
      <c r="C78" s="707">
        <v>752.95600000000002</v>
      </c>
      <c r="D78" s="707">
        <v>45.005373999999961</v>
      </c>
      <c r="E78" s="708">
        <v>1.0635713457226323</v>
      </c>
      <c r="F78" s="706">
        <v>685.17070190000004</v>
      </c>
      <c r="G78" s="707">
        <v>456.78046793333334</v>
      </c>
      <c r="H78" s="707">
        <v>60.313000000000002</v>
      </c>
      <c r="I78" s="707">
        <v>441.96300000000002</v>
      </c>
      <c r="J78" s="707">
        <v>-14.817467933333319</v>
      </c>
      <c r="K78" s="709">
        <v>0.64504071580180333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154.16610200000002</v>
      </c>
      <c r="C79" s="707">
        <v>147.93</v>
      </c>
      <c r="D79" s="707">
        <v>-6.2361020000000167</v>
      </c>
      <c r="E79" s="708">
        <v>0.95954946049034817</v>
      </c>
      <c r="F79" s="706">
        <v>161.07953000000001</v>
      </c>
      <c r="G79" s="707">
        <v>107.38635333333333</v>
      </c>
      <c r="H79" s="707">
        <v>10.975</v>
      </c>
      <c r="I79" s="707">
        <v>98.323999999999998</v>
      </c>
      <c r="J79" s="707">
        <v>-9.0623533333333341</v>
      </c>
      <c r="K79" s="709">
        <v>0.61040654886440249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504.08485300000001</v>
      </c>
      <c r="C80" s="707">
        <v>485.339</v>
      </c>
      <c r="D80" s="707">
        <v>-18.745853000000011</v>
      </c>
      <c r="E80" s="708">
        <v>0.96281210814322959</v>
      </c>
      <c r="F80" s="706">
        <v>493.71149180000003</v>
      </c>
      <c r="G80" s="707">
        <v>329.14099453333336</v>
      </c>
      <c r="H80" s="707">
        <v>17.652000000000001</v>
      </c>
      <c r="I80" s="707">
        <v>309.43099999999998</v>
      </c>
      <c r="J80" s="707">
        <v>-19.709994533333372</v>
      </c>
      <c r="K80" s="709">
        <v>0.62674457682129237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1626.6406710000001</v>
      </c>
      <c r="C81" s="707">
        <v>2128.9586400000003</v>
      </c>
      <c r="D81" s="707">
        <v>502.31796900000018</v>
      </c>
      <c r="E81" s="708">
        <v>1.3088069651493426</v>
      </c>
      <c r="F81" s="706">
        <v>2613.2327683000003</v>
      </c>
      <c r="G81" s="707">
        <v>1742.1551788666668</v>
      </c>
      <c r="H81" s="707">
        <v>227.30166</v>
      </c>
      <c r="I81" s="707">
        <v>1739.0498600000001</v>
      </c>
      <c r="J81" s="707">
        <v>-3.1053188666667211</v>
      </c>
      <c r="K81" s="709">
        <v>0.66547836116845915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462.68430000000001</v>
      </c>
      <c r="C82" s="707">
        <v>273.54412000000002</v>
      </c>
      <c r="D82" s="707">
        <v>-189.14017999999999</v>
      </c>
      <c r="E82" s="708">
        <v>0.5912111562895046</v>
      </c>
      <c r="F82" s="706">
        <v>332.99206479999998</v>
      </c>
      <c r="G82" s="707">
        <v>221.99470986666665</v>
      </c>
      <c r="H82" s="707">
        <v>42.625219999999999</v>
      </c>
      <c r="I82" s="707">
        <v>409.97201000000001</v>
      </c>
      <c r="J82" s="707">
        <v>187.97730013333336</v>
      </c>
      <c r="K82" s="709">
        <v>1.2311765154110665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462.68430000000001</v>
      </c>
      <c r="C83" s="707">
        <v>273.54412000000002</v>
      </c>
      <c r="D83" s="707">
        <v>-189.14017999999999</v>
      </c>
      <c r="E83" s="708">
        <v>0.5912111562895046</v>
      </c>
      <c r="F83" s="706">
        <v>332.99206479999998</v>
      </c>
      <c r="G83" s="707">
        <v>221.99470986666665</v>
      </c>
      <c r="H83" s="707">
        <v>42.625219999999999</v>
      </c>
      <c r="I83" s="707">
        <v>409.97201000000001</v>
      </c>
      <c r="J83" s="707">
        <v>187.97730013333336</v>
      </c>
      <c r="K83" s="709">
        <v>1.2311765154110665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46.532615</v>
      </c>
      <c r="C84" s="707">
        <v>130.95753999999999</v>
      </c>
      <c r="D84" s="707">
        <v>84.424925000000002</v>
      </c>
      <c r="E84" s="708">
        <v>2.8143172267451551</v>
      </c>
      <c r="F84" s="706">
        <v>134.07049179999999</v>
      </c>
      <c r="G84" s="707">
        <v>89.380327866666661</v>
      </c>
      <c r="H84" s="707">
        <v>4.6898</v>
      </c>
      <c r="I84" s="707">
        <v>26.117789999999999</v>
      </c>
      <c r="J84" s="707">
        <v>-63.262537866666662</v>
      </c>
      <c r="K84" s="709">
        <v>0.19480640109056424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2.7829999999999999</v>
      </c>
      <c r="D85" s="707">
        <v>2.7829999999999999</v>
      </c>
      <c r="E85" s="708">
        <v>0</v>
      </c>
      <c r="F85" s="706">
        <v>2.6923681999999998</v>
      </c>
      <c r="G85" s="707">
        <v>1.7949121333333331</v>
      </c>
      <c r="H85" s="707">
        <v>0</v>
      </c>
      <c r="I85" s="707">
        <v>0</v>
      </c>
      <c r="J85" s="707">
        <v>-1.7949121333333331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3.6669430000000003</v>
      </c>
      <c r="C86" s="707">
        <v>31.171599999999998</v>
      </c>
      <c r="D86" s="707">
        <v>27.504656999999998</v>
      </c>
      <c r="E86" s="708">
        <v>8.5007048105192791</v>
      </c>
      <c r="F86" s="706">
        <v>1.3306769999999999</v>
      </c>
      <c r="G86" s="707">
        <v>0.88711799999999996</v>
      </c>
      <c r="H86" s="707">
        <v>0</v>
      </c>
      <c r="I86" s="707">
        <v>0.2</v>
      </c>
      <c r="J86" s="707">
        <v>-0.6871179999999999</v>
      </c>
      <c r="K86" s="709">
        <v>0.15029943404748111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299.37136700000002</v>
      </c>
      <c r="C87" s="707">
        <v>7.8431899999999999</v>
      </c>
      <c r="D87" s="707">
        <v>-291.52817700000003</v>
      </c>
      <c r="E87" s="708">
        <v>2.6198864903469541E-2</v>
      </c>
      <c r="F87" s="706">
        <v>88</v>
      </c>
      <c r="G87" s="707">
        <v>58.666666666666664</v>
      </c>
      <c r="H87" s="707">
        <v>0</v>
      </c>
      <c r="I87" s="707">
        <v>157.85951</v>
      </c>
      <c r="J87" s="707">
        <v>99.192843333333343</v>
      </c>
      <c r="K87" s="709">
        <v>1.7938580681818181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40.422165999999997</v>
      </c>
      <c r="C88" s="707">
        <v>54.917400000000001</v>
      </c>
      <c r="D88" s="707">
        <v>14.495234000000004</v>
      </c>
      <c r="E88" s="708">
        <v>1.3585961722090796</v>
      </c>
      <c r="F88" s="706">
        <v>48.943010100000002</v>
      </c>
      <c r="G88" s="707">
        <v>32.628673400000004</v>
      </c>
      <c r="H88" s="707">
        <v>8.254430000000001</v>
      </c>
      <c r="I88" s="707">
        <v>61.625050000000002</v>
      </c>
      <c r="J88" s="707">
        <v>28.996376599999998</v>
      </c>
      <c r="K88" s="709">
        <v>1.2591185109801819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3.0323200000000003</v>
      </c>
      <c r="D89" s="707">
        <v>3.0323200000000003</v>
      </c>
      <c r="E89" s="708">
        <v>0</v>
      </c>
      <c r="F89" s="706">
        <v>17.955516899999999</v>
      </c>
      <c r="G89" s="707">
        <v>11.970344599999999</v>
      </c>
      <c r="H89" s="707">
        <v>1.73604</v>
      </c>
      <c r="I89" s="707">
        <v>1.73604</v>
      </c>
      <c r="J89" s="707">
        <v>-10.234304599999998</v>
      </c>
      <c r="K89" s="709">
        <v>9.6685604188871899E-2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0.48593700000000001</v>
      </c>
      <c r="C90" s="707">
        <v>0</v>
      </c>
      <c r="D90" s="707">
        <v>-0.48593700000000001</v>
      </c>
      <c r="E90" s="708">
        <v>0</v>
      </c>
      <c r="F90" s="706">
        <v>0</v>
      </c>
      <c r="G90" s="707">
        <v>0</v>
      </c>
      <c r="H90" s="707">
        <v>0</v>
      </c>
      <c r="I90" s="707">
        <v>15.33433</v>
      </c>
      <c r="J90" s="707">
        <v>15.33433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54.522348000000001</v>
      </c>
      <c r="C91" s="707">
        <v>0</v>
      </c>
      <c r="D91" s="707">
        <v>-54.522348000000001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17.682924</v>
      </c>
      <c r="C92" s="707">
        <v>42.83907</v>
      </c>
      <c r="D92" s="707">
        <v>25.156146</v>
      </c>
      <c r="E92" s="708">
        <v>2.4226236565853023</v>
      </c>
      <c r="F92" s="706">
        <v>40.000000800000002</v>
      </c>
      <c r="G92" s="707">
        <v>26.666667200000003</v>
      </c>
      <c r="H92" s="707">
        <v>27.944950000000002</v>
      </c>
      <c r="I92" s="707">
        <v>147.09929</v>
      </c>
      <c r="J92" s="707">
        <v>120.43262279999999</v>
      </c>
      <c r="K92" s="709">
        <v>3.677482176450356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55.838000000000001</v>
      </c>
      <c r="D93" s="707">
        <v>55.838000000000001</v>
      </c>
      <c r="E93" s="708">
        <v>0</v>
      </c>
      <c r="F93" s="706">
        <v>0</v>
      </c>
      <c r="G93" s="707">
        <v>0</v>
      </c>
      <c r="H93" s="707">
        <v>0</v>
      </c>
      <c r="I93" s="707">
        <v>12.15</v>
      </c>
      <c r="J93" s="707">
        <v>12.15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33.86</v>
      </c>
      <c r="D94" s="707">
        <v>33.86</v>
      </c>
      <c r="E94" s="708">
        <v>0</v>
      </c>
      <c r="F94" s="706">
        <v>0</v>
      </c>
      <c r="G94" s="707">
        <v>0</v>
      </c>
      <c r="H94" s="707">
        <v>0</v>
      </c>
      <c r="I94" s="707">
        <v>2.7770000000000001</v>
      </c>
      <c r="J94" s="707">
        <v>2.7770000000000001</v>
      </c>
      <c r="K94" s="709">
        <v>0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0</v>
      </c>
      <c r="C95" s="707">
        <v>33.86</v>
      </c>
      <c r="D95" s="707">
        <v>33.86</v>
      </c>
      <c r="E95" s="708">
        <v>0</v>
      </c>
      <c r="F95" s="706">
        <v>0</v>
      </c>
      <c r="G95" s="707">
        <v>0</v>
      </c>
      <c r="H95" s="707">
        <v>0</v>
      </c>
      <c r="I95" s="707">
        <v>2.7770000000000001</v>
      </c>
      <c r="J95" s="707">
        <v>2.7770000000000001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21.978000000000002</v>
      </c>
      <c r="D96" s="707">
        <v>21.978000000000002</v>
      </c>
      <c r="E96" s="708">
        <v>0</v>
      </c>
      <c r="F96" s="706">
        <v>0</v>
      </c>
      <c r="G96" s="707">
        <v>0</v>
      </c>
      <c r="H96" s="707">
        <v>0</v>
      </c>
      <c r="I96" s="707">
        <v>9.3729999999999993</v>
      </c>
      <c r="J96" s="707">
        <v>9.3729999999999993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21.978000000000002</v>
      </c>
      <c r="D97" s="707">
        <v>21.978000000000002</v>
      </c>
      <c r="E97" s="708">
        <v>0</v>
      </c>
      <c r="F97" s="706">
        <v>0</v>
      </c>
      <c r="G97" s="707">
        <v>0</v>
      </c>
      <c r="H97" s="707">
        <v>0</v>
      </c>
      <c r="I97" s="707">
        <v>9.3729999999999993</v>
      </c>
      <c r="J97" s="707">
        <v>9.3729999999999993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1163.956371</v>
      </c>
      <c r="C98" s="707">
        <v>1799.5765200000001</v>
      </c>
      <c r="D98" s="707">
        <v>635.62014900000008</v>
      </c>
      <c r="E98" s="708">
        <v>1.5460858884718456</v>
      </c>
      <c r="F98" s="706">
        <v>2280.2407034999997</v>
      </c>
      <c r="G98" s="707">
        <v>1520.1604689999997</v>
      </c>
      <c r="H98" s="707">
        <v>184.67644000000001</v>
      </c>
      <c r="I98" s="707">
        <v>1316.92785</v>
      </c>
      <c r="J98" s="707">
        <v>-203.23261899999966</v>
      </c>
      <c r="K98" s="709">
        <v>0.57753896243436664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27.043168000000001</v>
      </c>
      <c r="C99" s="707">
        <v>20.787560000000003</v>
      </c>
      <c r="D99" s="707">
        <v>-6.2556079999999987</v>
      </c>
      <c r="E99" s="708">
        <v>0.76868065161596455</v>
      </c>
      <c r="F99" s="706">
        <v>21.82329</v>
      </c>
      <c r="G99" s="707">
        <v>14.548859999999999</v>
      </c>
      <c r="H99" s="707">
        <v>1.49359</v>
      </c>
      <c r="I99" s="707">
        <v>12.25037</v>
      </c>
      <c r="J99" s="707">
        <v>-2.2984899999999993</v>
      </c>
      <c r="K99" s="709">
        <v>0.56134386703379735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10.355649</v>
      </c>
      <c r="C100" s="707">
        <v>9.9661000000000008</v>
      </c>
      <c r="D100" s="707">
        <v>-0.38954899999999881</v>
      </c>
      <c r="E100" s="708">
        <v>0.96238294673757296</v>
      </c>
      <c r="F100" s="706">
        <v>10.102354</v>
      </c>
      <c r="G100" s="707">
        <v>6.7349026666666667</v>
      </c>
      <c r="H100" s="707">
        <v>0.56240000000000001</v>
      </c>
      <c r="I100" s="707">
        <v>5.3926000000000007</v>
      </c>
      <c r="J100" s="707">
        <v>-1.342302666666666</v>
      </c>
      <c r="K100" s="709">
        <v>0.53379638052675649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16.687519000000002</v>
      </c>
      <c r="C101" s="707">
        <v>10.821459999999998</v>
      </c>
      <c r="D101" s="707">
        <v>-5.8660590000000035</v>
      </c>
      <c r="E101" s="708">
        <v>0.64847626540530068</v>
      </c>
      <c r="F101" s="706">
        <v>11.720936</v>
      </c>
      <c r="G101" s="707">
        <v>7.8139573333333336</v>
      </c>
      <c r="H101" s="707">
        <v>0.93119000000000007</v>
      </c>
      <c r="I101" s="707">
        <v>6.8577700000000004</v>
      </c>
      <c r="J101" s="707">
        <v>-0.95618733333333328</v>
      </c>
      <c r="K101" s="709">
        <v>0.58508723194120338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64.687472999999997</v>
      </c>
      <c r="C102" s="707">
        <v>59.970120000000001</v>
      </c>
      <c r="D102" s="707">
        <v>-4.7173529999999957</v>
      </c>
      <c r="E102" s="708">
        <v>0.92707470579350049</v>
      </c>
      <c r="F102" s="706">
        <v>64.274802899999997</v>
      </c>
      <c r="G102" s="707">
        <v>42.849868600000001</v>
      </c>
      <c r="H102" s="707">
        <v>0</v>
      </c>
      <c r="I102" s="707">
        <v>40.982999999999997</v>
      </c>
      <c r="J102" s="707">
        <v>-1.8668686000000037</v>
      </c>
      <c r="K102" s="709">
        <v>0.63762155854078861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27</v>
      </c>
      <c r="C103" s="707">
        <v>28.08</v>
      </c>
      <c r="D103" s="707">
        <v>1.0799999999999983</v>
      </c>
      <c r="E103" s="708">
        <v>1.04</v>
      </c>
      <c r="F103" s="706">
        <v>30.51</v>
      </c>
      <c r="G103" s="707">
        <v>20.34</v>
      </c>
      <c r="H103" s="707">
        <v>0</v>
      </c>
      <c r="I103" s="707">
        <v>20.655000000000001</v>
      </c>
      <c r="J103" s="707">
        <v>0.31500000000000128</v>
      </c>
      <c r="K103" s="709">
        <v>0.67699115044247793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37.687472999999997</v>
      </c>
      <c r="C104" s="707">
        <v>31.89012</v>
      </c>
      <c r="D104" s="707">
        <v>-5.7973529999999975</v>
      </c>
      <c r="E104" s="708">
        <v>0.84617294452191061</v>
      </c>
      <c r="F104" s="706">
        <v>33.764802899999999</v>
      </c>
      <c r="G104" s="707">
        <v>22.509868600000001</v>
      </c>
      <c r="H104" s="707">
        <v>0</v>
      </c>
      <c r="I104" s="707">
        <v>20.327999999999999</v>
      </c>
      <c r="J104" s="707">
        <v>-2.1818686000000014</v>
      </c>
      <c r="K104" s="709">
        <v>0.60204705059895369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781.67859699999997</v>
      </c>
      <c r="C105" s="707">
        <v>1429.38058</v>
      </c>
      <c r="D105" s="707">
        <v>647.70198300000004</v>
      </c>
      <c r="E105" s="708">
        <v>1.8286039626590929</v>
      </c>
      <c r="F105" s="706">
        <v>1960.0083622000002</v>
      </c>
      <c r="G105" s="707">
        <v>1306.6722414666667</v>
      </c>
      <c r="H105" s="707">
        <v>148.15081000000001</v>
      </c>
      <c r="I105" s="707">
        <v>1084.0146599999998</v>
      </c>
      <c r="J105" s="707">
        <v>-222.6575814666669</v>
      </c>
      <c r="K105" s="709">
        <v>0.55306634446357861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592.22731700000008</v>
      </c>
      <c r="C106" s="707">
        <v>593.44458999999995</v>
      </c>
      <c r="D106" s="707">
        <v>1.2172729999998637</v>
      </c>
      <c r="E106" s="708">
        <v>1.0020554151506655</v>
      </c>
      <c r="F106" s="706">
        <v>674.38802410000005</v>
      </c>
      <c r="G106" s="707">
        <v>449.5920160666667</v>
      </c>
      <c r="H106" s="707">
        <v>55.801339999999996</v>
      </c>
      <c r="I106" s="707">
        <v>426.40995000000004</v>
      </c>
      <c r="J106" s="707">
        <v>-23.182066066666664</v>
      </c>
      <c r="K106" s="709">
        <v>0.63229169967699606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23.0626</v>
      </c>
      <c r="D107" s="707">
        <v>23.0626</v>
      </c>
      <c r="E107" s="708">
        <v>0</v>
      </c>
      <c r="F107" s="706">
        <v>14.1161642</v>
      </c>
      <c r="G107" s="707">
        <v>9.410776133333334</v>
      </c>
      <c r="H107" s="707">
        <v>0</v>
      </c>
      <c r="I107" s="707">
        <v>1.089</v>
      </c>
      <c r="J107" s="707">
        <v>-8.3217761333333335</v>
      </c>
      <c r="K107" s="709">
        <v>7.7145603052704639E-2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189.45128</v>
      </c>
      <c r="C108" s="707">
        <v>202.8365</v>
      </c>
      <c r="D108" s="707">
        <v>13.385220000000004</v>
      </c>
      <c r="E108" s="708">
        <v>1.0706525709406662</v>
      </c>
      <c r="F108" s="706">
        <v>204.12517389999999</v>
      </c>
      <c r="G108" s="707">
        <v>136.08344926666666</v>
      </c>
      <c r="H108" s="707">
        <v>13.423530000000001</v>
      </c>
      <c r="I108" s="707">
        <v>126.08465</v>
      </c>
      <c r="J108" s="707">
        <v>-9.9987992666666656</v>
      </c>
      <c r="K108" s="709">
        <v>0.61768300102841944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610.03688999999997</v>
      </c>
      <c r="D109" s="707">
        <v>610.03688999999997</v>
      </c>
      <c r="E109" s="708">
        <v>0</v>
      </c>
      <c r="F109" s="706">
        <v>1067.3789999999999</v>
      </c>
      <c r="G109" s="707">
        <v>711.5859999999999</v>
      </c>
      <c r="H109" s="707">
        <v>78.925939999999997</v>
      </c>
      <c r="I109" s="707">
        <v>530.43106</v>
      </c>
      <c r="J109" s="707">
        <v>-181.1549399999999</v>
      </c>
      <c r="K109" s="709">
        <v>0.4969472511638322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277.310855</v>
      </c>
      <c r="C110" s="707">
        <v>277.26292000000001</v>
      </c>
      <c r="D110" s="707">
        <v>-4.7934999999995398E-2</v>
      </c>
      <c r="E110" s="708">
        <v>0.99982714344160817</v>
      </c>
      <c r="F110" s="706">
        <v>231.09439369999998</v>
      </c>
      <c r="G110" s="707">
        <v>154.06292913333331</v>
      </c>
      <c r="H110" s="707">
        <v>35.032040000000002</v>
      </c>
      <c r="I110" s="707">
        <v>179.67982000000001</v>
      </c>
      <c r="J110" s="707">
        <v>25.616890866666694</v>
      </c>
      <c r="K110" s="709">
        <v>0.777517001270291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12.863922000000001</v>
      </c>
      <c r="C111" s="707">
        <v>0.85</v>
      </c>
      <c r="D111" s="707">
        <v>-12.013922000000001</v>
      </c>
      <c r="E111" s="708">
        <v>6.607627129579921E-2</v>
      </c>
      <c r="F111" s="706">
        <v>0.72162400000000004</v>
      </c>
      <c r="G111" s="707">
        <v>0.48108266666666671</v>
      </c>
      <c r="H111" s="707">
        <v>15.465999999999999</v>
      </c>
      <c r="I111" s="707">
        <v>16.565999999999999</v>
      </c>
      <c r="J111" s="707">
        <v>16.084917333333333</v>
      </c>
      <c r="K111" s="709">
        <v>22.956553551433984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196.060766</v>
      </c>
      <c r="C112" s="707">
        <v>190.84614999999999</v>
      </c>
      <c r="D112" s="707">
        <v>-5.2146160000000066</v>
      </c>
      <c r="E112" s="708">
        <v>0.97340306219144324</v>
      </c>
      <c r="F112" s="706">
        <v>167.00000020000002</v>
      </c>
      <c r="G112" s="707">
        <v>111.33333346666667</v>
      </c>
      <c r="H112" s="707">
        <v>11.073919999999999</v>
      </c>
      <c r="I112" s="707">
        <v>46.786850000000001</v>
      </c>
      <c r="J112" s="707">
        <v>-64.546483466666672</v>
      </c>
      <c r="K112" s="709">
        <v>0.28016077810759188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</v>
      </c>
      <c r="C113" s="707">
        <v>8.406600000000001</v>
      </c>
      <c r="D113" s="707">
        <v>1.406600000000001</v>
      </c>
      <c r="E113" s="708">
        <v>1.2009428571428573</v>
      </c>
      <c r="F113" s="706">
        <v>7</v>
      </c>
      <c r="G113" s="707">
        <v>4.666666666666667</v>
      </c>
      <c r="H113" s="707">
        <v>0</v>
      </c>
      <c r="I113" s="707">
        <v>1.3460399999999999</v>
      </c>
      <c r="J113" s="707">
        <v>-3.3206266666666671</v>
      </c>
      <c r="K113" s="709">
        <v>0.19229142857142856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9.523340000000001</v>
      </c>
      <c r="C114" s="707">
        <v>0.49933</v>
      </c>
      <c r="D114" s="707">
        <v>-9.0240100000000005</v>
      </c>
      <c r="E114" s="708">
        <v>5.2432234909181016E-2</v>
      </c>
      <c r="F114" s="706">
        <v>0.5223198</v>
      </c>
      <c r="G114" s="707">
        <v>0.3482132</v>
      </c>
      <c r="H114" s="707">
        <v>0</v>
      </c>
      <c r="I114" s="707">
        <v>2.3615300000000001</v>
      </c>
      <c r="J114" s="707">
        <v>2.0133168000000001</v>
      </c>
      <c r="K114" s="709">
        <v>4.5212339260353529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51.862826999999996</v>
      </c>
      <c r="C115" s="707">
        <v>68.022059999999996</v>
      </c>
      <c r="D115" s="707">
        <v>16.159233</v>
      </c>
      <c r="E115" s="708">
        <v>1.3115764013404052</v>
      </c>
      <c r="F115" s="706">
        <v>0</v>
      </c>
      <c r="G115" s="707">
        <v>0</v>
      </c>
      <c r="H115" s="707">
        <v>8.4921200000000017</v>
      </c>
      <c r="I115" s="707">
        <v>71.91216</v>
      </c>
      <c r="J115" s="707">
        <v>71.91216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1.1374000000000002</v>
      </c>
      <c r="D116" s="707">
        <v>1.1374000000000002</v>
      </c>
      <c r="E116" s="708">
        <v>0</v>
      </c>
      <c r="F116" s="706">
        <v>0.85045009999999999</v>
      </c>
      <c r="G116" s="707">
        <v>0.56696673333333336</v>
      </c>
      <c r="H116" s="707">
        <v>0</v>
      </c>
      <c r="I116" s="707">
        <v>0</v>
      </c>
      <c r="J116" s="707">
        <v>-0.56696673333333336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7.5013800000000002</v>
      </c>
      <c r="D117" s="707">
        <v>7.5013800000000002</v>
      </c>
      <c r="E117" s="708">
        <v>0</v>
      </c>
      <c r="F117" s="706">
        <v>54.999999600000002</v>
      </c>
      <c r="G117" s="707">
        <v>36.666666400000004</v>
      </c>
      <c r="H117" s="707">
        <v>0</v>
      </c>
      <c r="I117" s="707">
        <v>40.707239999999999</v>
      </c>
      <c r="J117" s="707">
        <v>4.0405735999999948</v>
      </c>
      <c r="K117" s="709">
        <v>0.74013164174641188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13.236278</v>
      </c>
      <c r="C118" s="707">
        <v>2.4853400000000003</v>
      </c>
      <c r="D118" s="707">
        <v>-10.750938</v>
      </c>
      <c r="E118" s="708">
        <v>0.1877672862416459</v>
      </c>
      <c r="F118" s="706">
        <v>3.0398546999999998</v>
      </c>
      <c r="G118" s="707">
        <v>2.0265697999999999</v>
      </c>
      <c r="H118" s="707">
        <v>0</v>
      </c>
      <c r="I118" s="707">
        <v>0</v>
      </c>
      <c r="J118" s="707">
        <v>-2.0265697999999999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2.4853400000000003</v>
      </c>
      <c r="D119" s="707">
        <v>2.4853400000000003</v>
      </c>
      <c r="E119" s="708">
        <v>0</v>
      </c>
      <c r="F119" s="706">
        <v>3.0398546999999998</v>
      </c>
      <c r="G119" s="707">
        <v>2.0265697999999999</v>
      </c>
      <c r="H119" s="707">
        <v>0</v>
      </c>
      <c r="I119" s="707">
        <v>0</v>
      </c>
      <c r="J119" s="707">
        <v>-2.0265697999999999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13.236278</v>
      </c>
      <c r="C120" s="707">
        <v>0</v>
      </c>
      <c r="D120" s="707">
        <v>-13.236278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9.69</v>
      </c>
      <c r="D121" s="707">
        <v>9.69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9.69</v>
      </c>
      <c r="D122" s="707">
        <v>9.69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60907.750928000001</v>
      </c>
      <c r="C123" s="707">
        <v>62404.34145</v>
      </c>
      <c r="D123" s="707">
        <v>1496.5905219999986</v>
      </c>
      <c r="E123" s="708">
        <v>1.02457142973099</v>
      </c>
      <c r="F123" s="706">
        <v>64399.913731499997</v>
      </c>
      <c r="G123" s="707">
        <v>42933.275820999996</v>
      </c>
      <c r="H123" s="707">
        <v>4944.2032099999997</v>
      </c>
      <c r="I123" s="707">
        <v>42026.63725</v>
      </c>
      <c r="J123" s="707">
        <v>-906.63857099999586</v>
      </c>
      <c r="K123" s="709">
        <v>0.65258840912768901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43988.86</v>
      </c>
      <c r="C124" s="707">
        <v>46221.421409999995</v>
      </c>
      <c r="D124" s="707">
        <v>2232.5614099999948</v>
      </c>
      <c r="E124" s="708">
        <v>1.0507528817523344</v>
      </c>
      <c r="F124" s="706">
        <v>47444.679535099996</v>
      </c>
      <c r="G124" s="707">
        <v>31629.78635673333</v>
      </c>
      <c r="H124" s="707">
        <v>3643.5279999999998</v>
      </c>
      <c r="I124" s="707">
        <v>31016.868999999999</v>
      </c>
      <c r="J124" s="707">
        <v>-612.91735673333096</v>
      </c>
      <c r="K124" s="709">
        <v>0.65374809786740029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43571.07</v>
      </c>
      <c r="C125" s="707">
        <v>45778.925999999999</v>
      </c>
      <c r="D125" s="707">
        <v>2207.8559999999998</v>
      </c>
      <c r="E125" s="708">
        <v>1.0506725219279673</v>
      </c>
      <c r="F125" s="706">
        <v>47052.182032799996</v>
      </c>
      <c r="G125" s="707">
        <v>31368.121355199997</v>
      </c>
      <c r="H125" s="707">
        <v>3602.68</v>
      </c>
      <c r="I125" s="707">
        <v>30478.647000000001</v>
      </c>
      <c r="J125" s="707">
        <v>-889.47435519999635</v>
      </c>
      <c r="K125" s="709">
        <v>0.64776266866334464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43571.07</v>
      </c>
      <c r="C126" s="707">
        <v>45778.925999999999</v>
      </c>
      <c r="D126" s="707">
        <v>2207.8559999999998</v>
      </c>
      <c r="E126" s="708">
        <v>1.0506725219279673</v>
      </c>
      <c r="F126" s="706">
        <v>47052.182032799996</v>
      </c>
      <c r="G126" s="707">
        <v>31368.121355199997</v>
      </c>
      <c r="H126" s="707">
        <v>3602.68</v>
      </c>
      <c r="I126" s="707">
        <v>30478.647000000001</v>
      </c>
      <c r="J126" s="707">
        <v>-889.47435519999635</v>
      </c>
      <c r="K126" s="709">
        <v>0.64776266866334464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62.32</v>
      </c>
      <c r="D127" s="707">
        <v>62.32</v>
      </c>
      <c r="E127" s="708">
        <v>0</v>
      </c>
      <c r="F127" s="706">
        <v>0</v>
      </c>
      <c r="G127" s="707">
        <v>0</v>
      </c>
      <c r="H127" s="707">
        <v>0</v>
      </c>
      <c r="I127" s="707">
        <v>20.664000000000001</v>
      </c>
      <c r="J127" s="707">
        <v>20.664000000000001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62.32</v>
      </c>
      <c r="D128" s="707">
        <v>62.32</v>
      </c>
      <c r="E128" s="708">
        <v>0</v>
      </c>
      <c r="F128" s="706">
        <v>0</v>
      </c>
      <c r="G128" s="707">
        <v>0</v>
      </c>
      <c r="H128" s="707">
        <v>0</v>
      </c>
      <c r="I128" s="707">
        <v>20.664000000000001</v>
      </c>
      <c r="J128" s="707">
        <v>20.664000000000001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-4.9335900000000006</v>
      </c>
      <c r="D129" s="707">
        <v>-4.9335900000000006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-4.9335900000000006</v>
      </c>
      <c r="D130" s="707">
        <v>-4.9335900000000006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316.56</v>
      </c>
      <c r="C131" s="707">
        <v>280.15499999999997</v>
      </c>
      <c r="D131" s="707">
        <v>-36.40500000000003</v>
      </c>
      <c r="E131" s="708">
        <v>0.88499810462471562</v>
      </c>
      <c r="F131" s="706">
        <v>281.95090920000001</v>
      </c>
      <c r="G131" s="707">
        <v>187.96727280000002</v>
      </c>
      <c r="H131" s="707">
        <v>31</v>
      </c>
      <c r="I131" s="707">
        <v>241.15</v>
      </c>
      <c r="J131" s="707">
        <v>53.182727199999988</v>
      </c>
      <c r="K131" s="709">
        <v>0.85529073371046249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316.56</v>
      </c>
      <c r="C132" s="707">
        <v>280.15499999999997</v>
      </c>
      <c r="D132" s="707">
        <v>-36.40500000000003</v>
      </c>
      <c r="E132" s="708">
        <v>0.88499810462471562</v>
      </c>
      <c r="F132" s="706">
        <v>281.95090920000001</v>
      </c>
      <c r="G132" s="707">
        <v>187.96727280000002</v>
      </c>
      <c r="H132" s="707">
        <v>31</v>
      </c>
      <c r="I132" s="707">
        <v>241.15</v>
      </c>
      <c r="J132" s="707">
        <v>53.182727199999988</v>
      </c>
      <c r="K132" s="709">
        <v>0.85529073371046249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57.31</v>
      </c>
      <c r="C133" s="707">
        <v>65.953999999999994</v>
      </c>
      <c r="D133" s="707">
        <v>8.6439999999999912</v>
      </c>
      <c r="E133" s="708">
        <v>1.1508288256848715</v>
      </c>
      <c r="F133" s="706">
        <v>59.989292300000002</v>
      </c>
      <c r="G133" s="707">
        <v>39.992861533333333</v>
      </c>
      <c r="H133" s="707">
        <v>9.0980000000000008</v>
      </c>
      <c r="I133" s="707">
        <v>262.65800000000002</v>
      </c>
      <c r="J133" s="707">
        <v>222.66513846666669</v>
      </c>
      <c r="K133" s="709">
        <v>4.3784147125202875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57.31</v>
      </c>
      <c r="C134" s="707">
        <v>65.953999999999994</v>
      </c>
      <c r="D134" s="707">
        <v>8.6439999999999912</v>
      </c>
      <c r="E134" s="708">
        <v>1.1508288256848715</v>
      </c>
      <c r="F134" s="706">
        <v>59.989292300000002</v>
      </c>
      <c r="G134" s="707">
        <v>39.992861533333333</v>
      </c>
      <c r="H134" s="707">
        <v>9.0980000000000008</v>
      </c>
      <c r="I134" s="707">
        <v>262.65800000000002</v>
      </c>
      <c r="J134" s="707">
        <v>222.66513846666669</v>
      </c>
      <c r="K134" s="709">
        <v>4.3784147125202875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43.92</v>
      </c>
      <c r="C135" s="707">
        <v>39</v>
      </c>
      <c r="D135" s="707">
        <v>-4.9200000000000017</v>
      </c>
      <c r="E135" s="708">
        <v>0.88797814207650272</v>
      </c>
      <c r="F135" s="706">
        <v>50.5573008</v>
      </c>
      <c r="G135" s="707">
        <v>33.704867200000002</v>
      </c>
      <c r="H135" s="707">
        <v>0.75</v>
      </c>
      <c r="I135" s="707">
        <v>13.75</v>
      </c>
      <c r="J135" s="707">
        <v>-19.954867200000002</v>
      </c>
      <c r="K135" s="709">
        <v>0.27196863326216181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43.92</v>
      </c>
      <c r="C136" s="707">
        <v>39</v>
      </c>
      <c r="D136" s="707">
        <v>-4.9200000000000017</v>
      </c>
      <c r="E136" s="708">
        <v>0.88797814207650272</v>
      </c>
      <c r="F136" s="706">
        <v>50.5573008</v>
      </c>
      <c r="G136" s="707">
        <v>33.704867200000002</v>
      </c>
      <c r="H136" s="707">
        <v>0.75</v>
      </c>
      <c r="I136" s="707">
        <v>13.75</v>
      </c>
      <c r="J136" s="707">
        <v>-19.954867200000002</v>
      </c>
      <c r="K136" s="709">
        <v>0.27196863326216181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15759.87</v>
      </c>
      <c r="C137" s="707">
        <v>15266.06205</v>
      </c>
      <c r="D137" s="707">
        <v>-493.80795000000035</v>
      </c>
      <c r="E137" s="708">
        <v>0.96866674978917966</v>
      </c>
      <c r="F137" s="706">
        <v>15808.683356699999</v>
      </c>
      <c r="G137" s="707">
        <v>10539.1222378</v>
      </c>
      <c r="H137" s="707">
        <v>1228.43524</v>
      </c>
      <c r="I137" s="707">
        <v>10394.92995</v>
      </c>
      <c r="J137" s="707">
        <v>-144.19228780000049</v>
      </c>
      <c r="K137" s="709">
        <v>0.65754558526181406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4310.9799999999996</v>
      </c>
      <c r="C138" s="707">
        <v>4152.1506499999996</v>
      </c>
      <c r="D138" s="707">
        <v>-158.82934999999998</v>
      </c>
      <c r="E138" s="708">
        <v>0.96315701998153547</v>
      </c>
      <c r="F138" s="706">
        <v>4267.5489397000001</v>
      </c>
      <c r="G138" s="707">
        <v>2845.0326264666669</v>
      </c>
      <c r="H138" s="707">
        <v>327.09659000000005</v>
      </c>
      <c r="I138" s="707">
        <v>2767.8856000000001</v>
      </c>
      <c r="J138" s="707">
        <v>-77.14702646666683</v>
      </c>
      <c r="K138" s="709">
        <v>0.64858907047345471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4310.9799999999996</v>
      </c>
      <c r="C139" s="707">
        <v>4152.1506499999996</v>
      </c>
      <c r="D139" s="707">
        <v>-158.82934999999998</v>
      </c>
      <c r="E139" s="708">
        <v>0.96315701998153547</v>
      </c>
      <c r="F139" s="706">
        <v>4267.5489397000001</v>
      </c>
      <c r="G139" s="707">
        <v>2845.0326264666669</v>
      </c>
      <c r="H139" s="707">
        <v>327.09659000000005</v>
      </c>
      <c r="I139" s="707">
        <v>2767.8856000000001</v>
      </c>
      <c r="J139" s="707">
        <v>-77.14702646666683</v>
      </c>
      <c r="K139" s="709">
        <v>0.64858907047345471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11448.89</v>
      </c>
      <c r="C140" s="707">
        <v>11115.588810000001</v>
      </c>
      <c r="D140" s="707">
        <v>-333.30118999999831</v>
      </c>
      <c r="E140" s="708">
        <v>0.97088790354348775</v>
      </c>
      <c r="F140" s="706">
        <v>11541.134416999999</v>
      </c>
      <c r="G140" s="707">
        <v>7694.0896113333329</v>
      </c>
      <c r="H140" s="707">
        <v>901.33865000000003</v>
      </c>
      <c r="I140" s="707">
        <v>7627.0443499999992</v>
      </c>
      <c r="J140" s="707">
        <v>-67.045261333333656</v>
      </c>
      <c r="K140" s="709">
        <v>0.66085742305933315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11448.89</v>
      </c>
      <c r="C141" s="707">
        <v>11115.588810000001</v>
      </c>
      <c r="D141" s="707">
        <v>-333.30118999999831</v>
      </c>
      <c r="E141" s="708">
        <v>0.97088790354348775</v>
      </c>
      <c r="F141" s="706">
        <v>11541.134416999999</v>
      </c>
      <c r="G141" s="707">
        <v>7694.0896113333329</v>
      </c>
      <c r="H141" s="707">
        <v>901.33865000000003</v>
      </c>
      <c r="I141" s="707">
        <v>7627.0443499999992</v>
      </c>
      <c r="J141" s="707">
        <v>-67.045261333333656</v>
      </c>
      <c r="K141" s="709">
        <v>0.66085742305933315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-0.44401999999999997</v>
      </c>
      <c r="D142" s="707">
        <v>-0.44401999999999997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-0.44401999999999997</v>
      </c>
      <c r="D143" s="707">
        <v>-0.44401999999999997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-1.2333900000000002</v>
      </c>
      <c r="D144" s="707">
        <v>-1.2333900000000002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-1.2333900000000002</v>
      </c>
      <c r="D145" s="707">
        <v>-1.2333900000000002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199.700928</v>
      </c>
      <c r="C146" s="707">
        <v>0</v>
      </c>
      <c r="D146" s="707">
        <v>-199.700928</v>
      </c>
      <c r="E146" s="708">
        <v>0</v>
      </c>
      <c r="F146" s="706">
        <v>197.6572468</v>
      </c>
      <c r="G146" s="707">
        <v>131.77149786666666</v>
      </c>
      <c r="H146" s="707">
        <v>0</v>
      </c>
      <c r="I146" s="707">
        <v>0</v>
      </c>
      <c r="J146" s="707">
        <v>-131.77149786666666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199.700928</v>
      </c>
      <c r="C147" s="707">
        <v>0</v>
      </c>
      <c r="D147" s="707">
        <v>-199.700928</v>
      </c>
      <c r="E147" s="708">
        <v>0</v>
      </c>
      <c r="F147" s="706">
        <v>197.6572468</v>
      </c>
      <c r="G147" s="707">
        <v>131.77149786666666</v>
      </c>
      <c r="H147" s="707">
        <v>0</v>
      </c>
      <c r="I147" s="707">
        <v>0</v>
      </c>
      <c r="J147" s="707">
        <v>-131.77149786666666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199.700928</v>
      </c>
      <c r="C148" s="707">
        <v>0</v>
      </c>
      <c r="D148" s="707">
        <v>-199.700928</v>
      </c>
      <c r="E148" s="708">
        <v>0</v>
      </c>
      <c r="F148" s="706">
        <v>197.6572468</v>
      </c>
      <c r="G148" s="707">
        <v>131.77149786666666</v>
      </c>
      <c r="H148" s="707">
        <v>0</v>
      </c>
      <c r="I148" s="707">
        <v>0</v>
      </c>
      <c r="J148" s="707">
        <v>-131.77149786666666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959.32</v>
      </c>
      <c r="C149" s="707">
        <v>916.85798999999997</v>
      </c>
      <c r="D149" s="707">
        <v>-42.462010000000078</v>
      </c>
      <c r="E149" s="708">
        <v>0.95573738689905341</v>
      </c>
      <c r="F149" s="706">
        <v>948.89359290000004</v>
      </c>
      <c r="G149" s="707">
        <v>632.59572860000003</v>
      </c>
      <c r="H149" s="707">
        <v>72.23997</v>
      </c>
      <c r="I149" s="707">
        <v>614.8383</v>
      </c>
      <c r="J149" s="707">
        <v>-17.757428600000026</v>
      </c>
      <c r="K149" s="709">
        <v>0.64795284171003487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959.32</v>
      </c>
      <c r="C150" s="707">
        <v>916.85798999999997</v>
      </c>
      <c r="D150" s="707">
        <v>-42.462010000000078</v>
      </c>
      <c r="E150" s="708">
        <v>0.95573738689905341</v>
      </c>
      <c r="F150" s="706">
        <v>948.89359290000004</v>
      </c>
      <c r="G150" s="707">
        <v>632.59572860000003</v>
      </c>
      <c r="H150" s="707">
        <v>72.23997</v>
      </c>
      <c r="I150" s="707">
        <v>614.8383</v>
      </c>
      <c r="J150" s="707">
        <v>-17.757428600000026</v>
      </c>
      <c r="K150" s="709">
        <v>0.64795284171003487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959.32</v>
      </c>
      <c r="C151" s="707">
        <v>916.85798999999997</v>
      </c>
      <c r="D151" s="707">
        <v>-42.462010000000078</v>
      </c>
      <c r="E151" s="708">
        <v>0.95573738689905341</v>
      </c>
      <c r="F151" s="706">
        <v>948.89359290000004</v>
      </c>
      <c r="G151" s="707">
        <v>632.59572860000003</v>
      </c>
      <c r="H151" s="707">
        <v>72.23997</v>
      </c>
      <c r="I151" s="707">
        <v>614.8383</v>
      </c>
      <c r="J151" s="707">
        <v>-17.757428600000026</v>
      </c>
      <c r="K151" s="709">
        <v>0.64795284171003487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48.113699999999994</v>
      </c>
      <c r="D152" s="707">
        <v>48.113699999999994</v>
      </c>
      <c r="E152" s="708">
        <v>0</v>
      </c>
      <c r="F152" s="706">
        <v>39.652502399999996</v>
      </c>
      <c r="G152" s="707">
        <v>26.435001599999996</v>
      </c>
      <c r="H152" s="707">
        <v>0</v>
      </c>
      <c r="I152" s="707">
        <v>4.1859999999999999</v>
      </c>
      <c r="J152" s="707">
        <v>-22.249001599999996</v>
      </c>
      <c r="K152" s="709">
        <v>0.10556710791599373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48.113699999999994</v>
      </c>
      <c r="D153" s="707">
        <v>48.113699999999994</v>
      </c>
      <c r="E153" s="708">
        <v>0</v>
      </c>
      <c r="F153" s="706">
        <v>39.652502399999996</v>
      </c>
      <c r="G153" s="707">
        <v>26.435001599999996</v>
      </c>
      <c r="H153" s="707">
        <v>0</v>
      </c>
      <c r="I153" s="707">
        <v>4.1859999999999999</v>
      </c>
      <c r="J153" s="707">
        <v>-22.249001599999996</v>
      </c>
      <c r="K153" s="709">
        <v>0.10556710791599373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5.9596999999999998</v>
      </c>
      <c r="D154" s="707">
        <v>5.9596999999999998</v>
      </c>
      <c r="E154" s="708">
        <v>0</v>
      </c>
      <c r="F154" s="706">
        <v>6.4866035999999907</v>
      </c>
      <c r="G154" s="707">
        <v>4.3244023999999941</v>
      </c>
      <c r="H154" s="707">
        <v>0</v>
      </c>
      <c r="I154" s="707">
        <v>2.2949999999999999</v>
      </c>
      <c r="J154" s="707">
        <v>-2.0294023999999942</v>
      </c>
      <c r="K154" s="709">
        <v>0.35380611203064777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2.9596999999999998</v>
      </c>
      <c r="D155" s="707">
        <v>2.9596999999999998</v>
      </c>
      <c r="E155" s="708">
        <v>0</v>
      </c>
      <c r="F155" s="706">
        <v>3.1566467999999999</v>
      </c>
      <c r="G155" s="707">
        <v>2.1044312000000001</v>
      </c>
      <c r="H155" s="707">
        <v>0</v>
      </c>
      <c r="I155" s="707">
        <v>2.2949999999999999</v>
      </c>
      <c r="J155" s="707">
        <v>0.19056879999999987</v>
      </c>
      <c r="K155" s="709">
        <v>0.72703731060440469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3</v>
      </c>
      <c r="D156" s="707">
        <v>3</v>
      </c>
      <c r="E156" s="708">
        <v>0</v>
      </c>
      <c r="F156" s="706">
        <v>3.3299567999999997</v>
      </c>
      <c r="G156" s="707">
        <v>2.2199711999999998</v>
      </c>
      <c r="H156" s="707">
        <v>0</v>
      </c>
      <c r="I156" s="707">
        <v>0</v>
      </c>
      <c r="J156" s="707">
        <v>-2.2199711999999998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42.154000000000003</v>
      </c>
      <c r="D157" s="707">
        <v>42.154000000000003</v>
      </c>
      <c r="E157" s="708">
        <v>0</v>
      </c>
      <c r="F157" s="706">
        <v>33.165898800000001</v>
      </c>
      <c r="G157" s="707">
        <v>22.110599199999999</v>
      </c>
      <c r="H157" s="707">
        <v>0</v>
      </c>
      <c r="I157" s="707">
        <v>0</v>
      </c>
      <c r="J157" s="707">
        <v>-22.110599199999999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42.154000000000003</v>
      </c>
      <c r="D158" s="707">
        <v>42.154000000000003</v>
      </c>
      <c r="E158" s="708">
        <v>0</v>
      </c>
      <c r="F158" s="706">
        <v>33.165898800000001</v>
      </c>
      <c r="G158" s="707">
        <v>22.110599199999999</v>
      </c>
      <c r="H158" s="707">
        <v>0</v>
      </c>
      <c r="I158" s="707">
        <v>0</v>
      </c>
      <c r="J158" s="707">
        <v>-22.110599199999999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1.891</v>
      </c>
      <c r="J159" s="707">
        <v>1.891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1.891</v>
      </c>
      <c r="J160" s="707">
        <v>1.891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1257.9999560000001</v>
      </c>
      <c r="C161" s="707">
        <v>1136.90408</v>
      </c>
      <c r="D161" s="707">
        <v>-121.09587600000009</v>
      </c>
      <c r="E161" s="708">
        <v>0.90373936388277576</v>
      </c>
      <c r="F161" s="706">
        <v>963.82485290000011</v>
      </c>
      <c r="G161" s="707">
        <v>642.54990193333344</v>
      </c>
      <c r="H161" s="707">
        <v>92.74203</v>
      </c>
      <c r="I161" s="707">
        <v>854.97107999999992</v>
      </c>
      <c r="J161" s="707">
        <v>212.42117806666647</v>
      </c>
      <c r="K161" s="709">
        <v>0.88706062873096081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985.99995599999897</v>
      </c>
      <c r="C162" s="707">
        <v>987.03989000000001</v>
      </c>
      <c r="D162" s="707">
        <v>1.0399340000010397</v>
      </c>
      <c r="E162" s="708">
        <v>1.0010546998442269</v>
      </c>
      <c r="F162" s="706">
        <v>911.34778189999997</v>
      </c>
      <c r="G162" s="707">
        <v>607.56518793333328</v>
      </c>
      <c r="H162" s="707">
        <v>83.401830000000004</v>
      </c>
      <c r="I162" s="707">
        <v>665.72505000000001</v>
      </c>
      <c r="J162" s="707">
        <v>58.159862066666733</v>
      </c>
      <c r="K162" s="709">
        <v>0.73048408436577339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985.99995599999897</v>
      </c>
      <c r="C163" s="707">
        <v>987.03989000000001</v>
      </c>
      <c r="D163" s="707">
        <v>1.0399340000010397</v>
      </c>
      <c r="E163" s="708">
        <v>1.0010546998442269</v>
      </c>
      <c r="F163" s="706">
        <v>911.34778189999997</v>
      </c>
      <c r="G163" s="707">
        <v>607.56518793333328</v>
      </c>
      <c r="H163" s="707">
        <v>83.401830000000004</v>
      </c>
      <c r="I163" s="707">
        <v>665.72505000000001</v>
      </c>
      <c r="J163" s="707">
        <v>58.159862066666733</v>
      </c>
      <c r="K163" s="709">
        <v>0.73048408436577339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98.999988000000002</v>
      </c>
      <c r="C164" s="707">
        <v>103.73339</v>
      </c>
      <c r="D164" s="707">
        <v>4.7334019999999981</v>
      </c>
      <c r="E164" s="708">
        <v>1.0478121472095532</v>
      </c>
      <c r="F164" s="706">
        <v>130.43512140000001</v>
      </c>
      <c r="G164" s="707">
        <v>86.956747600000014</v>
      </c>
      <c r="H164" s="707">
        <v>16.322800000000001</v>
      </c>
      <c r="I164" s="707">
        <v>129.03280000000001</v>
      </c>
      <c r="J164" s="707">
        <v>42.076052399999995</v>
      </c>
      <c r="K164" s="709">
        <v>0.98924889719158104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175.99999199999999</v>
      </c>
      <c r="C165" s="707">
        <v>176.09957</v>
      </c>
      <c r="D165" s="707">
        <v>9.957800000000816E-2</v>
      </c>
      <c r="E165" s="708">
        <v>1.0005657841166267</v>
      </c>
      <c r="F165" s="706">
        <v>107.0710505</v>
      </c>
      <c r="G165" s="707">
        <v>71.380700333333337</v>
      </c>
      <c r="H165" s="707">
        <v>9.7270000000000003</v>
      </c>
      <c r="I165" s="707">
        <v>77.819000000000003</v>
      </c>
      <c r="J165" s="707">
        <v>6.4382996666666656</v>
      </c>
      <c r="K165" s="709">
        <v>0.72679776313579747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36.999995999999996</v>
      </c>
      <c r="C166" s="707">
        <v>37.020000000000003</v>
      </c>
      <c r="D166" s="707">
        <v>2.0004000000007238E-2</v>
      </c>
      <c r="E166" s="708">
        <v>1.0005406487070974</v>
      </c>
      <c r="F166" s="706">
        <v>37.020000000000003</v>
      </c>
      <c r="G166" s="707">
        <v>24.680000000000003</v>
      </c>
      <c r="H166" s="707">
        <v>3.0840000000000001</v>
      </c>
      <c r="I166" s="707">
        <v>24.678000000000001</v>
      </c>
      <c r="J166" s="707">
        <v>-2.0000000000024443E-3</v>
      </c>
      <c r="K166" s="709">
        <v>0.66661264181523494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550.99999200000002</v>
      </c>
      <c r="C167" s="707">
        <v>547.65538000000004</v>
      </c>
      <c r="D167" s="707">
        <v>-3.3446119999999837</v>
      </c>
      <c r="E167" s="708">
        <v>0.99392992368682287</v>
      </c>
      <c r="F167" s="706">
        <v>555.84789000000001</v>
      </c>
      <c r="G167" s="707">
        <v>370.56526000000002</v>
      </c>
      <c r="H167" s="707">
        <v>47.520220000000002</v>
      </c>
      <c r="I167" s="707">
        <v>380.21277000000003</v>
      </c>
      <c r="J167" s="707">
        <v>9.6475100000000111</v>
      </c>
      <c r="K167" s="709">
        <v>0.68402305170214828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117.999996</v>
      </c>
      <c r="C168" s="707">
        <v>117.44443</v>
      </c>
      <c r="D168" s="707">
        <v>-0.55556599999999889</v>
      </c>
      <c r="E168" s="708">
        <v>0.9952918133997225</v>
      </c>
      <c r="F168" s="706">
        <v>75.888000000000005</v>
      </c>
      <c r="G168" s="707">
        <v>50.592000000000006</v>
      </c>
      <c r="H168" s="707">
        <v>6.3239999999999998</v>
      </c>
      <c r="I168" s="707">
        <v>50.591999999999999</v>
      </c>
      <c r="J168" s="707">
        <v>-7.1054273576010019E-15</v>
      </c>
      <c r="K168" s="709">
        <v>0.66666666666666663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4.9999919999999998</v>
      </c>
      <c r="C169" s="707">
        <v>5.0871199999999996</v>
      </c>
      <c r="D169" s="707">
        <v>8.7127999999999872E-2</v>
      </c>
      <c r="E169" s="708">
        <v>1.0174256278810045</v>
      </c>
      <c r="F169" s="706">
        <v>5.0857200000000002</v>
      </c>
      <c r="G169" s="707">
        <v>3.3904800000000002</v>
      </c>
      <c r="H169" s="707">
        <v>0.42381000000000002</v>
      </c>
      <c r="I169" s="707">
        <v>3.3904800000000002</v>
      </c>
      <c r="J169" s="707">
        <v>0</v>
      </c>
      <c r="K169" s="709">
        <v>0.66666666666666663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272</v>
      </c>
      <c r="C170" s="707">
        <v>149.86419000000001</v>
      </c>
      <c r="D170" s="707">
        <v>-122.13580999999999</v>
      </c>
      <c r="E170" s="708">
        <v>0.55097128676470586</v>
      </c>
      <c r="F170" s="706">
        <v>52.477071000000002</v>
      </c>
      <c r="G170" s="707">
        <v>34.984714000000004</v>
      </c>
      <c r="H170" s="707">
        <v>9.3402000000000012</v>
      </c>
      <c r="I170" s="707">
        <v>189.24602999999999</v>
      </c>
      <c r="J170" s="707">
        <v>154.26131599999999</v>
      </c>
      <c r="K170" s="709">
        <v>3.606261294575682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272</v>
      </c>
      <c r="C171" s="707">
        <v>71.182850000000002</v>
      </c>
      <c r="D171" s="707">
        <v>-200.81715</v>
      </c>
      <c r="E171" s="708">
        <v>0.26170165441176474</v>
      </c>
      <c r="F171" s="706">
        <v>0</v>
      </c>
      <c r="G171" s="707">
        <v>0</v>
      </c>
      <c r="H171" s="707">
        <v>9.3402000000000012</v>
      </c>
      <c r="I171" s="707">
        <v>158.09576000000001</v>
      </c>
      <c r="J171" s="707">
        <v>158.09576000000001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272</v>
      </c>
      <c r="C172" s="707">
        <v>31.88205</v>
      </c>
      <c r="D172" s="707">
        <v>-240.11795000000001</v>
      </c>
      <c r="E172" s="708">
        <v>0.11721341911764706</v>
      </c>
      <c r="F172" s="706">
        <v>0</v>
      </c>
      <c r="G172" s="707">
        <v>0</v>
      </c>
      <c r="H172" s="707">
        <v>9.3402000000000012</v>
      </c>
      <c r="I172" s="707">
        <v>158.09576000000001</v>
      </c>
      <c r="J172" s="707">
        <v>158.09576000000001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39.300800000000002</v>
      </c>
      <c r="D173" s="707">
        <v>39.300800000000002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10.4786</v>
      </c>
      <c r="D174" s="707">
        <v>10.4786</v>
      </c>
      <c r="E174" s="708">
        <v>0</v>
      </c>
      <c r="F174" s="706">
        <v>0</v>
      </c>
      <c r="G174" s="707">
        <v>0</v>
      </c>
      <c r="H174" s="707">
        <v>0</v>
      </c>
      <c r="I174" s="707">
        <v>5.3954199999999997</v>
      </c>
      <c r="J174" s="707">
        <v>5.3954199999999997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10.4786</v>
      </c>
      <c r="D175" s="707">
        <v>10.4786</v>
      </c>
      <c r="E175" s="708">
        <v>0</v>
      </c>
      <c r="F175" s="706">
        <v>0</v>
      </c>
      <c r="G175" s="707">
        <v>0</v>
      </c>
      <c r="H175" s="707">
        <v>0</v>
      </c>
      <c r="I175" s="707">
        <v>5.3954199999999997</v>
      </c>
      <c r="J175" s="707">
        <v>5.3954199999999997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22.385000000000002</v>
      </c>
      <c r="D176" s="707">
        <v>22.385000000000002</v>
      </c>
      <c r="E176" s="708">
        <v>0</v>
      </c>
      <c r="F176" s="706">
        <v>52.477071000000002</v>
      </c>
      <c r="G176" s="707">
        <v>34.984714000000004</v>
      </c>
      <c r="H176" s="707">
        <v>0</v>
      </c>
      <c r="I176" s="707">
        <v>8.8330000000000002</v>
      </c>
      <c r="J176" s="707">
        <v>-26.151714000000005</v>
      </c>
      <c r="K176" s="709">
        <v>0.16832113209976982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22.385000000000002</v>
      </c>
      <c r="D177" s="707">
        <v>22.385000000000002</v>
      </c>
      <c r="E177" s="708">
        <v>0</v>
      </c>
      <c r="F177" s="706">
        <v>52.477071000000002</v>
      </c>
      <c r="G177" s="707">
        <v>34.984714000000004</v>
      </c>
      <c r="H177" s="707">
        <v>0</v>
      </c>
      <c r="I177" s="707">
        <v>8.8330000000000002</v>
      </c>
      <c r="J177" s="707">
        <v>-26.151714000000005</v>
      </c>
      <c r="K177" s="709">
        <v>0.16832113209976982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38.073740000000001</v>
      </c>
      <c r="D178" s="707">
        <v>38.073740000000001</v>
      </c>
      <c r="E178" s="708">
        <v>0</v>
      </c>
      <c r="F178" s="706">
        <v>0</v>
      </c>
      <c r="G178" s="707">
        <v>0</v>
      </c>
      <c r="H178" s="707">
        <v>0</v>
      </c>
      <c r="I178" s="707">
        <v>16.921849999999999</v>
      </c>
      <c r="J178" s="707">
        <v>16.921849999999999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38.073740000000001</v>
      </c>
      <c r="D179" s="707">
        <v>38.073740000000001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16.921849999999999</v>
      </c>
      <c r="J179" s="707">
        <v>16.921849999999999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7.7439999999999998</v>
      </c>
      <c r="D180" s="707">
        <v>7.7439999999999998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7.7439999999999998</v>
      </c>
      <c r="D181" s="707">
        <v>7.7439999999999998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65071.984679000001</v>
      </c>
      <c r="C182" s="707">
        <v>68116.341480000003</v>
      </c>
      <c r="D182" s="707">
        <v>3044.3568010000017</v>
      </c>
      <c r="E182" s="708">
        <v>1.0467844467326117</v>
      </c>
      <c r="F182" s="706">
        <v>296.94936229999996</v>
      </c>
      <c r="G182" s="707">
        <v>197.96624153333332</v>
      </c>
      <c r="H182" s="707">
        <v>9395.089109999999</v>
      </c>
      <c r="I182" s="707">
        <v>40384.158299999996</v>
      </c>
      <c r="J182" s="707">
        <v>40186.192058466659</v>
      </c>
      <c r="K182" s="709">
        <v>135.99678405505705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65071.695387</v>
      </c>
      <c r="C183" s="707">
        <v>68000.829099999988</v>
      </c>
      <c r="D183" s="707">
        <v>2929.1337129999883</v>
      </c>
      <c r="E183" s="708">
        <v>1.0450139449353455</v>
      </c>
      <c r="F183" s="706">
        <v>248.3779878</v>
      </c>
      <c r="G183" s="707">
        <v>165.5853252</v>
      </c>
      <c r="H183" s="707">
        <v>9394.3391599999995</v>
      </c>
      <c r="I183" s="707">
        <v>40220.593420000005</v>
      </c>
      <c r="J183" s="707">
        <v>40055.008094800003</v>
      </c>
      <c r="K183" s="709">
        <v>161.93300290517936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65071.695387</v>
      </c>
      <c r="C184" s="707">
        <v>68000.829099999988</v>
      </c>
      <c r="D184" s="707">
        <v>2929.1337129999883</v>
      </c>
      <c r="E184" s="708">
        <v>1.0450139449353455</v>
      </c>
      <c r="F184" s="706">
        <v>248.3779878</v>
      </c>
      <c r="G184" s="707">
        <v>165.5853252</v>
      </c>
      <c r="H184" s="707">
        <v>9394.3391599999995</v>
      </c>
      <c r="I184" s="707">
        <v>40220.593420000005</v>
      </c>
      <c r="J184" s="707">
        <v>40055.008094800003</v>
      </c>
      <c r="K184" s="709">
        <v>161.93300290517936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499.44104900000002</v>
      </c>
      <c r="C185" s="707">
        <v>255.68251000000001</v>
      </c>
      <c r="D185" s="707">
        <v>-243.75853900000001</v>
      </c>
      <c r="E185" s="708">
        <v>0.51193731574915058</v>
      </c>
      <c r="F185" s="706">
        <v>248.3779878</v>
      </c>
      <c r="G185" s="707">
        <v>165.5853252</v>
      </c>
      <c r="H185" s="707">
        <v>9.3972000000000016</v>
      </c>
      <c r="I185" s="707">
        <v>173.73814999999999</v>
      </c>
      <c r="J185" s="707">
        <v>8.1528247999999905</v>
      </c>
      <c r="K185" s="709">
        <v>0.69949093129741502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104.989193</v>
      </c>
      <c r="C186" s="707">
        <v>92.387140000000002</v>
      </c>
      <c r="D186" s="707">
        <v>-12.602052999999998</v>
      </c>
      <c r="E186" s="708">
        <v>0.87996809347796401</v>
      </c>
      <c r="F186" s="706">
        <v>90.699084299999996</v>
      </c>
      <c r="G186" s="707">
        <v>60.466056199999997</v>
      </c>
      <c r="H186" s="707">
        <v>0.14877000000000001</v>
      </c>
      <c r="I186" s="707">
        <v>0.62654999999999994</v>
      </c>
      <c r="J186" s="707">
        <v>-59.839506199999995</v>
      </c>
      <c r="K186" s="709">
        <v>6.9080080006937838E-3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20.623562000000003</v>
      </c>
      <c r="C187" s="707">
        <v>11.362</v>
      </c>
      <c r="D187" s="707">
        <v>-9.2615620000000032</v>
      </c>
      <c r="E187" s="708">
        <v>0.55092325952228804</v>
      </c>
      <c r="F187" s="706">
        <v>10.585647999999999</v>
      </c>
      <c r="G187" s="707">
        <v>7.0570986666666657</v>
      </c>
      <c r="H187" s="707">
        <v>2.7090000000000001</v>
      </c>
      <c r="I187" s="707">
        <v>6.9130000000000003</v>
      </c>
      <c r="J187" s="707">
        <v>-0.14409866666666549</v>
      </c>
      <c r="K187" s="709">
        <v>0.65305402182275485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370.81051600000001</v>
      </c>
      <c r="C188" s="707">
        <v>145.91521</v>
      </c>
      <c r="D188" s="707">
        <v>-224.89530600000001</v>
      </c>
      <c r="E188" s="708">
        <v>0.39350343019937439</v>
      </c>
      <c r="F188" s="706">
        <v>140.92784650000002</v>
      </c>
      <c r="G188" s="707">
        <v>93.951897666666682</v>
      </c>
      <c r="H188" s="707">
        <v>0.83687999999999996</v>
      </c>
      <c r="I188" s="707">
        <v>114.77803999999999</v>
      </c>
      <c r="J188" s="707">
        <v>20.826142333333308</v>
      </c>
      <c r="K188" s="709">
        <v>0.81444542615642668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3.0177779999999998</v>
      </c>
      <c r="C189" s="707">
        <v>6.01816</v>
      </c>
      <c r="D189" s="707">
        <v>3.0003820000000001</v>
      </c>
      <c r="E189" s="708">
        <v>1.9942354937970919</v>
      </c>
      <c r="F189" s="706">
        <v>6.1654089999999995</v>
      </c>
      <c r="G189" s="707">
        <v>4.110272666666666</v>
      </c>
      <c r="H189" s="707">
        <v>5.7025500000000005</v>
      </c>
      <c r="I189" s="707">
        <v>51.420559999999995</v>
      </c>
      <c r="J189" s="707">
        <v>47.310287333333328</v>
      </c>
      <c r="K189" s="709">
        <v>8.3401701330763292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170.87015599999998</v>
      </c>
      <c r="C190" s="707">
        <v>564.45199000000002</v>
      </c>
      <c r="D190" s="707">
        <v>393.58183400000007</v>
      </c>
      <c r="E190" s="708">
        <v>3.3033971713585846</v>
      </c>
      <c r="F190" s="706">
        <v>0</v>
      </c>
      <c r="G190" s="707">
        <v>0</v>
      </c>
      <c r="H190" s="707">
        <v>1.9422600000000001</v>
      </c>
      <c r="I190" s="707">
        <v>267.15414000000004</v>
      </c>
      <c r="J190" s="707">
        <v>267.15414000000004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3.0890300000000002</v>
      </c>
      <c r="D191" s="707">
        <v>3.0890300000000002</v>
      </c>
      <c r="E191" s="708">
        <v>0</v>
      </c>
      <c r="F191" s="706">
        <v>0</v>
      </c>
      <c r="G191" s="707">
        <v>0</v>
      </c>
      <c r="H191" s="707">
        <v>0</v>
      </c>
      <c r="I191" s="707">
        <v>124.17961</v>
      </c>
      <c r="J191" s="707">
        <v>124.17961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170.87015599999998</v>
      </c>
      <c r="C192" s="707">
        <v>561.36295999999993</v>
      </c>
      <c r="D192" s="707">
        <v>390.49280399999998</v>
      </c>
      <c r="E192" s="708">
        <v>3.2853189412433146</v>
      </c>
      <c r="F192" s="706">
        <v>0</v>
      </c>
      <c r="G192" s="707">
        <v>0</v>
      </c>
      <c r="H192" s="707">
        <v>1.9422600000000001</v>
      </c>
      <c r="I192" s="707">
        <v>142.97452999999999</v>
      </c>
      <c r="J192" s="707">
        <v>142.97452999999999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-2.2599999999999998</v>
      </c>
      <c r="D193" s="707">
        <v>-2.2599999999999998</v>
      </c>
      <c r="E193" s="708">
        <v>0</v>
      </c>
      <c r="F193" s="706">
        <v>0</v>
      </c>
      <c r="G193" s="707">
        <v>0</v>
      </c>
      <c r="H193" s="707">
        <v>0</v>
      </c>
      <c r="I193" s="707">
        <v>-0.4</v>
      </c>
      <c r="J193" s="707">
        <v>-0.4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-2.2599999999999998</v>
      </c>
      <c r="D194" s="707">
        <v>-2.2599999999999998</v>
      </c>
      <c r="E194" s="708">
        <v>0</v>
      </c>
      <c r="F194" s="706">
        <v>0</v>
      </c>
      <c r="G194" s="707">
        <v>0</v>
      </c>
      <c r="H194" s="707">
        <v>0</v>
      </c>
      <c r="I194" s="707">
        <v>-0.4</v>
      </c>
      <c r="J194" s="707">
        <v>-0.4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0.15658000000000002</v>
      </c>
      <c r="C195" s="707">
        <v>0.24659999999999999</v>
      </c>
      <c r="D195" s="707">
        <v>9.0019999999999961E-2</v>
      </c>
      <c r="E195" s="708">
        <v>1.574913782092221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0.15658000000000002</v>
      </c>
      <c r="C196" s="707">
        <v>0.24659999999999999</v>
      </c>
      <c r="D196" s="707">
        <v>9.0019999999999961E-2</v>
      </c>
      <c r="E196" s="708">
        <v>1.574913782092221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64401.227601999999</v>
      </c>
      <c r="C197" s="707">
        <v>64866.530930000001</v>
      </c>
      <c r="D197" s="707">
        <v>465.30332800000178</v>
      </c>
      <c r="E197" s="708">
        <v>1.0072250692312199</v>
      </c>
      <c r="F197" s="706">
        <v>0</v>
      </c>
      <c r="G197" s="707">
        <v>0</v>
      </c>
      <c r="H197" s="707">
        <v>9325.9251600000007</v>
      </c>
      <c r="I197" s="707">
        <v>38764.027249999999</v>
      </c>
      <c r="J197" s="707">
        <v>38764.027249999999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64401.227601999999</v>
      </c>
      <c r="C198" s="707">
        <v>64866.530930000001</v>
      </c>
      <c r="D198" s="707">
        <v>465.30332800000178</v>
      </c>
      <c r="E198" s="708">
        <v>1.0072250692312199</v>
      </c>
      <c r="F198" s="706">
        <v>0</v>
      </c>
      <c r="G198" s="707">
        <v>0</v>
      </c>
      <c r="H198" s="707">
        <v>9325.9251600000007</v>
      </c>
      <c r="I198" s="707">
        <v>38764.027249999999</v>
      </c>
      <c r="J198" s="707">
        <v>38764.027249999999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2316.1770699999997</v>
      </c>
      <c r="D199" s="707">
        <v>2316.1770699999997</v>
      </c>
      <c r="E199" s="708">
        <v>0</v>
      </c>
      <c r="F199" s="706">
        <v>0</v>
      </c>
      <c r="G199" s="707">
        <v>0</v>
      </c>
      <c r="H199" s="707">
        <v>57.074539999999999</v>
      </c>
      <c r="I199" s="707">
        <v>1016.07388</v>
      </c>
      <c r="J199" s="707">
        <v>1016.07388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2316.1770699999997</v>
      </c>
      <c r="D200" s="707">
        <v>2316.1770699999997</v>
      </c>
      <c r="E200" s="708">
        <v>0</v>
      </c>
      <c r="F200" s="706">
        <v>0</v>
      </c>
      <c r="G200" s="707">
        <v>0</v>
      </c>
      <c r="H200" s="707">
        <v>57.074539999999999</v>
      </c>
      <c r="I200" s="707">
        <v>1016.07388</v>
      </c>
      <c r="J200" s="707">
        <v>1016.07388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0.28929199999999999</v>
      </c>
      <c r="C201" s="707">
        <v>115.68692</v>
      </c>
      <c r="D201" s="707">
        <v>115.397628</v>
      </c>
      <c r="E201" s="708">
        <v>399.89671335536411</v>
      </c>
      <c r="F201" s="706">
        <v>48.7309877</v>
      </c>
      <c r="G201" s="707">
        <v>32.487325133333336</v>
      </c>
      <c r="H201" s="707">
        <v>0.74995000000000001</v>
      </c>
      <c r="I201" s="707">
        <v>163.56488000000002</v>
      </c>
      <c r="J201" s="707">
        <v>131.07755486666667</v>
      </c>
      <c r="K201" s="709">
        <v>3.3564860414269835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48.69</v>
      </c>
      <c r="D202" s="707">
        <v>48.69</v>
      </c>
      <c r="E202" s="708">
        <v>0</v>
      </c>
      <c r="F202" s="706">
        <v>0</v>
      </c>
      <c r="G202" s="707">
        <v>0</v>
      </c>
      <c r="H202" s="707">
        <v>0.75</v>
      </c>
      <c r="I202" s="707">
        <v>13.75</v>
      </c>
      <c r="J202" s="707">
        <v>13.75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9.69</v>
      </c>
      <c r="D203" s="707">
        <v>9.69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9.69</v>
      </c>
      <c r="D204" s="707">
        <v>9.69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39</v>
      </c>
      <c r="D205" s="707">
        <v>39</v>
      </c>
      <c r="E205" s="708">
        <v>0</v>
      </c>
      <c r="F205" s="706">
        <v>0</v>
      </c>
      <c r="G205" s="707">
        <v>0</v>
      </c>
      <c r="H205" s="707">
        <v>0.75</v>
      </c>
      <c r="I205" s="707">
        <v>13.75</v>
      </c>
      <c r="J205" s="707">
        <v>13.75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39</v>
      </c>
      <c r="D206" s="707">
        <v>39</v>
      </c>
      <c r="E206" s="708">
        <v>0</v>
      </c>
      <c r="F206" s="706">
        <v>0</v>
      </c>
      <c r="G206" s="707">
        <v>0</v>
      </c>
      <c r="H206" s="707">
        <v>0.75</v>
      </c>
      <c r="I206" s="707">
        <v>13.75</v>
      </c>
      <c r="J206" s="707">
        <v>13.75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0.28929199999999999</v>
      </c>
      <c r="C207" s="707">
        <v>66.996920000000003</v>
      </c>
      <c r="D207" s="707">
        <v>66.707628</v>
      </c>
      <c r="E207" s="708">
        <v>231.5892592951067</v>
      </c>
      <c r="F207" s="706">
        <v>48.7309877</v>
      </c>
      <c r="G207" s="707">
        <v>32.487325133333336</v>
      </c>
      <c r="H207" s="707">
        <v>-5.0000000000000002E-5</v>
      </c>
      <c r="I207" s="707">
        <v>149.81488000000002</v>
      </c>
      <c r="J207" s="707">
        <v>117.32755486666667</v>
      </c>
      <c r="K207" s="709">
        <v>3.0743247176170003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4.1969099999999999</v>
      </c>
      <c r="D208" s="707">
        <v>4.1969099999999999</v>
      </c>
      <c r="E208" s="708">
        <v>0</v>
      </c>
      <c r="F208" s="706">
        <v>0</v>
      </c>
      <c r="G208" s="707">
        <v>0</v>
      </c>
      <c r="H208" s="707">
        <v>-5.0000000000000002E-5</v>
      </c>
      <c r="I208" s="707">
        <v>140.00201999999999</v>
      </c>
      <c r="J208" s="707">
        <v>140.00201999999999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2.5499999999999997E-3</v>
      </c>
      <c r="D209" s="707">
        <v>2.5499999999999997E-3</v>
      </c>
      <c r="E209" s="708">
        <v>0</v>
      </c>
      <c r="F209" s="706">
        <v>0</v>
      </c>
      <c r="G209" s="707">
        <v>0</v>
      </c>
      <c r="H209" s="707">
        <v>-5.0000000000000002E-5</v>
      </c>
      <c r="I209" s="707">
        <v>2.0200000000000001E-3</v>
      </c>
      <c r="J209" s="707">
        <v>2.0200000000000001E-3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4.1943599999999996</v>
      </c>
      <c r="D210" s="707">
        <v>4.1943599999999996</v>
      </c>
      <c r="E210" s="708">
        <v>0</v>
      </c>
      <c r="F210" s="706">
        <v>0</v>
      </c>
      <c r="G210" s="707">
        <v>0</v>
      </c>
      <c r="H210" s="707">
        <v>0</v>
      </c>
      <c r="I210" s="707">
        <v>140</v>
      </c>
      <c r="J210" s="707">
        <v>140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0.28929199999999999</v>
      </c>
      <c r="C211" s="707">
        <v>62.80001</v>
      </c>
      <c r="D211" s="707">
        <v>62.510717999999997</v>
      </c>
      <c r="E211" s="708">
        <v>217.08173748323495</v>
      </c>
      <c r="F211" s="706">
        <v>48.7309877</v>
      </c>
      <c r="G211" s="707">
        <v>32.487325133333336</v>
      </c>
      <c r="H211" s="707">
        <v>0</v>
      </c>
      <c r="I211" s="707">
        <v>9.8128600000000006</v>
      </c>
      <c r="J211" s="707">
        <v>-22.674465133333335</v>
      </c>
      <c r="K211" s="709">
        <v>0.20136796857905676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0.28929199999999999</v>
      </c>
      <c r="C212" s="707">
        <v>1.05</v>
      </c>
      <c r="D212" s="707">
        <v>0.76070800000000005</v>
      </c>
      <c r="E212" s="708">
        <v>3.6295507653167043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0.16240000000000002</v>
      </c>
      <c r="D213" s="707">
        <v>0.16240000000000002</v>
      </c>
      <c r="E213" s="708">
        <v>0</v>
      </c>
      <c r="F213" s="706">
        <v>0</v>
      </c>
      <c r="G213" s="707">
        <v>0</v>
      </c>
      <c r="H213" s="707">
        <v>0</v>
      </c>
      <c r="I213" s="707">
        <v>0.1021</v>
      </c>
      <c r="J213" s="707">
        <v>0.1021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61.587609999999998</v>
      </c>
      <c r="D214" s="707">
        <v>61.587609999999998</v>
      </c>
      <c r="E214" s="708">
        <v>0</v>
      </c>
      <c r="F214" s="706">
        <v>48.7309877</v>
      </c>
      <c r="G214" s="707">
        <v>32.487325133333336</v>
      </c>
      <c r="H214" s="707">
        <v>0</v>
      </c>
      <c r="I214" s="707">
        <v>9.7107600000000005</v>
      </c>
      <c r="J214" s="707">
        <v>-22.776565133333335</v>
      </c>
      <c r="K214" s="709">
        <v>0.19927279249462043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-0.17454</v>
      </c>
      <c r="D215" s="707">
        <v>-0.17454</v>
      </c>
      <c r="E215" s="708">
        <v>0</v>
      </c>
      <c r="F215" s="706">
        <v>-0.15961320000000001</v>
      </c>
      <c r="G215" s="707">
        <v>-0.10640880000000001</v>
      </c>
      <c r="H215" s="707">
        <v>0</v>
      </c>
      <c r="I215" s="707">
        <v>0</v>
      </c>
      <c r="J215" s="707">
        <v>0.10640880000000001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-0.17454</v>
      </c>
      <c r="D216" s="707">
        <v>-0.17454</v>
      </c>
      <c r="E216" s="708">
        <v>0</v>
      </c>
      <c r="F216" s="706">
        <v>-0.15961320000000001</v>
      </c>
      <c r="G216" s="707">
        <v>-0.10640880000000001</v>
      </c>
      <c r="H216" s="707">
        <v>0</v>
      </c>
      <c r="I216" s="707">
        <v>0</v>
      </c>
      <c r="J216" s="707">
        <v>0.10640880000000001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-0.17454</v>
      </c>
      <c r="D217" s="707">
        <v>-0.17454</v>
      </c>
      <c r="E217" s="708">
        <v>0</v>
      </c>
      <c r="F217" s="706">
        <v>-0.15961320000000001</v>
      </c>
      <c r="G217" s="707">
        <v>-0.10640880000000001</v>
      </c>
      <c r="H217" s="707">
        <v>0</v>
      </c>
      <c r="I217" s="707">
        <v>0</v>
      </c>
      <c r="J217" s="707">
        <v>0.10640880000000001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-0.17454</v>
      </c>
      <c r="D218" s="707">
        <v>-0.17454</v>
      </c>
      <c r="E218" s="708">
        <v>0</v>
      </c>
      <c r="F218" s="706">
        <v>-0.15961320000000001</v>
      </c>
      <c r="G218" s="707">
        <v>-0.10640880000000001</v>
      </c>
      <c r="H218" s="707">
        <v>0</v>
      </c>
      <c r="I218" s="707">
        <v>0</v>
      </c>
      <c r="J218" s="707">
        <v>0.10640880000000001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8937.1935399999893</v>
      </c>
      <c r="D219" s="707">
        <v>8937.1935399999893</v>
      </c>
      <c r="E219" s="708">
        <v>0</v>
      </c>
      <c r="F219" s="706">
        <v>0</v>
      </c>
      <c r="G219" s="707">
        <v>0</v>
      </c>
      <c r="H219" s="707">
        <v>888.50489000000005</v>
      </c>
      <c r="I219" s="707">
        <v>6234.5938399999995</v>
      </c>
      <c r="J219" s="707">
        <v>6234.5938399999995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8937.1935399999893</v>
      </c>
      <c r="D220" s="707">
        <v>8937.1935399999893</v>
      </c>
      <c r="E220" s="708">
        <v>0</v>
      </c>
      <c r="F220" s="706">
        <v>0</v>
      </c>
      <c r="G220" s="707">
        <v>0</v>
      </c>
      <c r="H220" s="707">
        <v>888.50489000000005</v>
      </c>
      <c r="I220" s="707">
        <v>6234.5938399999995</v>
      </c>
      <c r="J220" s="707">
        <v>6234.5938399999995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8937.1935399999893</v>
      </c>
      <c r="D221" s="707">
        <v>8937.1935399999893</v>
      </c>
      <c r="E221" s="708">
        <v>0</v>
      </c>
      <c r="F221" s="706">
        <v>0</v>
      </c>
      <c r="G221" s="707">
        <v>0</v>
      </c>
      <c r="H221" s="707">
        <v>888.50489000000005</v>
      </c>
      <c r="I221" s="707">
        <v>6234.5938399999995</v>
      </c>
      <c r="J221" s="707">
        <v>6234.5938399999995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163.04427999999999</v>
      </c>
      <c r="D222" s="707">
        <v>163.04427999999999</v>
      </c>
      <c r="E222" s="708">
        <v>0</v>
      </c>
      <c r="F222" s="706">
        <v>0</v>
      </c>
      <c r="G222" s="707">
        <v>0</v>
      </c>
      <c r="H222" s="707">
        <v>5.32796</v>
      </c>
      <c r="I222" s="707">
        <v>74.969350000000006</v>
      </c>
      <c r="J222" s="707">
        <v>74.969350000000006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163.04427999999999</v>
      </c>
      <c r="D223" s="707">
        <v>163.04427999999999</v>
      </c>
      <c r="E223" s="708">
        <v>0</v>
      </c>
      <c r="F223" s="706">
        <v>0</v>
      </c>
      <c r="G223" s="707">
        <v>0</v>
      </c>
      <c r="H223" s="707">
        <v>5.32796</v>
      </c>
      <c r="I223" s="707">
        <v>74.969350000000006</v>
      </c>
      <c r="J223" s="707">
        <v>74.969350000000006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27.731000000000002</v>
      </c>
      <c r="D224" s="707">
        <v>27.731000000000002</v>
      </c>
      <c r="E224" s="708">
        <v>0</v>
      </c>
      <c r="F224" s="706">
        <v>0</v>
      </c>
      <c r="G224" s="707">
        <v>0</v>
      </c>
      <c r="H224" s="707">
        <v>0.68</v>
      </c>
      <c r="I224" s="707">
        <v>14.56</v>
      </c>
      <c r="J224" s="707">
        <v>14.56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27.731000000000002</v>
      </c>
      <c r="D225" s="707">
        <v>27.731000000000002</v>
      </c>
      <c r="E225" s="708">
        <v>0</v>
      </c>
      <c r="F225" s="706">
        <v>0</v>
      </c>
      <c r="G225" s="707">
        <v>0</v>
      </c>
      <c r="H225" s="707">
        <v>0.68</v>
      </c>
      <c r="I225" s="707">
        <v>14.56</v>
      </c>
      <c r="J225" s="707">
        <v>14.56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58.352319999999999</v>
      </c>
      <c r="D226" s="707">
        <v>58.352319999999999</v>
      </c>
      <c r="E226" s="708">
        <v>0</v>
      </c>
      <c r="F226" s="706">
        <v>0</v>
      </c>
      <c r="G226" s="707">
        <v>0</v>
      </c>
      <c r="H226" s="707">
        <v>2.8529800000000001</v>
      </c>
      <c r="I226" s="707">
        <v>35.40692</v>
      </c>
      <c r="J226" s="707">
        <v>35.40692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38.85</v>
      </c>
      <c r="D227" s="707">
        <v>38.85</v>
      </c>
      <c r="E227" s="708">
        <v>0</v>
      </c>
      <c r="F227" s="706">
        <v>0</v>
      </c>
      <c r="G227" s="707">
        <v>0</v>
      </c>
      <c r="H227" s="707">
        <v>1.48</v>
      </c>
      <c r="I227" s="707">
        <v>21.83</v>
      </c>
      <c r="J227" s="707">
        <v>21.83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8.9499999999999996E-2</v>
      </c>
      <c r="D228" s="707">
        <v>8.9499999999999996E-2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19.41282</v>
      </c>
      <c r="D229" s="707">
        <v>19.41282</v>
      </c>
      <c r="E229" s="708">
        <v>0</v>
      </c>
      <c r="F229" s="706">
        <v>0</v>
      </c>
      <c r="G229" s="707">
        <v>0</v>
      </c>
      <c r="H229" s="707">
        <v>1.3729800000000001</v>
      </c>
      <c r="I229" s="707">
        <v>13.576919999999999</v>
      </c>
      <c r="J229" s="707">
        <v>13.576919999999999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40.80997</v>
      </c>
      <c r="D230" s="707">
        <v>40.80997</v>
      </c>
      <c r="E230" s="708">
        <v>0</v>
      </c>
      <c r="F230" s="706">
        <v>0</v>
      </c>
      <c r="G230" s="707">
        <v>0</v>
      </c>
      <c r="H230" s="707">
        <v>3.40665</v>
      </c>
      <c r="I230" s="707">
        <v>28.749569999999999</v>
      </c>
      <c r="J230" s="707">
        <v>28.749569999999999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40.80997</v>
      </c>
      <c r="D231" s="707">
        <v>40.80997</v>
      </c>
      <c r="E231" s="708">
        <v>0</v>
      </c>
      <c r="F231" s="706">
        <v>0</v>
      </c>
      <c r="G231" s="707">
        <v>0</v>
      </c>
      <c r="H231" s="707">
        <v>3.40665</v>
      </c>
      <c r="I231" s="707">
        <v>28.749569999999999</v>
      </c>
      <c r="J231" s="707">
        <v>28.749569999999999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229.96970000000002</v>
      </c>
      <c r="D232" s="707">
        <v>229.96970000000002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229.96970000000002</v>
      </c>
      <c r="D233" s="707">
        <v>229.96970000000002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3.4609999999999999</v>
      </c>
      <c r="D234" s="707">
        <v>3.4609999999999999</v>
      </c>
      <c r="E234" s="708">
        <v>0</v>
      </c>
      <c r="F234" s="706">
        <v>0</v>
      </c>
      <c r="G234" s="707">
        <v>0</v>
      </c>
      <c r="H234" s="707">
        <v>8.4000000000000005E-2</v>
      </c>
      <c r="I234" s="707">
        <v>1.4970000000000001</v>
      </c>
      <c r="J234" s="707">
        <v>1.4970000000000001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3.4609999999999999</v>
      </c>
      <c r="D235" s="707">
        <v>3.4609999999999999</v>
      </c>
      <c r="E235" s="708">
        <v>0</v>
      </c>
      <c r="F235" s="706">
        <v>0</v>
      </c>
      <c r="G235" s="707">
        <v>0</v>
      </c>
      <c r="H235" s="707">
        <v>8.4000000000000005E-2</v>
      </c>
      <c r="I235" s="707">
        <v>1.4970000000000001</v>
      </c>
      <c r="J235" s="707">
        <v>1.4970000000000001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824.48860999999999</v>
      </c>
      <c r="D236" s="707">
        <v>824.48860999999999</v>
      </c>
      <c r="E236" s="708">
        <v>0</v>
      </c>
      <c r="F236" s="706">
        <v>0</v>
      </c>
      <c r="G236" s="707">
        <v>0</v>
      </c>
      <c r="H236" s="707">
        <v>59.875550000000004</v>
      </c>
      <c r="I236" s="707">
        <v>900.89277000000004</v>
      </c>
      <c r="J236" s="707">
        <v>900.89277000000004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824.48860999999999</v>
      </c>
      <c r="D237" s="707">
        <v>824.48860999999999</v>
      </c>
      <c r="E237" s="708">
        <v>0</v>
      </c>
      <c r="F237" s="706">
        <v>0</v>
      </c>
      <c r="G237" s="707">
        <v>0</v>
      </c>
      <c r="H237" s="707">
        <v>59.875550000000004</v>
      </c>
      <c r="I237" s="707">
        <v>900.89277000000004</v>
      </c>
      <c r="J237" s="707">
        <v>900.89277000000004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1206.9465299999999</v>
      </c>
      <c r="D238" s="707">
        <v>1206.9465299999999</v>
      </c>
      <c r="E238" s="708">
        <v>0</v>
      </c>
      <c r="F238" s="706">
        <v>0</v>
      </c>
      <c r="G238" s="707">
        <v>0</v>
      </c>
      <c r="H238" s="707">
        <v>116.28004</v>
      </c>
      <c r="I238" s="707">
        <v>823.30673999999999</v>
      </c>
      <c r="J238" s="707">
        <v>823.30673999999999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1206.9465299999999</v>
      </c>
      <c r="D239" s="707">
        <v>1206.9465299999999</v>
      </c>
      <c r="E239" s="708">
        <v>0</v>
      </c>
      <c r="F239" s="706">
        <v>0</v>
      </c>
      <c r="G239" s="707">
        <v>0</v>
      </c>
      <c r="H239" s="707">
        <v>116.28004</v>
      </c>
      <c r="I239" s="707">
        <v>823.30673999999999</v>
      </c>
      <c r="J239" s="707">
        <v>823.30673999999999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6382.3901299999998</v>
      </c>
      <c r="D240" s="707">
        <v>6382.3901299999998</v>
      </c>
      <c r="E240" s="708">
        <v>0</v>
      </c>
      <c r="F240" s="706">
        <v>0</v>
      </c>
      <c r="G240" s="707">
        <v>0</v>
      </c>
      <c r="H240" s="707">
        <v>699.99770999999998</v>
      </c>
      <c r="I240" s="707">
        <v>4355.2114900000006</v>
      </c>
      <c r="J240" s="707">
        <v>4355.2114900000006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6382.3901299999998</v>
      </c>
      <c r="D241" s="707">
        <v>6382.3901299999998</v>
      </c>
      <c r="E241" s="708">
        <v>0</v>
      </c>
      <c r="F241" s="706">
        <v>0</v>
      </c>
      <c r="G241" s="707">
        <v>0</v>
      </c>
      <c r="H241" s="707">
        <v>699.99770999999998</v>
      </c>
      <c r="I241" s="707">
        <v>4355.2114900000006</v>
      </c>
      <c r="J241" s="707">
        <v>4355.2114900000006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12.57301</v>
      </c>
      <c r="D242" s="707">
        <v>12.57301</v>
      </c>
      <c r="E242" s="708">
        <v>0</v>
      </c>
      <c r="F242" s="706">
        <v>0</v>
      </c>
      <c r="G242" s="707">
        <v>0</v>
      </c>
      <c r="H242" s="707">
        <v>1.9088900000000002</v>
      </c>
      <c r="I242" s="707">
        <v>12.596629999999999</v>
      </c>
      <c r="J242" s="707">
        <v>12.596629999999999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12.57301</v>
      </c>
      <c r="D243" s="707">
        <v>12.57301</v>
      </c>
      <c r="E243" s="708">
        <v>0</v>
      </c>
      <c r="F243" s="706">
        <v>0</v>
      </c>
      <c r="G243" s="707">
        <v>0</v>
      </c>
      <c r="H243" s="707">
        <v>1.9088900000000002</v>
      </c>
      <c r="I243" s="707">
        <v>12.596629999999999</v>
      </c>
      <c r="J243" s="707">
        <v>12.596629999999999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12.57301</v>
      </c>
      <c r="D244" s="707">
        <v>12.57301</v>
      </c>
      <c r="E244" s="708">
        <v>0</v>
      </c>
      <c r="F244" s="706">
        <v>0</v>
      </c>
      <c r="G244" s="707">
        <v>0</v>
      </c>
      <c r="H244" s="707">
        <v>1.9088900000000002</v>
      </c>
      <c r="I244" s="707">
        <v>12.596629999999999</v>
      </c>
      <c r="J244" s="707">
        <v>12.596629999999999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12.57301</v>
      </c>
      <c r="D245" s="707">
        <v>12.57301</v>
      </c>
      <c r="E245" s="708">
        <v>0</v>
      </c>
      <c r="F245" s="706">
        <v>0</v>
      </c>
      <c r="G245" s="707">
        <v>0</v>
      </c>
      <c r="H245" s="707">
        <v>1.9088900000000002</v>
      </c>
      <c r="I245" s="707">
        <v>12.596629999999999</v>
      </c>
      <c r="J245" s="707">
        <v>12.596629999999999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12.57301</v>
      </c>
      <c r="D246" s="707">
        <v>12.57301</v>
      </c>
      <c r="E246" s="708">
        <v>0</v>
      </c>
      <c r="F246" s="706">
        <v>0</v>
      </c>
      <c r="G246" s="707">
        <v>0</v>
      </c>
      <c r="H246" s="707">
        <v>1.9088900000000002</v>
      </c>
      <c r="I246" s="707">
        <v>12.596629999999999</v>
      </c>
      <c r="J246" s="707">
        <v>12.596629999999999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170B89D-72EF-4A83-BEA8-D701BADFA51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571</v>
      </c>
      <c r="B5" s="712" t="s">
        <v>572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571</v>
      </c>
      <c r="B6" s="712" t="s">
        <v>573</v>
      </c>
      <c r="C6" s="713">
        <v>706.27643</v>
      </c>
      <c r="D6" s="713">
        <v>618.42923000000019</v>
      </c>
      <c r="E6" s="713"/>
      <c r="F6" s="713">
        <v>586.76940999999977</v>
      </c>
      <c r="G6" s="713">
        <v>0</v>
      </c>
      <c r="H6" s="713">
        <v>586.76940999999977</v>
      </c>
      <c r="I6" s="714" t="s">
        <v>329</v>
      </c>
      <c r="J6" s="715" t="s">
        <v>1</v>
      </c>
    </row>
    <row r="7" spans="1:10" ht="14.45" customHeight="1" x14ac:dyDescent="0.2">
      <c r="A7" s="711" t="s">
        <v>571</v>
      </c>
      <c r="B7" s="712" t="s">
        <v>574</v>
      </c>
      <c r="C7" s="713">
        <v>9.7727599999999999</v>
      </c>
      <c r="D7" s="713">
        <v>6.5943199999999997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571</v>
      </c>
      <c r="B8" s="712" t="s">
        <v>575</v>
      </c>
      <c r="C8" s="713">
        <v>5.2607200000000001</v>
      </c>
      <c r="D8" s="713">
        <v>1.0926399999999998</v>
      </c>
      <c r="E8" s="713"/>
      <c r="F8" s="713">
        <v>0.55417999999999989</v>
      </c>
      <c r="G8" s="713">
        <v>0</v>
      </c>
      <c r="H8" s="713">
        <v>0.55417999999999989</v>
      </c>
      <c r="I8" s="714" t="s">
        <v>329</v>
      </c>
      <c r="J8" s="715" t="s">
        <v>1</v>
      </c>
    </row>
    <row r="9" spans="1:10" ht="14.45" customHeight="1" x14ac:dyDescent="0.2">
      <c r="A9" s="711" t="s">
        <v>571</v>
      </c>
      <c r="B9" s="712" t="s">
        <v>576</v>
      </c>
      <c r="C9" s="713">
        <v>112.34122000000001</v>
      </c>
      <c r="D9" s="713">
        <v>212.86015999999998</v>
      </c>
      <c r="E9" s="713"/>
      <c r="F9" s="713">
        <v>189.20377999999999</v>
      </c>
      <c r="G9" s="713">
        <v>0</v>
      </c>
      <c r="H9" s="713">
        <v>189.20377999999999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571</v>
      </c>
      <c r="B10" s="712" t="s">
        <v>577</v>
      </c>
      <c r="C10" s="713">
        <v>0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571</v>
      </c>
      <c r="B11" s="712" t="s">
        <v>578</v>
      </c>
      <c r="C11" s="713">
        <v>391.57139000000001</v>
      </c>
      <c r="D11" s="713">
        <v>189.79363999999998</v>
      </c>
      <c r="E11" s="713"/>
      <c r="F11" s="713">
        <v>252.26025999999996</v>
      </c>
      <c r="G11" s="713">
        <v>0</v>
      </c>
      <c r="H11" s="713">
        <v>252.26025999999996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571</v>
      </c>
      <c r="B12" s="712" t="s">
        <v>579</v>
      </c>
      <c r="C12" s="713">
        <v>1.9317600000000001</v>
      </c>
      <c r="D12" s="713">
        <v>2.7781699999999998</v>
      </c>
      <c r="E12" s="713"/>
      <c r="F12" s="713">
        <v>7.1527000000000003</v>
      </c>
      <c r="G12" s="713">
        <v>0</v>
      </c>
      <c r="H12" s="713">
        <v>7.1527000000000003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571</v>
      </c>
      <c r="B13" s="712" t="s">
        <v>580</v>
      </c>
      <c r="C13" s="713">
        <v>8.8320000000000007</v>
      </c>
      <c r="D13" s="713">
        <v>12.907599999999999</v>
      </c>
      <c r="E13" s="713"/>
      <c r="F13" s="713">
        <v>57.297059999999988</v>
      </c>
      <c r="G13" s="713">
        <v>0</v>
      </c>
      <c r="H13" s="713">
        <v>57.297059999999988</v>
      </c>
      <c r="I13" s="714" t="s">
        <v>329</v>
      </c>
      <c r="J13" s="715" t="s">
        <v>1</v>
      </c>
    </row>
    <row r="14" spans="1:10" ht="14.45" customHeight="1" x14ac:dyDescent="0.2">
      <c r="A14" s="711" t="s">
        <v>571</v>
      </c>
      <c r="B14" s="712" t="s">
        <v>581</v>
      </c>
      <c r="C14" s="713">
        <v>1235.9862800000001</v>
      </c>
      <c r="D14" s="713">
        <v>1044.4557600000003</v>
      </c>
      <c r="E14" s="713"/>
      <c r="F14" s="713">
        <v>1093.2373899999998</v>
      </c>
      <c r="G14" s="713">
        <v>0</v>
      </c>
      <c r="H14" s="713">
        <v>1093.2373899999998</v>
      </c>
      <c r="I14" s="714" t="s">
        <v>329</v>
      </c>
      <c r="J14" s="715" t="s">
        <v>582</v>
      </c>
    </row>
    <row r="16" spans="1:10" ht="14.45" customHeight="1" x14ac:dyDescent="0.2">
      <c r="A16" s="711" t="s">
        <v>571</v>
      </c>
      <c r="B16" s="712" t="s">
        <v>572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583</v>
      </c>
      <c r="B17" s="712" t="s">
        <v>584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583</v>
      </c>
      <c r="B18" s="712" t="s">
        <v>573</v>
      </c>
      <c r="C18" s="713">
        <v>397.55841000000009</v>
      </c>
      <c r="D18" s="713">
        <v>349.69942000000026</v>
      </c>
      <c r="E18" s="713"/>
      <c r="F18" s="713">
        <v>340.66433999999981</v>
      </c>
      <c r="G18" s="713">
        <v>0</v>
      </c>
      <c r="H18" s="713">
        <v>340.66433999999981</v>
      </c>
      <c r="I18" s="714" t="s">
        <v>329</v>
      </c>
      <c r="J18" s="715" t="s">
        <v>1</v>
      </c>
    </row>
    <row r="19" spans="1:10" ht="14.45" customHeight="1" x14ac:dyDescent="0.2">
      <c r="A19" s="711" t="s">
        <v>583</v>
      </c>
      <c r="B19" s="712" t="s">
        <v>574</v>
      </c>
      <c r="C19" s="713">
        <v>2.44319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583</v>
      </c>
      <c r="B20" s="712" t="s">
        <v>575</v>
      </c>
      <c r="C20" s="713">
        <v>4.6277200000000001</v>
      </c>
      <c r="D20" s="713">
        <v>0.32945999999999998</v>
      </c>
      <c r="E20" s="713"/>
      <c r="F20" s="713">
        <v>0.30345999999999995</v>
      </c>
      <c r="G20" s="713">
        <v>0</v>
      </c>
      <c r="H20" s="713">
        <v>0.30345999999999995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576</v>
      </c>
      <c r="C21" s="713">
        <v>77.351060000000004</v>
      </c>
      <c r="D21" s="713">
        <v>75.379639999999995</v>
      </c>
      <c r="E21" s="713"/>
      <c r="F21" s="713">
        <v>59.423519999999996</v>
      </c>
      <c r="G21" s="713">
        <v>0</v>
      </c>
      <c r="H21" s="713">
        <v>59.423519999999996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577</v>
      </c>
      <c r="C22" s="713">
        <v>0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583</v>
      </c>
      <c r="B23" s="712" t="s">
        <v>578</v>
      </c>
      <c r="C23" s="713">
        <v>322.39058</v>
      </c>
      <c r="D23" s="713">
        <v>129.59671999999998</v>
      </c>
      <c r="E23" s="713"/>
      <c r="F23" s="713">
        <v>179.54964999999996</v>
      </c>
      <c r="G23" s="713">
        <v>0</v>
      </c>
      <c r="H23" s="713">
        <v>179.54964999999996</v>
      </c>
      <c r="I23" s="714" t="s">
        <v>329</v>
      </c>
      <c r="J23" s="715" t="s">
        <v>1</v>
      </c>
    </row>
    <row r="24" spans="1:10" ht="14.45" customHeight="1" x14ac:dyDescent="0.2">
      <c r="A24" s="711" t="s">
        <v>583</v>
      </c>
      <c r="B24" s="712" t="s">
        <v>579</v>
      </c>
      <c r="C24" s="713">
        <v>1.1023600000000002</v>
      </c>
      <c r="D24" s="713">
        <v>2.62967</v>
      </c>
      <c r="E24" s="713"/>
      <c r="F24" s="713">
        <v>0.47466000000000003</v>
      </c>
      <c r="G24" s="713">
        <v>0</v>
      </c>
      <c r="H24" s="713">
        <v>0.47466000000000003</v>
      </c>
      <c r="I24" s="714" t="s">
        <v>329</v>
      </c>
      <c r="J24" s="715" t="s">
        <v>1</v>
      </c>
    </row>
    <row r="25" spans="1:10" ht="14.45" customHeight="1" x14ac:dyDescent="0.2">
      <c r="A25" s="711" t="s">
        <v>583</v>
      </c>
      <c r="B25" s="712" t="s">
        <v>580</v>
      </c>
      <c r="C25" s="713">
        <v>0</v>
      </c>
      <c r="D25" s="713">
        <v>0</v>
      </c>
      <c r="E25" s="713"/>
      <c r="F25" s="713">
        <v>17.144020000000001</v>
      </c>
      <c r="G25" s="713">
        <v>0</v>
      </c>
      <c r="H25" s="713">
        <v>17.144020000000001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583</v>
      </c>
      <c r="B26" s="712" t="s">
        <v>585</v>
      </c>
      <c r="C26" s="713">
        <v>805.47332000000017</v>
      </c>
      <c r="D26" s="713">
        <v>557.63491000000022</v>
      </c>
      <c r="E26" s="713"/>
      <c r="F26" s="713">
        <v>597.55964999999969</v>
      </c>
      <c r="G26" s="713">
        <v>0</v>
      </c>
      <c r="H26" s="713">
        <v>597.55964999999969</v>
      </c>
      <c r="I26" s="714" t="s">
        <v>329</v>
      </c>
      <c r="J26" s="715" t="s">
        <v>586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587</v>
      </c>
    </row>
    <row r="28" spans="1:10" ht="14.45" customHeight="1" x14ac:dyDescent="0.2">
      <c r="A28" s="711" t="s">
        <v>588</v>
      </c>
      <c r="B28" s="712" t="s">
        <v>589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588</v>
      </c>
      <c r="B29" s="712" t="s">
        <v>573</v>
      </c>
      <c r="C29" s="713">
        <v>20.658680000000004</v>
      </c>
      <c r="D29" s="713">
        <v>20.864980000000003</v>
      </c>
      <c r="E29" s="713"/>
      <c r="F29" s="713">
        <v>23.865299999999998</v>
      </c>
      <c r="G29" s="713">
        <v>0</v>
      </c>
      <c r="H29" s="713">
        <v>23.865299999999998</v>
      </c>
      <c r="I29" s="714" t="s">
        <v>329</v>
      </c>
      <c r="J29" s="715" t="s">
        <v>1</v>
      </c>
    </row>
    <row r="30" spans="1:10" ht="14.45" customHeight="1" x14ac:dyDescent="0.2">
      <c r="A30" s="711" t="s">
        <v>588</v>
      </c>
      <c r="B30" s="712" t="s">
        <v>580</v>
      </c>
      <c r="C30" s="713">
        <v>0</v>
      </c>
      <c r="D30" s="713">
        <v>0.55200000000000005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588</v>
      </c>
      <c r="B31" s="712" t="s">
        <v>590</v>
      </c>
      <c r="C31" s="713">
        <v>20.658680000000004</v>
      </c>
      <c r="D31" s="713">
        <v>21.416980000000002</v>
      </c>
      <c r="E31" s="713"/>
      <c r="F31" s="713">
        <v>23.865299999999998</v>
      </c>
      <c r="G31" s="713">
        <v>0</v>
      </c>
      <c r="H31" s="713">
        <v>23.865299999999998</v>
      </c>
      <c r="I31" s="714" t="s">
        <v>329</v>
      </c>
      <c r="J31" s="715" t="s">
        <v>586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587</v>
      </c>
    </row>
    <row r="33" spans="1:10" ht="14.45" customHeight="1" x14ac:dyDescent="0.2">
      <c r="A33" s="711" t="s">
        <v>591</v>
      </c>
      <c r="B33" s="712" t="s">
        <v>592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591</v>
      </c>
      <c r="B34" s="712" t="s">
        <v>573</v>
      </c>
      <c r="C34" s="713">
        <v>288.05933999999991</v>
      </c>
      <c r="D34" s="713">
        <v>247.86482999999996</v>
      </c>
      <c r="E34" s="713"/>
      <c r="F34" s="713">
        <v>222.23976999999996</v>
      </c>
      <c r="G34" s="713">
        <v>0</v>
      </c>
      <c r="H34" s="713">
        <v>222.23976999999996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574</v>
      </c>
      <c r="C35" s="713">
        <v>7.3295699999999995</v>
      </c>
      <c r="D35" s="713">
        <v>6.5943199999999997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575</v>
      </c>
      <c r="C36" s="713">
        <v>0.63300000000000001</v>
      </c>
      <c r="D36" s="713">
        <v>0.76317999999999997</v>
      </c>
      <c r="E36" s="713"/>
      <c r="F36" s="713">
        <v>0.25072</v>
      </c>
      <c r="G36" s="713">
        <v>0</v>
      </c>
      <c r="H36" s="713">
        <v>0.25072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576</v>
      </c>
      <c r="C37" s="713">
        <v>34.990160000000003</v>
      </c>
      <c r="D37" s="713">
        <v>137.48051999999998</v>
      </c>
      <c r="E37" s="713"/>
      <c r="F37" s="713">
        <v>129.78026</v>
      </c>
      <c r="G37" s="713">
        <v>0</v>
      </c>
      <c r="H37" s="713">
        <v>129.78026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578</v>
      </c>
      <c r="C38" s="713">
        <v>69.180810000000022</v>
      </c>
      <c r="D38" s="713">
        <v>60.196920000000006</v>
      </c>
      <c r="E38" s="713"/>
      <c r="F38" s="713">
        <v>72.710610000000003</v>
      </c>
      <c r="G38" s="713">
        <v>0</v>
      </c>
      <c r="H38" s="713">
        <v>72.710610000000003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591</v>
      </c>
      <c r="B39" s="712" t="s">
        <v>579</v>
      </c>
      <c r="C39" s="713">
        <v>0.82940000000000003</v>
      </c>
      <c r="D39" s="713">
        <v>0.14849999999999999</v>
      </c>
      <c r="E39" s="713"/>
      <c r="F39" s="713">
        <v>6.6780400000000002</v>
      </c>
      <c r="G39" s="713">
        <v>0</v>
      </c>
      <c r="H39" s="713">
        <v>6.6780400000000002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591</v>
      </c>
      <c r="B40" s="712" t="s">
        <v>580</v>
      </c>
      <c r="C40" s="713">
        <v>8.8320000000000007</v>
      </c>
      <c r="D40" s="713">
        <v>12.355599999999999</v>
      </c>
      <c r="E40" s="713"/>
      <c r="F40" s="713">
        <v>40.15303999999999</v>
      </c>
      <c r="G40" s="713">
        <v>0</v>
      </c>
      <c r="H40" s="713">
        <v>40.15303999999999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591</v>
      </c>
      <c r="B41" s="712" t="s">
        <v>593</v>
      </c>
      <c r="C41" s="713">
        <v>409.8542799999999</v>
      </c>
      <c r="D41" s="713">
        <v>465.40386999999998</v>
      </c>
      <c r="E41" s="713"/>
      <c r="F41" s="713">
        <v>471.81243999999998</v>
      </c>
      <c r="G41" s="713">
        <v>0</v>
      </c>
      <c r="H41" s="713">
        <v>471.81243999999998</v>
      </c>
      <c r="I41" s="714" t="s">
        <v>329</v>
      </c>
      <c r="J41" s="715" t="s">
        <v>586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587</v>
      </c>
    </row>
    <row r="43" spans="1:10" ht="14.45" customHeight="1" x14ac:dyDescent="0.2">
      <c r="A43" s="711" t="s">
        <v>571</v>
      </c>
      <c r="B43" s="712" t="s">
        <v>581</v>
      </c>
      <c r="C43" s="713">
        <v>1235.9862800000005</v>
      </c>
      <c r="D43" s="713">
        <v>1044.4557600000005</v>
      </c>
      <c r="E43" s="713"/>
      <c r="F43" s="713">
        <v>1093.2373899999998</v>
      </c>
      <c r="G43" s="713">
        <v>0</v>
      </c>
      <c r="H43" s="713">
        <v>1093.2373899999998</v>
      </c>
      <c r="I43" s="714" t="s">
        <v>329</v>
      </c>
      <c r="J43" s="715" t="s">
        <v>582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 xr:uid="{A923E1E4-88A1-4F00-904C-69BA2DE86B7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244.75947129949571</v>
      </c>
      <c r="M3" s="203">
        <f>SUBTOTAL(9,M5:M1048576)</f>
        <v>4950.0099999999993</v>
      </c>
      <c r="N3" s="204">
        <f>SUBTOTAL(9,N5:N1048576)</f>
        <v>1211561.8305272167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571</v>
      </c>
      <c r="B5" s="723" t="s">
        <v>572</v>
      </c>
      <c r="C5" s="724" t="s">
        <v>583</v>
      </c>
      <c r="D5" s="725" t="s">
        <v>584</v>
      </c>
      <c r="E5" s="726">
        <v>50113001</v>
      </c>
      <c r="F5" s="725" t="s">
        <v>594</v>
      </c>
      <c r="G5" s="724" t="s">
        <v>595</v>
      </c>
      <c r="H5" s="724">
        <v>176064</v>
      </c>
      <c r="I5" s="724">
        <v>76064</v>
      </c>
      <c r="J5" s="724" t="s">
        <v>596</v>
      </c>
      <c r="K5" s="724" t="s">
        <v>597</v>
      </c>
      <c r="L5" s="727">
        <v>83.850000000000009</v>
      </c>
      <c r="M5" s="727">
        <v>1</v>
      </c>
      <c r="N5" s="728">
        <v>83.850000000000009</v>
      </c>
    </row>
    <row r="6" spans="1:14" ht="14.45" customHeight="1" x14ac:dyDescent="0.2">
      <c r="A6" s="729" t="s">
        <v>571</v>
      </c>
      <c r="B6" s="730" t="s">
        <v>572</v>
      </c>
      <c r="C6" s="731" t="s">
        <v>583</v>
      </c>
      <c r="D6" s="732" t="s">
        <v>584</v>
      </c>
      <c r="E6" s="733">
        <v>50113001</v>
      </c>
      <c r="F6" s="732" t="s">
        <v>594</v>
      </c>
      <c r="G6" s="731" t="s">
        <v>598</v>
      </c>
      <c r="H6" s="731">
        <v>126486</v>
      </c>
      <c r="I6" s="731">
        <v>26486</v>
      </c>
      <c r="J6" s="731" t="s">
        <v>599</v>
      </c>
      <c r="K6" s="731" t="s">
        <v>600</v>
      </c>
      <c r="L6" s="734">
        <v>625.38000000000011</v>
      </c>
      <c r="M6" s="734">
        <v>1</v>
      </c>
      <c r="N6" s="735">
        <v>625.38000000000011</v>
      </c>
    </row>
    <row r="7" spans="1:14" ht="14.45" customHeight="1" x14ac:dyDescent="0.2">
      <c r="A7" s="729" t="s">
        <v>571</v>
      </c>
      <c r="B7" s="730" t="s">
        <v>572</v>
      </c>
      <c r="C7" s="731" t="s">
        <v>583</v>
      </c>
      <c r="D7" s="732" t="s">
        <v>584</v>
      </c>
      <c r="E7" s="733">
        <v>50113001</v>
      </c>
      <c r="F7" s="732" t="s">
        <v>594</v>
      </c>
      <c r="G7" s="731" t="s">
        <v>595</v>
      </c>
      <c r="H7" s="731">
        <v>100362</v>
      </c>
      <c r="I7" s="731">
        <v>362</v>
      </c>
      <c r="J7" s="731" t="s">
        <v>601</v>
      </c>
      <c r="K7" s="731" t="s">
        <v>602</v>
      </c>
      <c r="L7" s="734">
        <v>72.569999999999993</v>
      </c>
      <c r="M7" s="734">
        <v>18</v>
      </c>
      <c r="N7" s="735">
        <v>1306.2599999999998</v>
      </c>
    </row>
    <row r="8" spans="1:14" ht="14.45" customHeight="1" x14ac:dyDescent="0.2">
      <c r="A8" s="729" t="s">
        <v>571</v>
      </c>
      <c r="B8" s="730" t="s">
        <v>572</v>
      </c>
      <c r="C8" s="731" t="s">
        <v>583</v>
      </c>
      <c r="D8" s="732" t="s">
        <v>584</v>
      </c>
      <c r="E8" s="733">
        <v>50113001</v>
      </c>
      <c r="F8" s="732" t="s">
        <v>594</v>
      </c>
      <c r="G8" s="731" t="s">
        <v>595</v>
      </c>
      <c r="H8" s="731">
        <v>845008</v>
      </c>
      <c r="I8" s="731">
        <v>107806</v>
      </c>
      <c r="J8" s="731" t="s">
        <v>603</v>
      </c>
      <c r="K8" s="731" t="s">
        <v>604</v>
      </c>
      <c r="L8" s="734">
        <v>66.413472222222211</v>
      </c>
      <c r="M8" s="734">
        <v>72</v>
      </c>
      <c r="N8" s="735">
        <v>4781.7699999999995</v>
      </c>
    </row>
    <row r="9" spans="1:14" ht="14.45" customHeight="1" x14ac:dyDescent="0.2">
      <c r="A9" s="729" t="s">
        <v>571</v>
      </c>
      <c r="B9" s="730" t="s">
        <v>572</v>
      </c>
      <c r="C9" s="731" t="s">
        <v>583</v>
      </c>
      <c r="D9" s="732" t="s">
        <v>584</v>
      </c>
      <c r="E9" s="733">
        <v>50113001</v>
      </c>
      <c r="F9" s="732" t="s">
        <v>594</v>
      </c>
      <c r="G9" s="731" t="s">
        <v>595</v>
      </c>
      <c r="H9" s="731">
        <v>230398</v>
      </c>
      <c r="I9" s="731">
        <v>230398</v>
      </c>
      <c r="J9" s="731" t="s">
        <v>605</v>
      </c>
      <c r="K9" s="731" t="s">
        <v>606</v>
      </c>
      <c r="L9" s="734">
        <v>141.81666666666663</v>
      </c>
      <c r="M9" s="734">
        <v>3</v>
      </c>
      <c r="N9" s="735">
        <v>425.44999999999993</v>
      </c>
    </row>
    <row r="10" spans="1:14" ht="14.45" customHeight="1" x14ac:dyDescent="0.2">
      <c r="A10" s="729" t="s">
        <v>571</v>
      </c>
      <c r="B10" s="730" t="s">
        <v>572</v>
      </c>
      <c r="C10" s="731" t="s">
        <v>583</v>
      </c>
      <c r="D10" s="732" t="s">
        <v>584</v>
      </c>
      <c r="E10" s="733">
        <v>50113001</v>
      </c>
      <c r="F10" s="732" t="s">
        <v>594</v>
      </c>
      <c r="G10" s="731" t="s">
        <v>598</v>
      </c>
      <c r="H10" s="731">
        <v>102954</v>
      </c>
      <c r="I10" s="731">
        <v>2954</v>
      </c>
      <c r="J10" s="731" t="s">
        <v>607</v>
      </c>
      <c r="K10" s="731" t="s">
        <v>608</v>
      </c>
      <c r="L10" s="734">
        <v>15</v>
      </c>
      <c r="M10" s="734">
        <v>1</v>
      </c>
      <c r="N10" s="735">
        <v>15</v>
      </c>
    </row>
    <row r="11" spans="1:14" ht="14.45" customHeight="1" x14ac:dyDescent="0.2">
      <c r="A11" s="729" t="s">
        <v>571</v>
      </c>
      <c r="B11" s="730" t="s">
        <v>572</v>
      </c>
      <c r="C11" s="731" t="s">
        <v>583</v>
      </c>
      <c r="D11" s="732" t="s">
        <v>584</v>
      </c>
      <c r="E11" s="733">
        <v>50113001</v>
      </c>
      <c r="F11" s="732" t="s">
        <v>594</v>
      </c>
      <c r="G11" s="731" t="s">
        <v>595</v>
      </c>
      <c r="H11" s="731">
        <v>176954</v>
      </c>
      <c r="I11" s="731">
        <v>176954</v>
      </c>
      <c r="J11" s="731" t="s">
        <v>609</v>
      </c>
      <c r="K11" s="731" t="s">
        <v>610</v>
      </c>
      <c r="L11" s="734">
        <v>94.778333333333322</v>
      </c>
      <c r="M11" s="734">
        <v>12</v>
      </c>
      <c r="N11" s="735">
        <v>1137.3399999999999</v>
      </c>
    </row>
    <row r="12" spans="1:14" ht="14.45" customHeight="1" x14ac:dyDescent="0.2">
      <c r="A12" s="729" t="s">
        <v>571</v>
      </c>
      <c r="B12" s="730" t="s">
        <v>572</v>
      </c>
      <c r="C12" s="731" t="s">
        <v>583</v>
      </c>
      <c r="D12" s="732" t="s">
        <v>584</v>
      </c>
      <c r="E12" s="733">
        <v>50113001</v>
      </c>
      <c r="F12" s="732" t="s">
        <v>594</v>
      </c>
      <c r="G12" s="731" t="s">
        <v>595</v>
      </c>
      <c r="H12" s="731">
        <v>167547</v>
      </c>
      <c r="I12" s="731">
        <v>67547</v>
      </c>
      <c r="J12" s="731" t="s">
        <v>611</v>
      </c>
      <c r="K12" s="731" t="s">
        <v>612</v>
      </c>
      <c r="L12" s="734">
        <v>47.08</v>
      </c>
      <c r="M12" s="734">
        <v>35</v>
      </c>
      <c r="N12" s="735">
        <v>1647.8</v>
      </c>
    </row>
    <row r="13" spans="1:14" ht="14.45" customHeight="1" x14ac:dyDescent="0.2">
      <c r="A13" s="729" t="s">
        <v>571</v>
      </c>
      <c r="B13" s="730" t="s">
        <v>572</v>
      </c>
      <c r="C13" s="731" t="s">
        <v>583</v>
      </c>
      <c r="D13" s="732" t="s">
        <v>584</v>
      </c>
      <c r="E13" s="733">
        <v>50113001</v>
      </c>
      <c r="F13" s="732" t="s">
        <v>594</v>
      </c>
      <c r="G13" s="731" t="s">
        <v>595</v>
      </c>
      <c r="H13" s="731">
        <v>194916</v>
      </c>
      <c r="I13" s="731">
        <v>94916</v>
      </c>
      <c r="J13" s="731" t="s">
        <v>613</v>
      </c>
      <c r="K13" s="731" t="s">
        <v>614</v>
      </c>
      <c r="L13" s="734">
        <v>84.977999999999994</v>
      </c>
      <c r="M13" s="734">
        <v>10</v>
      </c>
      <c r="N13" s="735">
        <v>849.78</v>
      </c>
    </row>
    <row r="14" spans="1:14" ht="14.45" customHeight="1" x14ac:dyDescent="0.2">
      <c r="A14" s="729" t="s">
        <v>571</v>
      </c>
      <c r="B14" s="730" t="s">
        <v>572</v>
      </c>
      <c r="C14" s="731" t="s">
        <v>583</v>
      </c>
      <c r="D14" s="732" t="s">
        <v>584</v>
      </c>
      <c r="E14" s="733">
        <v>50113001</v>
      </c>
      <c r="F14" s="732" t="s">
        <v>594</v>
      </c>
      <c r="G14" s="731" t="s">
        <v>595</v>
      </c>
      <c r="H14" s="731">
        <v>194920</v>
      </c>
      <c r="I14" s="731">
        <v>94920</v>
      </c>
      <c r="J14" s="731" t="s">
        <v>615</v>
      </c>
      <c r="K14" s="731" t="s">
        <v>616</v>
      </c>
      <c r="L14" s="734">
        <v>74.28</v>
      </c>
      <c r="M14" s="734">
        <v>4</v>
      </c>
      <c r="N14" s="735">
        <v>297.12</v>
      </c>
    </row>
    <row r="15" spans="1:14" ht="14.45" customHeight="1" x14ac:dyDescent="0.2">
      <c r="A15" s="729" t="s">
        <v>571</v>
      </c>
      <c r="B15" s="730" t="s">
        <v>572</v>
      </c>
      <c r="C15" s="731" t="s">
        <v>583</v>
      </c>
      <c r="D15" s="732" t="s">
        <v>584</v>
      </c>
      <c r="E15" s="733">
        <v>50113001</v>
      </c>
      <c r="F15" s="732" t="s">
        <v>594</v>
      </c>
      <c r="G15" s="731" t="s">
        <v>598</v>
      </c>
      <c r="H15" s="731">
        <v>202900</v>
      </c>
      <c r="I15" s="731">
        <v>202900</v>
      </c>
      <c r="J15" s="731" t="s">
        <v>617</v>
      </c>
      <c r="K15" s="731" t="s">
        <v>618</v>
      </c>
      <c r="L15" s="734">
        <v>33.72999999999999</v>
      </c>
      <c r="M15" s="734">
        <v>16</v>
      </c>
      <c r="N15" s="735">
        <v>539.67999999999984</v>
      </c>
    </row>
    <row r="16" spans="1:14" ht="14.45" customHeight="1" x14ac:dyDescent="0.2">
      <c r="A16" s="729" t="s">
        <v>571</v>
      </c>
      <c r="B16" s="730" t="s">
        <v>572</v>
      </c>
      <c r="C16" s="731" t="s">
        <v>583</v>
      </c>
      <c r="D16" s="732" t="s">
        <v>584</v>
      </c>
      <c r="E16" s="733">
        <v>50113001</v>
      </c>
      <c r="F16" s="732" t="s">
        <v>594</v>
      </c>
      <c r="G16" s="731" t="s">
        <v>595</v>
      </c>
      <c r="H16" s="731">
        <v>235897</v>
      </c>
      <c r="I16" s="731">
        <v>235897</v>
      </c>
      <c r="J16" s="731" t="s">
        <v>619</v>
      </c>
      <c r="K16" s="731" t="s">
        <v>620</v>
      </c>
      <c r="L16" s="734">
        <v>63.47</v>
      </c>
      <c r="M16" s="734">
        <v>2</v>
      </c>
      <c r="N16" s="735">
        <v>126.94</v>
      </c>
    </row>
    <row r="17" spans="1:14" ht="14.45" customHeight="1" x14ac:dyDescent="0.2">
      <c r="A17" s="729" t="s">
        <v>571</v>
      </c>
      <c r="B17" s="730" t="s">
        <v>572</v>
      </c>
      <c r="C17" s="731" t="s">
        <v>583</v>
      </c>
      <c r="D17" s="732" t="s">
        <v>584</v>
      </c>
      <c r="E17" s="733">
        <v>50113001</v>
      </c>
      <c r="F17" s="732" t="s">
        <v>594</v>
      </c>
      <c r="G17" s="731" t="s">
        <v>595</v>
      </c>
      <c r="H17" s="731">
        <v>207931</v>
      </c>
      <c r="I17" s="731">
        <v>207931</v>
      </c>
      <c r="J17" s="731" t="s">
        <v>621</v>
      </c>
      <c r="K17" s="731" t="s">
        <v>622</v>
      </c>
      <c r="L17" s="734">
        <v>27.481000000000002</v>
      </c>
      <c r="M17" s="734">
        <v>10</v>
      </c>
      <c r="N17" s="735">
        <v>274.81</v>
      </c>
    </row>
    <row r="18" spans="1:14" ht="14.45" customHeight="1" x14ac:dyDescent="0.2">
      <c r="A18" s="729" t="s">
        <v>571</v>
      </c>
      <c r="B18" s="730" t="s">
        <v>572</v>
      </c>
      <c r="C18" s="731" t="s">
        <v>583</v>
      </c>
      <c r="D18" s="732" t="s">
        <v>584</v>
      </c>
      <c r="E18" s="733">
        <v>50113001</v>
      </c>
      <c r="F18" s="732" t="s">
        <v>594</v>
      </c>
      <c r="G18" s="731" t="s">
        <v>595</v>
      </c>
      <c r="H18" s="731">
        <v>848439</v>
      </c>
      <c r="I18" s="731">
        <v>122112</v>
      </c>
      <c r="J18" s="731" t="s">
        <v>623</v>
      </c>
      <c r="K18" s="731" t="s">
        <v>624</v>
      </c>
      <c r="L18" s="734">
        <v>46.046451612903233</v>
      </c>
      <c r="M18" s="734">
        <v>124</v>
      </c>
      <c r="N18" s="735">
        <v>5709.7600000000011</v>
      </c>
    </row>
    <row r="19" spans="1:14" ht="14.45" customHeight="1" x14ac:dyDescent="0.2">
      <c r="A19" s="729" t="s">
        <v>571</v>
      </c>
      <c r="B19" s="730" t="s">
        <v>572</v>
      </c>
      <c r="C19" s="731" t="s">
        <v>583</v>
      </c>
      <c r="D19" s="732" t="s">
        <v>584</v>
      </c>
      <c r="E19" s="733">
        <v>50113001</v>
      </c>
      <c r="F19" s="732" t="s">
        <v>594</v>
      </c>
      <c r="G19" s="731" t="s">
        <v>595</v>
      </c>
      <c r="H19" s="731">
        <v>208456</v>
      </c>
      <c r="I19" s="731">
        <v>208456</v>
      </c>
      <c r="J19" s="731" t="s">
        <v>625</v>
      </c>
      <c r="K19" s="731" t="s">
        <v>626</v>
      </c>
      <c r="L19" s="734">
        <v>738.54</v>
      </c>
      <c r="M19" s="734">
        <v>0.05</v>
      </c>
      <c r="N19" s="735">
        <v>36.927</v>
      </c>
    </row>
    <row r="20" spans="1:14" ht="14.45" customHeight="1" x14ac:dyDescent="0.2">
      <c r="A20" s="729" t="s">
        <v>571</v>
      </c>
      <c r="B20" s="730" t="s">
        <v>572</v>
      </c>
      <c r="C20" s="731" t="s">
        <v>583</v>
      </c>
      <c r="D20" s="732" t="s">
        <v>584</v>
      </c>
      <c r="E20" s="733">
        <v>50113001</v>
      </c>
      <c r="F20" s="732" t="s">
        <v>594</v>
      </c>
      <c r="G20" s="731" t="s">
        <v>595</v>
      </c>
      <c r="H20" s="731">
        <v>203805</v>
      </c>
      <c r="I20" s="731">
        <v>203805</v>
      </c>
      <c r="J20" s="731" t="s">
        <v>627</v>
      </c>
      <c r="K20" s="731" t="s">
        <v>628</v>
      </c>
      <c r="L20" s="734">
        <v>602.76</v>
      </c>
      <c r="M20" s="734">
        <v>1</v>
      </c>
      <c r="N20" s="735">
        <v>602.76</v>
      </c>
    </row>
    <row r="21" spans="1:14" ht="14.45" customHeight="1" x14ac:dyDescent="0.2">
      <c r="A21" s="729" t="s">
        <v>571</v>
      </c>
      <c r="B21" s="730" t="s">
        <v>572</v>
      </c>
      <c r="C21" s="731" t="s">
        <v>583</v>
      </c>
      <c r="D21" s="732" t="s">
        <v>584</v>
      </c>
      <c r="E21" s="733">
        <v>50113001</v>
      </c>
      <c r="F21" s="732" t="s">
        <v>594</v>
      </c>
      <c r="G21" s="731" t="s">
        <v>595</v>
      </c>
      <c r="H21" s="731">
        <v>196303</v>
      </c>
      <c r="I21" s="731">
        <v>96303</v>
      </c>
      <c r="J21" s="731" t="s">
        <v>629</v>
      </c>
      <c r="K21" s="731" t="s">
        <v>630</v>
      </c>
      <c r="L21" s="734">
        <v>60.969999999999985</v>
      </c>
      <c r="M21" s="734">
        <v>4</v>
      </c>
      <c r="N21" s="735">
        <v>243.87999999999994</v>
      </c>
    </row>
    <row r="22" spans="1:14" ht="14.45" customHeight="1" x14ac:dyDescent="0.2">
      <c r="A22" s="729" t="s">
        <v>571</v>
      </c>
      <c r="B22" s="730" t="s">
        <v>572</v>
      </c>
      <c r="C22" s="731" t="s">
        <v>583</v>
      </c>
      <c r="D22" s="732" t="s">
        <v>584</v>
      </c>
      <c r="E22" s="733">
        <v>50113001</v>
      </c>
      <c r="F22" s="732" t="s">
        <v>594</v>
      </c>
      <c r="G22" s="731" t="s">
        <v>595</v>
      </c>
      <c r="H22" s="731">
        <v>148888</v>
      </c>
      <c r="I22" s="731">
        <v>48888</v>
      </c>
      <c r="J22" s="731" t="s">
        <v>631</v>
      </c>
      <c r="K22" s="731" t="s">
        <v>632</v>
      </c>
      <c r="L22" s="734">
        <v>66.11</v>
      </c>
      <c r="M22" s="734">
        <v>1</v>
      </c>
      <c r="N22" s="735">
        <v>66.11</v>
      </c>
    </row>
    <row r="23" spans="1:14" ht="14.45" customHeight="1" x14ac:dyDescent="0.2">
      <c r="A23" s="729" t="s">
        <v>571</v>
      </c>
      <c r="B23" s="730" t="s">
        <v>572</v>
      </c>
      <c r="C23" s="731" t="s">
        <v>583</v>
      </c>
      <c r="D23" s="732" t="s">
        <v>584</v>
      </c>
      <c r="E23" s="733">
        <v>50113001</v>
      </c>
      <c r="F23" s="732" t="s">
        <v>594</v>
      </c>
      <c r="G23" s="731" t="s">
        <v>595</v>
      </c>
      <c r="H23" s="731">
        <v>198922</v>
      </c>
      <c r="I23" s="731">
        <v>98922</v>
      </c>
      <c r="J23" s="731" t="s">
        <v>633</v>
      </c>
      <c r="K23" s="731" t="s">
        <v>634</v>
      </c>
      <c r="L23" s="734">
        <v>54.379999999999988</v>
      </c>
      <c r="M23" s="734">
        <v>1</v>
      </c>
      <c r="N23" s="735">
        <v>54.379999999999988</v>
      </c>
    </row>
    <row r="24" spans="1:14" ht="14.45" customHeight="1" x14ac:dyDescent="0.2">
      <c r="A24" s="729" t="s">
        <v>571</v>
      </c>
      <c r="B24" s="730" t="s">
        <v>572</v>
      </c>
      <c r="C24" s="731" t="s">
        <v>583</v>
      </c>
      <c r="D24" s="732" t="s">
        <v>584</v>
      </c>
      <c r="E24" s="733">
        <v>50113001</v>
      </c>
      <c r="F24" s="732" t="s">
        <v>594</v>
      </c>
      <c r="G24" s="731" t="s">
        <v>595</v>
      </c>
      <c r="H24" s="731">
        <v>100392</v>
      </c>
      <c r="I24" s="731">
        <v>392</v>
      </c>
      <c r="J24" s="731" t="s">
        <v>635</v>
      </c>
      <c r="K24" s="731" t="s">
        <v>636</v>
      </c>
      <c r="L24" s="734">
        <v>57.54</v>
      </c>
      <c r="M24" s="734">
        <v>1</v>
      </c>
      <c r="N24" s="735">
        <v>57.54</v>
      </c>
    </row>
    <row r="25" spans="1:14" ht="14.45" customHeight="1" x14ac:dyDescent="0.2">
      <c r="A25" s="729" t="s">
        <v>571</v>
      </c>
      <c r="B25" s="730" t="s">
        <v>572</v>
      </c>
      <c r="C25" s="731" t="s">
        <v>583</v>
      </c>
      <c r="D25" s="732" t="s">
        <v>584</v>
      </c>
      <c r="E25" s="733">
        <v>50113001</v>
      </c>
      <c r="F25" s="732" t="s">
        <v>594</v>
      </c>
      <c r="G25" s="731" t="s">
        <v>595</v>
      </c>
      <c r="H25" s="731">
        <v>112892</v>
      </c>
      <c r="I25" s="731">
        <v>12892</v>
      </c>
      <c r="J25" s="731" t="s">
        <v>637</v>
      </c>
      <c r="K25" s="731" t="s">
        <v>638</v>
      </c>
      <c r="L25" s="734">
        <v>104.45</v>
      </c>
      <c r="M25" s="734">
        <v>1</v>
      </c>
      <c r="N25" s="735">
        <v>104.45</v>
      </c>
    </row>
    <row r="26" spans="1:14" ht="14.45" customHeight="1" x14ac:dyDescent="0.2">
      <c r="A26" s="729" t="s">
        <v>571</v>
      </c>
      <c r="B26" s="730" t="s">
        <v>572</v>
      </c>
      <c r="C26" s="731" t="s">
        <v>583</v>
      </c>
      <c r="D26" s="732" t="s">
        <v>584</v>
      </c>
      <c r="E26" s="733">
        <v>50113001</v>
      </c>
      <c r="F26" s="732" t="s">
        <v>594</v>
      </c>
      <c r="G26" s="731" t="s">
        <v>595</v>
      </c>
      <c r="H26" s="731">
        <v>112891</v>
      </c>
      <c r="I26" s="731">
        <v>12891</v>
      </c>
      <c r="J26" s="731" t="s">
        <v>637</v>
      </c>
      <c r="K26" s="731" t="s">
        <v>639</v>
      </c>
      <c r="L26" s="734">
        <v>58.27</v>
      </c>
      <c r="M26" s="734">
        <v>40</v>
      </c>
      <c r="N26" s="735">
        <v>2330.8000000000002</v>
      </c>
    </row>
    <row r="27" spans="1:14" ht="14.45" customHeight="1" x14ac:dyDescent="0.2">
      <c r="A27" s="729" t="s">
        <v>571</v>
      </c>
      <c r="B27" s="730" t="s">
        <v>572</v>
      </c>
      <c r="C27" s="731" t="s">
        <v>583</v>
      </c>
      <c r="D27" s="732" t="s">
        <v>584</v>
      </c>
      <c r="E27" s="733">
        <v>50113001</v>
      </c>
      <c r="F27" s="732" t="s">
        <v>594</v>
      </c>
      <c r="G27" s="731" t="s">
        <v>595</v>
      </c>
      <c r="H27" s="731">
        <v>140274</v>
      </c>
      <c r="I27" s="731">
        <v>40274</v>
      </c>
      <c r="J27" s="731" t="s">
        <v>640</v>
      </c>
      <c r="K27" s="731" t="s">
        <v>641</v>
      </c>
      <c r="L27" s="734">
        <v>87.47</v>
      </c>
      <c r="M27" s="734">
        <v>1</v>
      </c>
      <c r="N27" s="735">
        <v>87.47</v>
      </c>
    </row>
    <row r="28" spans="1:14" ht="14.45" customHeight="1" x14ac:dyDescent="0.2">
      <c r="A28" s="729" t="s">
        <v>571</v>
      </c>
      <c r="B28" s="730" t="s">
        <v>572</v>
      </c>
      <c r="C28" s="731" t="s">
        <v>583</v>
      </c>
      <c r="D28" s="732" t="s">
        <v>584</v>
      </c>
      <c r="E28" s="733">
        <v>50113001</v>
      </c>
      <c r="F28" s="732" t="s">
        <v>594</v>
      </c>
      <c r="G28" s="731" t="s">
        <v>595</v>
      </c>
      <c r="H28" s="731">
        <v>119757</v>
      </c>
      <c r="I28" s="731">
        <v>19757</v>
      </c>
      <c r="J28" s="731" t="s">
        <v>642</v>
      </c>
      <c r="K28" s="731" t="s">
        <v>643</v>
      </c>
      <c r="L28" s="734">
        <v>71.719992042501488</v>
      </c>
      <c r="M28" s="734">
        <v>1</v>
      </c>
      <c r="N28" s="735">
        <v>71.719992042501488</v>
      </c>
    </row>
    <row r="29" spans="1:14" ht="14.45" customHeight="1" x14ac:dyDescent="0.2">
      <c r="A29" s="729" t="s">
        <v>571</v>
      </c>
      <c r="B29" s="730" t="s">
        <v>572</v>
      </c>
      <c r="C29" s="731" t="s">
        <v>583</v>
      </c>
      <c r="D29" s="732" t="s">
        <v>584</v>
      </c>
      <c r="E29" s="733">
        <v>50113001</v>
      </c>
      <c r="F29" s="732" t="s">
        <v>594</v>
      </c>
      <c r="G29" s="731" t="s">
        <v>595</v>
      </c>
      <c r="H29" s="731">
        <v>162320</v>
      </c>
      <c r="I29" s="731">
        <v>62320</v>
      </c>
      <c r="J29" s="731" t="s">
        <v>644</v>
      </c>
      <c r="K29" s="731" t="s">
        <v>645</v>
      </c>
      <c r="L29" s="734">
        <v>80.399999999999991</v>
      </c>
      <c r="M29" s="734">
        <v>14</v>
      </c>
      <c r="N29" s="735">
        <v>1125.5999999999999</v>
      </c>
    </row>
    <row r="30" spans="1:14" ht="14.45" customHeight="1" x14ac:dyDescent="0.2">
      <c r="A30" s="729" t="s">
        <v>571</v>
      </c>
      <c r="B30" s="730" t="s">
        <v>572</v>
      </c>
      <c r="C30" s="731" t="s">
        <v>583</v>
      </c>
      <c r="D30" s="732" t="s">
        <v>584</v>
      </c>
      <c r="E30" s="733">
        <v>50113001</v>
      </c>
      <c r="F30" s="732" t="s">
        <v>594</v>
      </c>
      <c r="G30" s="731" t="s">
        <v>595</v>
      </c>
      <c r="H30" s="731">
        <v>162316</v>
      </c>
      <c r="I30" s="731">
        <v>62316</v>
      </c>
      <c r="J30" s="731" t="s">
        <v>646</v>
      </c>
      <c r="K30" s="731" t="s">
        <v>647</v>
      </c>
      <c r="L30" s="734">
        <v>160.13</v>
      </c>
      <c r="M30" s="734">
        <v>4</v>
      </c>
      <c r="N30" s="735">
        <v>640.52</v>
      </c>
    </row>
    <row r="31" spans="1:14" ht="14.45" customHeight="1" x14ac:dyDescent="0.2">
      <c r="A31" s="729" t="s">
        <v>571</v>
      </c>
      <c r="B31" s="730" t="s">
        <v>572</v>
      </c>
      <c r="C31" s="731" t="s">
        <v>583</v>
      </c>
      <c r="D31" s="732" t="s">
        <v>584</v>
      </c>
      <c r="E31" s="733">
        <v>50113001</v>
      </c>
      <c r="F31" s="732" t="s">
        <v>594</v>
      </c>
      <c r="G31" s="731" t="s">
        <v>598</v>
      </c>
      <c r="H31" s="731">
        <v>231703</v>
      </c>
      <c r="I31" s="731">
        <v>231703</v>
      </c>
      <c r="J31" s="731" t="s">
        <v>648</v>
      </c>
      <c r="K31" s="731" t="s">
        <v>649</v>
      </c>
      <c r="L31" s="734">
        <v>88.339999999999989</v>
      </c>
      <c r="M31" s="734">
        <v>1</v>
      </c>
      <c r="N31" s="735">
        <v>88.339999999999989</v>
      </c>
    </row>
    <row r="32" spans="1:14" ht="14.45" customHeight="1" x14ac:dyDescent="0.2">
      <c r="A32" s="729" t="s">
        <v>571</v>
      </c>
      <c r="B32" s="730" t="s">
        <v>572</v>
      </c>
      <c r="C32" s="731" t="s">
        <v>583</v>
      </c>
      <c r="D32" s="732" t="s">
        <v>584</v>
      </c>
      <c r="E32" s="733">
        <v>50113001</v>
      </c>
      <c r="F32" s="732" t="s">
        <v>594</v>
      </c>
      <c r="G32" s="731" t="s">
        <v>598</v>
      </c>
      <c r="H32" s="731">
        <v>231702</v>
      </c>
      <c r="I32" s="731">
        <v>231702</v>
      </c>
      <c r="J32" s="731" t="s">
        <v>650</v>
      </c>
      <c r="K32" s="731" t="s">
        <v>651</v>
      </c>
      <c r="L32" s="734">
        <v>249.59</v>
      </c>
      <c r="M32" s="734">
        <v>1</v>
      </c>
      <c r="N32" s="735">
        <v>249.59</v>
      </c>
    </row>
    <row r="33" spans="1:14" ht="14.45" customHeight="1" x14ac:dyDescent="0.2">
      <c r="A33" s="729" t="s">
        <v>571</v>
      </c>
      <c r="B33" s="730" t="s">
        <v>572</v>
      </c>
      <c r="C33" s="731" t="s">
        <v>583</v>
      </c>
      <c r="D33" s="732" t="s">
        <v>584</v>
      </c>
      <c r="E33" s="733">
        <v>50113001</v>
      </c>
      <c r="F33" s="732" t="s">
        <v>594</v>
      </c>
      <c r="G33" s="731" t="s">
        <v>598</v>
      </c>
      <c r="H33" s="731">
        <v>231701</v>
      </c>
      <c r="I33" s="731">
        <v>231701</v>
      </c>
      <c r="J33" s="731" t="s">
        <v>650</v>
      </c>
      <c r="K33" s="731" t="s">
        <v>652</v>
      </c>
      <c r="L33" s="734">
        <v>93.78</v>
      </c>
      <c r="M33" s="734">
        <v>1</v>
      </c>
      <c r="N33" s="735">
        <v>93.78</v>
      </c>
    </row>
    <row r="34" spans="1:14" ht="14.45" customHeight="1" x14ac:dyDescent="0.2">
      <c r="A34" s="729" t="s">
        <v>571</v>
      </c>
      <c r="B34" s="730" t="s">
        <v>572</v>
      </c>
      <c r="C34" s="731" t="s">
        <v>583</v>
      </c>
      <c r="D34" s="732" t="s">
        <v>584</v>
      </c>
      <c r="E34" s="733">
        <v>50113001</v>
      </c>
      <c r="F34" s="732" t="s">
        <v>594</v>
      </c>
      <c r="G34" s="731" t="s">
        <v>598</v>
      </c>
      <c r="H34" s="731">
        <v>215559</v>
      </c>
      <c r="I34" s="731">
        <v>215559</v>
      </c>
      <c r="J34" s="731" t="s">
        <v>653</v>
      </c>
      <c r="K34" s="731" t="s">
        <v>654</v>
      </c>
      <c r="L34" s="734">
        <v>69.780000000000015</v>
      </c>
      <c r="M34" s="734">
        <v>1</v>
      </c>
      <c r="N34" s="735">
        <v>69.780000000000015</v>
      </c>
    </row>
    <row r="35" spans="1:14" ht="14.45" customHeight="1" x14ac:dyDescent="0.2">
      <c r="A35" s="729" t="s">
        <v>571</v>
      </c>
      <c r="B35" s="730" t="s">
        <v>572</v>
      </c>
      <c r="C35" s="731" t="s">
        <v>583</v>
      </c>
      <c r="D35" s="732" t="s">
        <v>584</v>
      </c>
      <c r="E35" s="733">
        <v>50113001</v>
      </c>
      <c r="F35" s="732" t="s">
        <v>594</v>
      </c>
      <c r="G35" s="731" t="s">
        <v>595</v>
      </c>
      <c r="H35" s="731">
        <v>991568</v>
      </c>
      <c r="I35" s="731">
        <v>0</v>
      </c>
      <c r="J35" s="731" t="s">
        <v>655</v>
      </c>
      <c r="K35" s="731" t="s">
        <v>329</v>
      </c>
      <c r="L35" s="734">
        <v>239.97000000000003</v>
      </c>
      <c r="M35" s="734">
        <v>1</v>
      </c>
      <c r="N35" s="735">
        <v>239.97000000000003</v>
      </c>
    </row>
    <row r="36" spans="1:14" ht="14.45" customHeight="1" x14ac:dyDescent="0.2">
      <c r="A36" s="729" t="s">
        <v>571</v>
      </c>
      <c r="B36" s="730" t="s">
        <v>572</v>
      </c>
      <c r="C36" s="731" t="s">
        <v>583</v>
      </c>
      <c r="D36" s="732" t="s">
        <v>584</v>
      </c>
      <c r="E36" s="733">
        <v>50113001</v>
      </c>
      <c r="F36" s="732" t="s">
        <v>594</v>
      </c>
      <c r="G36" s="731" t="s">
        <v>595</v>
      </c>
      <c r="H36" s="731">
        <v>993603</v>
      </c>
      <c r="I36" s="731">
        <v>0</v>
      </c>
      <c r="J36" s="731" t="s">
        <v>656</v>
      </c>
      <c r="K36" s="731" t="s">
        <v>329</v>
      </c>
      <c r="L36" s="734">
        <v>268.51249999999993</v>
      </c>
      <c r="M36" s="734">
        <v>8</v>
      </c>
      <c r="N36" s="735">
        <v>2148.0999999999995</v>
      </c>
    </row>
    <row r="37" spans="1:14" ht="14.45" customHeight="1" x14ac:dyDescent="0.2">
      <c r="A37" s="729" t="s">
        <v>571</v>
      </c>
      <c r="B37" s="730" t="s">
        <v>572</v>
      </c>
      <c r="C37" s="731" t="s">
        <v>583</v>
      </c>
      <c r="D37" s="732" t="s">
        <v>584</v>
      </c>
      <c r="E37" s="733">
        <v>50113001</v>
      </c>
      <c r="F37" s="732" t="s">
        <v>594</v>
      </c>
      <c r="G37" s="731" t="s">
        <v>595</v>
      </c>
      <c r="H37" s="731">
        <v>241307</v>
      </c>
      <c r="I37" s="731">
        <v>241307</v>
      </c>
      <c r="J37" s="731" t="s">
        <v>657</v>
      </c>
      <c r="K37" s="731" t="s">
        <v>658</v>
      </c>
      <c r="L37" s="734">
        <v>102.57999999999998</v>
      </c>
      <c r="M37" s="734">
        <v>8</v>
      </c>
      <c r="N37" s="735">
        <v>820.63999999999987</v>
      </c>
    </row>
    <row r="38" spans="1:14" ht="14.45" customHeight="1" x14ac:dyDescent="0.2">
      <c r="A38" s="729" t="s">
        <v>571</v>
      </c>
      <c r="B38" s="730" t="s">
        <v>572</v>
      </c>
      <c r="C38" s="731" t="s">
        <v>583</v>
      </c>
      <c r="D38" s="732" t="s">
        <v>584</v>
      </c>
      <c r="E38" s="733">
        <v>50113001</v>
      </c>
      <c r="F38" s="732" t="s">
        <v>594</v>
      </c>
      <c r="G38" s="731" t="s">
        <v>598</v>
      </c>
      <c r="H38" s="731">
        <v>233559</v>
      </c>
      <c r="I38" s="731">
        <v>233559</v>
      </c>
      <c r="J38" s="731" t="s">
        <v>659</v>
      </c>
      <c r="K38" s="731" t="s">
        <v>660</v>
      </c>
      <c r="L38" s="734">
        <v>26.43</v>
      </c>
      <c r="M38" s="734">
        <v>1</v>
      </c>
      <c r="N38" s="735">
        <v>26.43</v>
      </c>
    </row>
    <row r="39" spans="1:14" ht="14.45" customHeight="1" x14ac:dyDescent="0.2">
      <c r="A39" s="729" t="s">
        <v>571</v>
      </c>
      <c r="B39" s="730" t="s">
        <v>572</v>
      </c>
      <c r="C39" s="731" t="s">
        <v>583</v>
      </c>
      <c r="D39" s="732" t="s">
        <v>584</v>
      </c>
      <c r="E39" s="733">
        <v>50113001</v>
      </c>
      <c r="F39" s="732" t="s">
        <v>594</v>
      </c>
      <c r="G39" s="731" t="s">
        <v>598</v>
      </c>
      <c r="H39" s="731">
        <v>233579</v>
      </c>
      <c r="I39" s="731">
        <v>233579</v>
      </c>
      <c r="J39" s="731" t="s">
        <v>661</v>
      </c>
      <c r="K39" s="731" t="s">
        <v>662</v>
      </c>
      <c r="L39" s="734">
        <v>26.109999999999996</v>
      </c>
      <c r="M39" s="734">
        <v>1</v>
      </c>
      <c r="N39" s="735">
        <v>26.109999999999996</v>
      </c>
    </row>
    <row r="40" spans="1:14" ht="14.45" customHeight="1" x14ac:dyDescent="0.2">
      <c r="A40" s="729" t="s">
        <v>571</v>
      </c>
      <c r="B40" s="730" t="s">
        <v>572</v>
      </c>
      <c r="C40" s="731" t="s">
        <v>583</v>
      </c>
      <c r="D40" s="732" t="s">
        <v>584</v>
      </c>
      <c r="E40" s="733">
        <v>50113001</v>
      </c>
      <c r="F40" s="732" t="s">
        <v>594</v>
      </c>
      <c r="G40" s="731" t="s">
        <v>595</v>
      </c>
      <c r="H40" s="731">
        <v>850607</v>
      </c>
      <c r="I40" s="731">
        <v>0</v>
      </c>
      <c r="J40" s="731" t="s">
        <v>663</v>
      </c>
      <c r="K40" s="731" t="s">
        <v>329</v>
      </c>
      <c r="L40" s="734">
        <v>75.403333333333322</v>
      </c>
      <c r="M40" s="734">
        <v>3</v>
      </c>
      <c r="N40" s="735">
        <v>226.20999999999998</v>
      </c>
    </row>
    <row r="41" spans="1:14" ht="14.45" customHeight="1" x14ac:dyDescent="0.2">
      <c r="A41" s="729" t="s">
        <v>571</v>
      </c>
      <c r="B41" s="730" t="s">
        <v>572</v>
      </c>
      <c r="C41" s="731" t="s">
        <v>583</v>
      </c>
      <c r="D41" s="732" t="s">
        <v>584</v>
      </c>
      <c r="E41" s="733">
        <v>50113001</v>
      </c>
      <c r="F41" s="732" t="s">
        <v>594</v>
      </c>
      <c r="G41" s="731" t="s">
        <v>595</v>
      </c>
      <c r="H41" s="731">
        <v>241571</v>
      </c>
      <c r="I41" s="731">
        <v>241571</v>
      </c>
      <c r="J41" s="731" t="s">
        <v>664</v>
      </c>
      <c r="K41" s="731" t="s">
        <v>665</v>
      </c>
      <c r="L41" s="734">
        <v>47.11999999999999</v>
      </c>
      <c r="M41" s="734">
        <v>9</v>
      </c>
      <c r="N41" s="735">
        <v>424.07999999999993</v>
      </c>
    </row>
    <row r="42" spans="1:14" ht="14.45" customHeight="1" x14ac:dyDescent="0.2">
      <c r="A42" s="729" t="s">
        <v>571</v>
      </c>
      <c r="B42" s="730" t="s">
        <v>572</v>
      </c>
      <c r="C42" s="731" t="s">
        <v>583</v>
      </c>
      <c r="D42" s="732" t="s">
        <v>584</v>
      </c>
      <c r="E42" s="733">
        <v>50113001</v>
      </c>
      <c r="F42" s="732" t="s">
        <v>594</v>
      </c>
      <c r="G42" s="731" t="s">
        <v>595</v>
      </c>
      <c r="H42" s="731">
        <v>212884</v>
      </c>
      <c r="I42" s="731">
        <v>212884</v>
      </c>
      <c r="J42" s="731" t="s">
        <v>664</v>
      </c>
      <c r="K42" s="731" t="s">
        <v>665</v>
      </c>
      <c r="L42" s="734">
        <v>47.11999999999999</v>
      </c>
      <c r="M42" s="734">
        <v>5</v>
      </c>
      <c r="N42" s="735">
        <v>235.59999999999997</v>
      </c>
    </row>
    <row r="43" spans="1:14" ht="14.45" customHeight="1" x14ac:dyDescent="0.2">
      <c r="A43" s="729" t="s">
        <v>571</v>
      </c>
      <c r="B43" s="730" t="s">
        <v>572</v>
      </c>
      <c r="C43" s="731" t="s">
        <v>583</v>
      </c>
      <c r="D43" s="732" t="s">
        <v>584</v>
      </c>
      <c r="E43" s="733">
        <v>50113001</v>
      </c>
      <c r="F43" s="732" t="s">
        <v>594</v>
      </c>
      <c r="G43" s="731" t="s">
        <v>595</v>
      </c>
      <c r="H43" s="731">
        <v>199466</v>
      </c>
      <c r="I43" s="731">
        <v>199466</v>
      </c>
      <c r="J43" s="731" t="s">
        <v>666</v>
      </c>
      <c r="K43" s="731" t="s">
        <v>667</v>
      </c>
      <c r="L43" s="734">
        <v>112.38</v>
      </c>
      <c r="M43" s="734">
        <v>4</v>
      </c>
      <c r="N43" s="735">
        <v>449.52</v>
      </c>
    </row>
    <row r="44" spans="1:14" ht="14.45" customHeight="1" x14ac:dyDescent="0.2">
      <c r="A44" s="729" t="s">
        <v>571</v>
      </c>
      <c r="B44" s="730" t="s">
        <v>572</v>
      </c>
      <c r="C44" s="731" t="s">
        <v>583</v>
      </c>
      <c r="D44" s="732" t="s">
        <v>584</v>
      </c>
      <c r="E44" s="733">
        <v>50113001</v>
      </c>
      <c r="F44" s="732" t="s">
        <v>594</v>
      </c>
      <c r="G44" s="731" t="s">
        <v>595</v>
      </c>
      <c r="H44" s="731">
        <v>225146</v>
      </c>
      <c r="I44" s="731">
        <v>225146</v>
      </c>
      <c r="J44" s="731" t="s">
        <v>668</v>
      </c>
      <c r="K44" s="731" t="s">
        <v>669</v>
      </c>
      <c r="L44" s="734">
        <v>75.61</v>
      </c>
      <c r="M44" s="734">
        <v>1</v>
      </c>
      <c r="N44" s="735">
        <v>75.61</v>
      </c>
    </row>
    <row r="45" spans="1:14" ht="14.45" customHeight="1" x14ac:dyDescent="0.2">
      <c r="A45" s="729" t="s">
        <v>571</v>
      </c>
      <c r="B45" s="730" t="s">
        <v>572</v>
      </c>
      <c r="C45" s="731" t="s">
        <v>583</v>
      </c>
      <c r="D45" s="732" t="s">
        <v>584</v>
      </c>
      <c r="E45" s="733">
        <v>50113001</v>
      </c>
      <c r="F45" s="732" t="s">
        <v>594</v>
      </c>
      <c r="G45" s="731" t="s">
        <v>595</v>
      </c>
      <c r="H45" s="731">
        <v>850642</v>
      </c>
      <c r="I45" s="731">
        <v>169673</v>
      </c>
      <c r="J45" s="731" t="s">
        <v>670</v>
      </c>
      <c r="K45" s="731" t="s">
        <v>671</v>
      </c>
      <c r="L45" s="734">
        <v>138.95000000000002</v>
      </c>
      <c r="M45" s="734">
        <v>1</v>
      </c>
      <c r="N45" s="735">
        <v>138.95000000000002</v>
      </c>
    </row>
    <row r="46" spans="1:14" ht="14.45" customHeight="1" x14ac:dyDescent="0.2">
      <c r="A46" s="729" t="s">
        <v>571</v>
      </c>
      <c r="B46" s="730" t="s">
        <v>572</v>
      </c>
      <c r="C46" s="731" t="s">
        <v>583</v>
      </c>
      <c r="D46" s="732" t="s">
        <v>584</v>
      </c>
      <c r="E46" s="733">
        <v>50113001</v>
      </c>
      <c r="F46" s="732" t="s">
        <v>594</v>
      </c>
      <c r="G46" s="731" t="s">
        <v>595</v>
      </c>
      <c r="H46" s="731">
        <v>850390</v>
      </c>
      <c r="I46" s="731">
        <v>102600</v>
      </c>
      <c r="J46" s="731" t="s">
        <v>672</v>
      </c>
      <c r="K46" s="731" t="s">
        <v>673</v>
      </c>
      <c r="L46" s="734">
        <v>67.91</v>
      </c>
      <c r="M46" s="734">
        <v>1</v>
      </c>
      <c r="N46" s="735">
        <v>67.91</v>
      </c>
    </row>
    <row r="47" spans="1:14" ht="14.45" customHeight="1" x14ac:dyDescent="0.2">
      <c r="A47" s="729" t="s">
        <v>571</v>
      </c>
      <c r="B47" s="730" t="s">
        <v>572</v>
      </c>
      <c r="C47" s="731" t="s">
        <v>583</v>
      </c>
      <c r="D47" s="732" t="s">
        <v>584</v>
      </c>
      <c r="E47" s="733">
        <v>50113001</v>
      </c>
      <c r="F47" s="732" t="s">
        <v>594</v>
      </c>
      <c r="G47" s="731" t="s">
        <v>595</v>
      </c>
      <c r="H47" s="731">
        <v>171547</v>
      </c>
      <c r="I47" s="731">
        <v>171547</v>
      </c>
      <c r="J47" s="731" t="s">
        <v>674</v>
      </c>
      <c r="K47" s="731" t="s">
        <v>675</v>
      </c>
      <c r="L47" s="734">
        <v>54.900000000000013</v>
      </c>
      <c r="M47" s="734">
        <v>1</v>
      </c>
      <c r="N47" s="735">
        <v>54.900000000000013</v>
      </c>
    </row>
    <row r="48" spans="1:14" ht="14.45" customHeight="1" x14ac:dyDescent="0.2">
      <c r="A48" s="729" t="s">
        <v>571</v>
      </c>
      <c r="B48" s="730" t="s">
        <v>572</v>
      </c>
      <c r="C48" s="731" t="s">
        <v>583</v>
      </c>
      <c r="D48" s="732" t="s">
        <v>584</v>
      </c>
      <c r="E48" s="733">
        <v>50113001</v>
      </c>
      <c r="F48" s="732" t="s">
        <v>594</v>
      </c>
      <c r="G48" s="731" t="s">
        <v>595</v>
      </c>
      <c r="H48" s="731">
        <v>207968</v>
      </c>
      <c r="I48" s="731">
        <v>207968</v>
      </c>
      <c r="J48" s="731" t="s">
        <v>676</v>
      </c>
      <c r="K48" s="731" t="s">
        <v>677</v>
      </c>
      <c r="L48" s="734">
        <v>40.820000000000007</v>
      </c>
      <c r="M48" s="734">
        <v>2</v>
      </c>
      <c r="N48" s="735">
        <v>81.640000000000015</v>
      </c>
    </row>
    <row r="49" spans="1:14" ht="14.45" customHeight="1" x14ac:dyDescent="0.2">
      <c r="A49" s="729" t="s">
        <v>571</v>
      </c>
      <c r="B49" s="730" t="s">
        <v>572</v>
      </c>
      <c r="C49" s="731" t="s">
        <v>583</v>
      </c>
      <c r="D49" s="732" t="s">
        <v>584</v>
      </c>
      <c r="E49" s="733">
        <v>50113001</v>
      </c>
      <c r="F49" s="732" t="s">
        <v>594</v>
      </c>
      <c r="G49" s="731" t="s">
        <v>595</v>
      </c>
      <c r="H49" s="731">
        <v>207967</v>
      </c>
      <c r="I49" s="731">
        <v>207967</v>
      </c>
      <c r="J49" s="731" t="s">
        <v>676</v>
      </c>
      <c r="K49" s="731" t="s">
        <v>678</v>
      </c>
      <c r="L49" s="734">
        <v>90.234999999999999</v>
      </c>
      <c r="M49" s="734">
        <v>2</v>
      </c>
      <c r="N49" s="735">
        <v>180.47</v>
      </c>
    </row>
    <row r="50" spans="1:14" ht="14.45" customHeight="1" x14ac:dyDescent="0.2">
      <c r="A50" s="729" t="s">
        <v>571</v>
      </c>
      <c r="B50" s="730" t="s">
        <v>572</v>
      </c>
      <c r="C50" s="731" t="s">
        <v>583</v>
      </c>
      <c r="D50" s="732" t="s">
        <v>584</v>
      </c>
      <c r="E50" s="733">
        <v>50113001</v>
      </c>
      <c r="F50" s="732" t="s">
        <v>594</v>
      </c>
      <c r="G50" s="731" t="s">
        <v>595</v>
      </c>
      <c r="H50" s="731">
        <v>990410</v>
      </c>
      <c r="I50" s="731">
        <v>196974</v>
      </c>
      <c r="J50" s="731" t="s">
        <v>679</v>
      </c>
      <c r="K50" s="731" t="s">
        <v>680</v>
      </c>
      <c r="L50" s="734">
        <v>105</v>
      </c>
      <c r="M50" s="734">
        <v>1</v>
      </c>
      <c r="N50" s="735">
        <v>105</v>
      </c>
    </row>
    <row r="51" spans="1:14" ht="14.45" customHeight="1" x14ac:dyDescent="0.2">
      <c r="A51" s="729" t="s">
        <v>571</v>
      </c>
      <c r="B51" s="730" t="s">
        <v>572</v>
      </c>
      <c r="C51" s="731" t="s">
        <v>583</v>
      </c>
      <c r="D51" s="732" t="s">
        <v>584</v>
      </c>
      <c r="E51" s="733">
        <v>50113001</v>
      </c>
      <c r="F51" s="732" t="s">
        <v>594</v>
      </c>
      <c r="G51" s="731" t="s">
        <v>595</v>
      </c>
      <c r="H51" s="731">
        <v>238142</v>
      </c>
      <c r="I51" s="731">
        <v>238142</v>
      </c>
      <c r="J51" s="731" t="s">
        <v>681</v>
      </c>
      <c r="K51" s="731" t="s">
        <v>682</v>
      </c>
      <c r="L51" s="734">
        <v>58.84</v>
      </c>
      <c r="M51" s="734">
        <v>9</v>
      </c>
      <c r="N51" s="735">
        <v>529.56000000000006</v>
      </c>
    </row>
    <row r="52" spans="1:14" ht="14.45" customHeight="1" x14ac:dyDescent="0.2">
      <c r="A52" s="729" t="s">
        <v>571</v>
      </c>
      <c r="B52" s="730" t="s">
        <v>572</v>
      </c>
      <c r="C52" s="731" t="s">
        <v>583</v>
      </c>
      <c r="D52" s="732" t="s">
        <v>584</v>
      </c>
      <c r="E52" s="733">
        <v>50113001</v>
      </c>
      <c r="F52" s="732" t="s">
        <v>594</v>
      </c>
      <c r="G52" s="731" t="s">
        <v>329</v>
      </c>
      <c r="H52" s="731">
        <v>232156</v>
      </c>
      <c r="I52" s="731">
        <v>232156</v>
      </c>
      <c r="J52" s="731" t="s">
        <v>683</v>
      </c>
      <c r="K52" s="731" t="s">
        <v>684</v>
      </c>
      <c r="L52" s="734">
        <v>12.2</v>
      </c>
      <c r="M52" s="734">
        <v>1</v>
      </c>
      <c r="N52" s="735">
        <v>12.2</v>
      </c>
    </row>
    <row r="53" spans="1:14" ht="14.45" customHeight="1" x14ac:dyDescent="0.2">
      <c r="A53" s="729" t="s">
        <v>571</v>
      </c>
      <c r="B53" s="730" t="s">
        <v>572</v>
      </c>
      <c r="C53" s="731" t="s">
        <v>583</v>
      </c>
      <c r="D53" s="732" t="s">
        <v>584</v>
      </c>
      <c r="E53" s="733">
        <v>50113001</v>
      </c>
      <c r="F53" s="732" t="s">
        <v>594</v>
      </c>
      <c r="G53" s="731" t="s">
        <v>595</v>
      </c>
      <c r="H53" s="731">
        <v>214526</v>
      </c>
      <c r="I53" s="731">
        <v>214526</v>
      </c>
      <c r="J53" s="731" t="s">
        <v>685</v>
      </c>
      <c r="K53" s="731" t="s">
        <v>686</v>
      </c>
      <c r="L53" s="734">
        <v>85.67</v>
      </c>
      <c r="M53" s="734">
        <v>1</v>
      </c>
      <c r="N53" s="735">
        <v>85.67</v>
      </c>
    </row>
    <row r="54" spans="1:14" ht="14.45" customHeight="1" x14ac:dyDescent="0.2">
      <c r="A54" s="729" t="s">
        <v>571</v>
      </c>
      <c r="B54" s="730" t="s">
        <v>572</v>
      </c>
      <c r="C54" s="731" t="s">
        <v>583</v>
      </c>
      <c r="D54" s="732" t="s">
        <v>584</v>
      </c>
      <c r="E54" s="733">
        <v>50113001</v>
      </c>
      <c r="F54" s="732" t="s">
        <v>594</v>
      </c>
      <c r="G54" s="731" t="s">
        <v>598</v>
      </c>
      <c r="H54" s="731">
        <v>214433</v>
      </c>
      <c r="I54" s="731">
        <v>214433</v>
      </c>
      <c r="J54" s="731" t="s">
        <v>687</v>
      </c>
      <c r="K54" s="731" t="s">
        <v>688</v>
      </c>
      <c r="L54" s="734">
        <v>12.2</v>
      </c>
      <c r="M54" s="734">
        <v>1</v>
      </c>
      <c r="N54" s="735">
        <v>12.2</v>
      </c>
    </row>
    <row r="55" spans="1:14" ht="14.45" customHeight="1" x14ac:dyDescent="0.2">
      <c r="A55" s="729" t="s">
        <v>571</v>
      </c>
      <c r="B55" s="730" t="s">
        <v>572</v>
      </c>
      <c r="C55" s="731" t="s">
        <v>583</v>
      </c>
      <c r="D55" s="732" t="s">
        <v>584</v>
      </c>
      <c r="E55" s="733">
        <v>50113001</v>
      </c>
      <c r="F55" s="732" t="s">
        <v>594</v>
      </c>
      <c r="G55" s="731" t="s">
        <v>595</v>
      </c>
      <c r="H55" s="731">
        <v>214525</v>
      </c>
      <c r="I55" s="731">
        <v>214525</v>
      </c>
      <c r="J55" s="731" t="s">
        <v>689</v>
      </c>
      <c r="K55" s="731" t="s">
        <v>690</v>
      </c>
      <c r="L55" s="734">
        <v>26.448</v>
      </c>
      <c r="M55" s="734">
        <v>5</v>
      </c>
      <c r="N55" s="735">
        <v>132.24</v>
      </c>
    </row>
    <row r="56" spans="1:14" ht="14.45" customHeight="1" x14ac:dyDescent="0.2">
      <c r="A56" s="729" t="s">
        <v>571</v>
      </c>
      <c r="B56" s="730" t="s">
        <v>572</v>
      </c>
      <c r="C56" s="731" t="s">
        <v>583</v>
      </c>
      <c r="D56" s="732" t="s">
        <v>584</v>
      </c>
      <c r="E56" s="733">
        <v>50113001</v>
      </c>
      <c r="F56" s="732" t="s">
        <v>594</v>
      </c>
      <c r="G56" s="731" t="s">
        <v>598</v>
      </c>
      <c r="H56" s="731">
        <v>214427</v>
      </c>
      <c r="I56" s="731">
        <v>214427</v>
      </c>
      <c r="J56" s="731" t="s">
        <v>691</v>
      </c>
      <c r="K56" s="731" t="s">
        <v>692</v>
      </c>
      <c r="L56" s="734">
        <v>16.57</v>
      </c>
      <c r="M56" s="734">
        <v>10</v>
      </c>
      <c r="N56" s="735">
        <v>165.7</v>
      </c>
    </row>
    <row r="57" spans="1:14" ht="14.45" customHeight="1" x14ac:dyDescent="0.2">
      <c r="A57" s="729" t="s">
        <v>571</v>
      </c>
      <c r="B57" s="730" t="s">
        <v>572</v>
      </c>
      <c r="C57" s="731" t="s">
        <v>583</v>
      </c>
      <c r="D57" s="732" t="s">
        <v>584</v>
      </c>
      <c r="E57" s="733">
        <v>50113001</v>
      </c>
      <c r="F57" s="732" t="s">
        <v>594</v>
      </c>
      <c r="G57" s="731" t="s">
        <v>595</v>
      </c>
      <c r="H57" s="731">
        <v>213255</v>
      </c>
      <c r="I57" s="731">
        <v>213255</v>
      </c>
      <c r="J57" s="731" t="s">
        <v>693</v>
      </c>
      <c r="K57" s="731" t="s">
        <v>694</v>
      </c>
      <c r="L57" s="734">
        <v>125.56999999999995</v>
      </c>
      <c r="M57" s="734">
        <v>1</v>
      </c>
      <c r="N57" s="735">
        <v>125.56999999999995</v>
      </c>
    </row>
    <row r="58" spans="1:14" ht="14.45" customHeight="1" x14ac:dyDescent="0.2">
      <c r="A58" s="729" t="s">
        <v>571</v>
      </c>
      <c r="B58" s="730" t="s">
        <v>572</v>
      </c>
      <c r="C58" s="731" t="s">
        <v>583</v>
      </c>
      <c r="D58" s="732" t="s">
        <v>584</v>
      </c>
      <c r="E58" s="733">
        <v>50113001</v>
      </c>
      <c r="F58" s="732" t="s">
        <v>594</v>
      </c>
      <c r="G58" s="731" t="s">
        <v>595</v>
      </c>
      <c r="H58" s="731">
        <v>193105</v>
      </c>
      <c r="I58" s="731">
        <v>93105</v>
      </c>
      <c r="J58" s="731" t="s">
        <v>695</v>
      </c>
      <c r="K58" s="731" t="s">
        <v>696</v>
      </c>
      <c r="L58" s="734">
        <v>208.38</v>
      </c>
      <c r="M58" s="734">
        <v>2</v>
      </c>
      <c r="N58" s="735">
        <v>416.76</v>
      </c>
    </row>
    <row r="59" spans="1:14" ht="14.45" customHeight="1" x14ac:dyDescent="0.2">
      <c r="A59" s="729" t="s">
        <v>571</v>
      </c>
      <c r="B59" s="730" t="s">
        <v>572</v>
      </c>
      <c r="C59" s="731" t="s">
        <v>583</v>
      </c>
      <c r="D59" s="732" t="s">
        <v>584</v>
      </c>
      <c r="E59" s="733">
        <v>50113001</v>
      </c>
      <c r="F59" s="732" t="s">
        <v>594</v>
      </c>
      <c r="G59" s="731" t="s">
        <v>595</v>
      </c>
      <c r="H59" s="731">
        <v>114075</v>
      </c>
      <c r="I59" s="731">
        <v>14075</v>
      </c>
      <c r="J59" s="731" t="s">
        <v>697</v>
      </c>
      <c r="K59" s="731" t="s">
        <v>698</v>
      </c>
      <c r="L59" s="734">
        <v>294.61000000000007</v>
      </c>
      <c r="M59" s="734">
        <v>2</v>
      </c>
      <c r="N59" s="735">
        <v>589.22000000000014</v>
      </c>
    </row>
    <row r="60" spans="1:14" ht="14.45" customHeight="1" x14ac:dyDescent="0.2">
      <c r="A60" s="729" t="s">
        <v>571</v>
      </c>
      <c r="B60" s="730" t="s">
        <v>572</v>
      </c>
      <c r="C60" s="731" t="s">
        <v>583</v>
      </c>
      <c r="D60" s="732" t="s">
        <v>584</v>
      </c>
      <c r="E60" s="733">
        <v>50113001</v>
      </c>
      <c r="F60" s="732" t="s">
        <v>594</v>
      </c>
      <c r="G60" s="731" t="s">
        <v>595</v>
      </c>
      <c r="H60" s="731">
        <v>197522</v>
      </c>
      <c r="I60" s="731">
        <v>97522</v>
      </c>
      <c r="J60" s="731" t="s">
        <v>697</v>
      </c>
      <c r="K60" s="731" t="s">
        <v>699</v>
      </c>
      <c r="L60" s="734">
        <v>159.02000000000007</v>
      </c>
      <c r="M60" s="734">
        <v>6</v>
      </c>
      <c r="N60" s="735">
        <v>954.12000000000035</v>
      </c>
    </row>
    <row r="61" spans="1:14" ht="14.45" customHeight="1" x14ac:dyDescent="0.2">
      <c r="A61" s="729" t="s">
        <v>571</v>
      </c>
      <c r="B61" s="730" t="s">
        <v>572</v>
      </c>
      <c r="C61" s="731" t="s">
        <v>583</v>
      </c>
      <c r="D61" s="732" t="s">
        <v>584</v>
      </c>
      <c r="E61" s="733">
        <v>50113001</v>
      </c>
      <c r="F61" s="732" t="s">
        <v>594</v>
      </c>
      <c r="G61" s="731" t="s">
        <v>595</v>
      </c>
      <c r="H61" s="731">
        <v>184090</v>
      </c>
      <c r="I61" s="731">
        <v>84090</v>
      </c>
      <c r="J61" s="731" t="s">
        <v>700</v>
      </c>
      <c r="K61" s="731" t="s">
        <v>701</v>
      </c>
      <c r="L61" s="734">
        <v>60.124999999999993</v>
      </c>
      <c r="M61" s="734">
        <v>8</v>
      </c>
      <c r="N61" s="735">
        <v>480.99999999999994</v>
      </c>
    </row>
    <row r="62" spans="1:14" ht="14.45" customHeight="1" x14ac:dyDescent="0.2">
      <c r="A62" s="729" t="s">
        <v>571</v>
      </c>
      <c r="B62" s="730" t="s">
        <v>572</v>
      </c>
      <c r="C62" s="731" t="s">
        <v>583</v>
      </c>
      <c r="D62" s="732" t="s">
        <v>584</v>
      </c>
      <c r="E62" s="733">
        <v>50113001</v>
      </c>
      <c r="F62" s="732" t="s">
        <v>594</v>
      </c>
      <c r="G62" s="731" t="s">
        <v>595</v>
      </c>
      <c r="H62" s="731">
        <v>221074</v>
      </c>
      <c r="I62" s="731">
        <v>221074</v>
      </c>
      <c r="J62" s="731" t="s">
        <v>702</v>
      </c>
      <c r="K62" s="731" t="s">
        <v>703</v>
      </c>
      <c r="L62" s="734">
        <v>76.092499999999987</v>
      </c>
      <c r="M62" s="734">
        <v>16</v>
      </c>
      <c r="N62" s="735">
        <v>1217.4799999999998</v>
      </c>
    </row>
    <row r="63" spans="1:14" ht="14.45" customHeight="1" x14ac:dyDescent="0.2">
      <c r="A63" s="729" t="s">
        <v>571</v>
      </c>
      <c r="B63" s="730" t="s">
        <v>572</v>
      </c>
      <c r="C63" s="731" t="s">
        <v>583</v>
      </c>
      <c r="D63" s="732" t="s">
        <v>584</v>
      </c>
      <c r="E63" s="733">
        <v>50113001</v>
      </c>
      <c r="F63" s="732" t="s">
        <v>594</v>
      </c>
      <c r="G63" s="731" t="s">
        <v>595</v>
      </c>
      <c r="H63" s="731">
        <v>230421</v>
      </c>
      <c r="I63" s="731">
        <v>230421</v>
      </c>
      <c r="J63" s="731" t="s">
        <v>702</v>
      </c>
      <c r="K63" s="731" t="s">
        <v>703</v>
      </c>
      <c r="L63" s="734">
        <v>76.845517241379326</v>
      </c>
      <c r="M63" s="734">
        <v>29</v>
      </c>
      <c r="N63" s="735">
        <v>2228.5200000000004</v>
      </c>
    </row>
    <row r="64" spans="1:14" ht="14.45" customHeight="1" x14ac:dyDescent="0.2">
      <c r="A64" s="729" t="s">
        <v>571</v>
      </c>
      <c r="B64" s="730" t="s">
        <v>572</v>
      </c>
      <c r="C64" s="731" t="s">
        <v>583</v>
      </c>
      <c r="D64" s="732" t="s">
        <v>584</v>
      </c>
      <c r="E64" s="733">
        <v>50113001</v>
      </c>
      <c r="F64" s="732" t="s">
        <v>594</v>
      </c>
      <c r="G64" s="731" t="s">
        <v>595</v>
      </c>
      <c r="H64" s="731">
        <v>846346</v>
      </c>
      <c r="I64" s="731">
        <v>119672</v>
      </c>
      <c r="J64" s="731" t="s">
        <v>704</v>
      </c>
      <c r="K64" s="731" t="s">
        <v>705</v>
      </c>
      <c r="L64" s="734">
        <v>115.96750000000002</v>
      </c>
      <c r="M64" s="734">
        <v>12</v>
      </c>
      <c r="N64" s="735">
        <v>1391.6100000000001</v>
      </c>
    </row>
    <row r="65" spans="1:14" ht="14.45" customHeight="1" x14ac:dyDescent="0.2">
      <c r="A65" s="729" t="s">
        <v>571</v>
      </c>
      <c r="B65" s="730" t="s">
        <v>572</v>
      </c>
      <c r="C65" s="731" t="s">
        <v>583</v>
      </c>
      <c r="D65" s="732" t="s">
        <v>584</v>
      </c>
      <c r="E65" s="733">
        <v>50113001</v>
      </c>
      <c r="F65" s="732" t="s">
        <v>594</v>
      </c>
      <c r="G65" s="731" t="s">
        <v>595</v>
      </c>
      <c r="H65" s="731">
        <v>117011</v>
      </c>
      <c r="I65" s="731">
        <v>17011</v>
      </c>
      <c r="J65" s="731" t="s">
        <v>706</v>
      </c>
      <c r="K65" s="731" t="s">
        <v>707</v>
      </c>
      <c r="L65" s="734">
        <v>144.92199999999997</v>
      </c>
      <c r="M65" s="734">
        <v>5</v>
      </c>
      <c r="N65" s="735">
        <v>724.6099999999999</v>
      </c>
    </row>
    <row r="66" spans="1:14" ht="14.45" customHeight="1" x14ac:dyDescent="0.2">
      <c r="A66" s="729" t="s">
        <v>571</v>
      </c>
      <c r="B66" s="730" t="s">
        <v>572</v>
      </c>
      <c r="C66" s="731" t="s">
        <v>583</v>
      </c>
      <c r="D66" s="732" t="s">
        <v>584</v>
      </c>
      <c r="E66" s="733">
        <v>50113001</v>
      </c>
      <c r="F66" s="732" t="s">
        <v>594</v>
      </c>
      <c r="G66" s="731" t="s">
        <v>595</v>
      </c>
      <c r="H66" s="731">
        <v>241672</v>
      </c>
      <c r="I66" s="731">
        <v>241672</v>
      </c>
      <c r="J66" s="731" t="s">
        <v>708</v>
      </c>
      <c r="K66" s="731" t="s">
        <v>709</v>
      </c>
      <c r="L66" s="734">
        <v>111.41</v>
      </c>
      <c r="M66" s="734">
        <v>16</v>
      </c>
      <c r="N66" s="735">
        <v>1782.56</v>
      </c>
    </row>
    <row r="67" spans="1:14" ht="14.45" customHeight="1" x14ac:dyDescent="0.2">
      <c r="A67" s="729" t="s">
        <v>571</v>
      </c>
      <c r="B67" s="730" t="s">
        <v>572</v>
      </c>
      <c r="C67" s="731" t="s">
        <v>583</v>
      </c>
      <c r="D67" s="732" t="s">
        <v>584</v>
      </c>
      <c r="E67" s="733">
        <v>50113001</v>
      </c>
      <c r="F67" s="732" t="s">
        <v>594</v>
      </c>
      <c r="G67" s="731" t="s">
        <v>595</v>
      </c>
      <c r="H67" s="731">
        <v>102479</v>
      </c>
      <c r="I67" s="731">
        <v>2479</v>
      </c>
      <c r="J67" s="731" t="s">
        <v>710</v>
      </c>
      <c r="K67" s="731" t="s">
        <v>711</v>
      </c>
      <c r="L67" s="734">
        <v>65.490000000000009</v>
      </c>
      <c r="M67" s="734">
        <v>4</v>
      </c>
      <c r="N67" s="735">
        <v>261.96000000000004</v>
      </c>
    </row>
    <row r="68" spans="1:14" ht="14.45" customHeight="1" x14ac:dyDescent="0.2">
      <c r="A68" s="729" t="s">
        <v>571</v>
      </c>
      <c r="B68" s="730" t="s">
        <v>572</v>
      </c>
      <c r="C68" s="731" t="s">
        <v>583</v>
      </c>
      <c r="D68" s="732" t="s">
        <v>584</v>
      </c>
      <c r="E68" s="733">
        <v>50113001</v>
      </c>
      <c r="F68" s="732" t="s">
        <v>594</v>
      </c>
      <c r="G68" s="731" t="s">
        <v>595</v>
      </c>
      <c r="H68" s="731">
        <v>158425</v>
      </c>
      <c r="I68" s="731">
        <v>58425</v>
      </c>
      <c r="J68" s="731" t="s">
        <v>712</v>
      </c>
      <c r="K68" s="731" t="s">
        <v>713</v>
      </c>
      <c r="L68" s="734">
        <v>61.019999999999996</v>
      </c>
      <c r="M68" s="734">
        <v>2</v>
      </c>
      <c r="N68" s="735">
        <v>122.03999999999999</v>
      </c>
    </row>
    <row r="69" spans="1:14" ht="14.45" customHeight="1" x14ac:dyDescent="0.2">
      <c r="A69" s="729" t="s">
        <v>571</v>
      </c>
      <c r="B69" s="730" t="s">
        <v>572</v>
      </c>
      <c r="C69" s="731" t="s">
        <v>583</v>
      </c>
      <c r="D69" s="732" t="s">
        <v>584</v>
      </c>
      <c r="E69" s="733">
        <v>50113001</v>
      </c>
      <c r="F69" s="732" t="s">
        <v>594</v>
      </c>
      <c r="G69" s="731" t="s">
        <v>595</v>
      </c>
      <c r="H69" s="731">
        <v>154539</v>
      </c>
      <c r="I69" s="731">
        <v>54539</v>
      </c>
      <c r="J69" s="731" t="s">
        <v>714</v>
      </c>
      <c r="K69" s="731" t="s">
        <v>715</v>
      </c>
      <c r="L69" s="734">
        <v>60.138512396694232</v>
      </c>
      <c r="M69" s="734">
        <v>121</v>
      </c>
      <c r="N69" s="735">
        <v>7276.760000000002</v>
      </c>
    </row>
    <row r="70" spans="1:14" ht="14.45" customHeight="1" x14ac:dyDescent="0.2">
      <c r="A70" s="729" t="s">
        <v>571</v>
      </c>
      <c r="B70" s="730" t="s">
        <v>572</v>
      </c>
      <c r="C70" s="731" t="s">
        <v>583</v>
      </c>
      <c r="D70" s="732" t="s">
        <v>584</v>
      </c>
      <c r="E70" s="733">
        <v>50113001</v>
      </c>
      <c r="F70" s="732" t="s">
        <v>594</v>
      </c>
      <c r="G70" s="731" t="s">
        <v>595</v>
      </c>
      <c r="H70" s="731">
        <v>179333</v>
      </c>
      <c r="I70" s="731">
        <v>179333</v>
      </c>
      <c r="J70" s="731" t="s">
        <v>716</v>
      </c>
      <c r="K70" s="731" t="s">
        <v>717</v>
      </c>
      <c r="L70" s="734">
        <v>224.67900000000003</v>
      </c>
      <c r="M70" s="734">
        <v>30</v>
      </c>
      <c r="N70" s="735">
        <v>6740.3700000000008</v>
      </c>
    </row>
    <row r="71" spans="1:14" ht="14.45" customHeight="1" x14ac:dyDescent="0.2">
      <c r="A71" s="729" t="s">
        <v>571</v>
      </c>
      <c r="B71" s="730" t="s">
        <v>572</v>
      </c>
      <c r="C71" s="731" t="s">
        <v>583</v>
      </c>
      <c r="D71" s="732" t="s">
        <v>584</v>
      </c>
      <c r="E71" s="733">
        <v>50113001</v>
      </c>
      <c r="F71" s="732" t="s">
        <v>594</v>
      </c>
      <c r="G71" s="731" t="s">
        <v>595</v>
      </c>
      <c r="H71" s="731">
        <v>179327</v>
      </c>
      <c r="I71" s="731">
        <v>179327</v>
      </c>
      <c r="J71" s="731" t="s">
        <v>716</v>
      </c>
      <c r="K71" s="731" t="s">
        <v>671</v>
      </c>
      <c r="L71" s="734">
        <v>74.320000000000007</v>
      </c>
      <c r="M71" s="734">
        <v>2</v>
      </c>
      <c r="N71" s="735">
        <v>148.64000000000001</v>
      </c>
    </row>
    <row r="72" spans="1:14" ht="14.45" customHeight="1" x14ac:dyDescent="0.2">
      <c r="A72" s="729" t="s">
        <v>571</v>
      </c>
      <c r="B72" s="730" t="s">
        <v>572</v>
      </c>
      <c r="C72" s="731" t="s">
        <v>583</v>
      </c>
      <c r="D72" s="732" t="s">
        <v>584</v>
      </c>
      <c r="E72" s="733">
        <v>50113001</v>
      </c>
      <c r="F72" s="732" t="s">
        <v>594</v>
      </c>
      <c r="G72" s="731" t="s">
        <v>595</v>
      </c>
      <c r="H72" s="731">
        <v>185656</v>
      </c>
      <c r="I72" s="731">
        <v>85656</v>
      </c>
      <c r="J72" s="731" t="s">
        <v>718</v>
      </c>
      <c r="K72" s="731" t="s">
        <v>719</v>
      </c>
      <c r="L72" s="734">
        <v>69.829999999999984</v>
      </c>
      <c r="M72" s="734">
        <v>1</v>
      </c>
      <c r="N72" s="735">
        <v>69.829999999999984</v>
      </c>
    </row>
    <row r="73" spans="1:14" ht="14.45" customHeight="1" x14ac:dyDescent="0.2">
      <c r="A73" s="729" t="s">
        <v>571</v>
      </c>
      <c r="B73" s="730" t="s">
        <v>572</v>
      </c>
      <c r="C73" s="731" t="s">
        <v>583</v>
      </c>
      <c r="D73" s="732" t="s">
        <v>584</v>
      </c>
      <c r="E73" s="733">
        <v>50113001</v>
      </c>
      <c r="F73" s="732" t="s">
        <v>594</v>
      </c>
      <c r="G73" s="731" t="s">
        <v>595</v>
      </c>
      <c r="H73" s="731">
        <v>223690</v>
      </c>
      <c r="I73" s="731">
        <v>223690</v>
      </c>
      <c r="J73" s="731" t="s">
        <v>720</v>
      </c>
      <c r="K73" s="731" t="s">
        <v>721</v>
      </c>
      <c r="L73" s="734">
        <v>121.06</v>
      </c>
      <c r="M73" s="734">
        <v>1</v>
      </c>
      <c r="N73" s="735">
        <v>121.06</v>
      </c>
    </row>
    <row r="74" spans="1:14" ht="14.45" customHeight="1" x14ac:dyDescent="0.2">
      <c r="A74" s="729" t="s">
        <v>571</v>
      </c>
      <c r="B74" s="730" t="s">
        <v>572</v>
      </c>
      <c r="C74" s="731" t="s">
        <v>583</v>
      </c>
      <c r="D74" s="732" t="s">
        <v>584</v>
      </c>
      <c r="E74" s="733">
        <v>50113001</v>
      </c>
      <c r="F74" s="732" t="s">
        <v>594</v>
      </c>
      <c r="G74" s="731" t="s">
        <v>595</v>
      </c>
      <c r="H74" s="731">
        <v>226525</v>
      </c>
      <c r="I74" s="731">
        <v>226525</v>
      </c>
      <c r="J74" s="731" t="s">
        <v>722</v>
      </c>
      <c r="K74" s="731" t="s">
        <v>723</v>
      </c>
      <c r="L74" s="734">
        <v>66.339999999999989</v>
      </c>
      <c r="M74" s="734">
        <v>3</v>
      </c>
      <c r="N74" s="735">
        <v>199.01999999999998</v>
      </c>
    </row>
    <row r="75" spans="1:14" ht="14.45" customHeight="1" x14ac:dyDescent="0.2">
      <c r="A75" s="729" t="s">
        <v>571</v>
      </c>
      <c r="B75" s="730" t="s">
        <v>572</v>
      </c>
      <c r="C75" s="731" t="s">
        <v>583</v>
      </c>
      <c r="D75" s="732" t="s">
        <v>584</v>
      </c>
      <c r="E75" s="733">
        <v>50113001</v>
      </c>
      <c r="F75" s="732" t="s">
        <v>594</v>
      </c>
      <c r="G75" s="731" t="s">
        <v>595</v>
      </c>
      <c r="H75" s="731">
        <v>226523</v>
      </c>
      <c r="I75" s="731">
        <v>226523</v>
      </c>
      <c r="J75" s="731" t="s">
        <v>722</v>
      </c>
      <c r="K75" s="731" t="s">
        <v>724</v>
      </c>
      <c r="L75" s="734">
        <v>51.96</v>
      </c>
      <c r="M75" s="734">
        <v>1</v>
      </c>
      <c r="N75" s="735">
        <v>51.96</v>
      </c>
    </row>
    <row r="76" spans="1:14" ht="14.45" customHeight="1" x14ac:dyDescent="0.2">
      <c r="A76" s="729" t="s">
        <v>571</v>
      </c>
      <c r="B76" s="730" t="s">
        <v>572</v>
      </c>
      <c r="C76" s="731" t="s">
        <v>583</v>
      </c>
      <c r="D76" s="732" t="s">
        <v>584</v>
      </c>
      <c r="E76" s="733">
        <v>50113001</v>
      </c>
      <c r="F76" s="732" t="s">
        <v>594</v>
      </c>
      <c r="G76" s="731" t="s">
        <v>595</v>
      </c>
      <c r="H76" s="731">
        <v>207889</v>
      </c>
      <c r="I76" s="731">
        <v>207889</v>
      </c>
      <c r="J76" s="731" t="s">
        <v>725</v>
      </c>
      <c r="K76" s="731" t="s">
        <v>726</v>
      </c>
      <c r="L76" s="734">
        <v>97.441111111111113</v>
      </c>
      <c r="M76" s="734">
        <v>9</v>
      </c>
      <c r="N76" s="735">
        <v>876.97</v>
      </c>
    </row>
    <row r="77" spans="1:14" ht="14.45" customHeight="1" x14ac:dyDescent="0.2">
      <c r="A77" s="729" t="s">
        <v>571</v>
      </c>
      <c r="B77" s="730" t="s">
        <v>572</v>
      </c>
      <c r="C77" s="731" t="s">
        <v>583</v>
      </c>
      <c r="D77" s="732" t="s">
        <v>584</v>
      </c>
      <c r="E77" s="733">
        <v>50113001</v>
      </c>
      <c r="F77" s="732" t="s">
        <v>594</v>
      </c>
      <c r="G77" s="731" t="s">
        <v>595</v>
      </c>
      <c r="H77" s="731">
        <v>23987</v>
      </c>
      <c r="I77" s="731">
        <v>23987</v>
      </c>
      <c r="J77" s="731" t="s">
        <v>727</v>
      </c>
      <c r="K77" s="731" t="s">
        <v>728</v>
      </c>
      <c r="L77" s="734">
        <v>167.42000000000002</v>
      </c>
      <c r="M77" s="734">
        <v>7</v>
      </c>
      <c r="N77" s="735">
        <v>1171.94</v>
      </c>
    </row>
    <row r="78" spans="1:14" ht="14.45" customHeight="1" x14ac:dyDescent="0.2">
      <c r="A78" s="729" t="s">
        <v>571</v>
      </c>
      <c r="B78" s="730" t="s">
        <v>572</v>
      </c>
      <c r="C78" s="731" t="s">
        <v>583</v>
      </c>
      <c r="D78" s="732" t="s">
        <v>584</v>
      </c>
      <c r="E78" s="733">
        <v>50113001</v>
      </c>
      <c r="F78" s="732" t="s">
        <v>594</v>
      </c>
      <c r="G78" s="731" t="s">
        <v>595</v>
      </c>
      <c r="H78" s="731">
        <v>210108</v>
      </c>
      <c r="I78" s="731">
        <v>210108</v>
      </c>
      <c r="J78" s="731" t="s">
        <v>729</v>
      </c>
      <c r="K78" s="731" t="s">
        <v>730</v>
      </c>
      <c r="L78" s="734">
        <v>734.36</v>
      </c>
      <c r="M78" s="734">
        <v>2</v>
      </c>
      <c r="N78" s="735">
        <v>1468.72</v>
      </c>
    </row>
    <row r="79" spans="1:14" ht="14.45" customHeight="1" x14ac:dyDescent="0.2">
      <c r="A79" s="729" t="s">
        <v>571</v>
      </c>
      <c r="B79" s="730" t="s">
        <v>572</v>
      </c>
      <c r="C79" s="731" t="s">
        <v>583</v>
      </c>
      <c r="D79" s="732" t="s">
        <v>584</v>
      </c>
      <c r="E79" s="733">
        <v>50113001</v>
      </c>
      <c r="F79" s="732" t="s">
        <v>594</v>
      </c>
      <c r="G79" s="731" t="s">
        <v>595</v>
      </c>
      <c r="H79" s="731">
        <v>192205</v>
      </c>
      <c r="I79" s="731">
        <v>192205</v>
      </c>
      <c r="J79" s="731" t="s">
        <v>731</v>
      </c>
      <c r="K79" s="731" t="s">
        <v>732</v>
      </c>
      <c r="L79" s="734">
        <v>87.77000000000001</v>
      </c>
      <c r="M79" s="734">
        <v>2</v>
      </c>
      <c r="N79" s="735">
        <v>175.54000000000002</v>
      </c>
    </row>
    <row r="80" spans="1:14" ht="14.45" customHeight="1" x14ac:dyDescent="0.2">
      <c r="A80" s="729" t="s">
        <v>571</v>
      </c>
      <c r="B80" s="730" t="s">
        <v>572</v>
      </c>
      <c r="C80" s="731" t="s">
        <v>583</v>
      </c>
      <c r="D80" s="732" t="s">
        <v>584</v>
      </c>
      <c r="E80" s="733">
        <v>50113001</v>
      </c>
      <c r="F80" s="732" t="s">
        <v>594</v>
      </c>
      <c r="G80" s="731" t="s">
        <v>595</v>
      </c>
      <c r="H80" s="731">
        <v>229192</v>
      </c>
      <c r="I80" s="731">
        <v>229192</v>
      </c>
      <c r="J80" s="731" t="s">
        <v>733</v>
      </c>
      <c r="K80" s="731" t="s">
        <v>734</v>
      </c>
      <c r="L80" s="734">
        <v>224.65000000000006</v>
      </c>
      <c r="M80" s="734">
        <v>2</v>
      </c>
      <c r="N80" s="735">
        <v>449.30000000000013</v>
      </c>
    </row>
    <row r="81" spans="1:14" ht="14.45" customHeight="1" x14ac:dyDescent="0.2">
      <c r="A81" s="729" t="s">
        <v>571</v>
      </c>
      <c r="B81" s="730" t="s">
        <v>572</v>
      </c>
      <c r="C81" s="731" t="s">
        <v>583</v>
      </c>
      <c r="D81" s="732" t="s">
        <v>584</v>
      </c>
      <c r="E81" s="733">
        <v>50113001</v>
      </c>
      <c r="F81" s="732" t="s">
        <v>594</v>
      </c>
      <c r="G81" s="731" t="s">
        <v>595</v>
      </c>
      <c r="H81" s="731">
        <v>229191</v>
      </c>
      <c r="I81" s="731">
        <v>229191</v>
      </c>
      <c r="J81" s="731" t="s">
        <v>733</v>
      </c>
      <c r="K81" s="731" t="s">
        <v>735</v>
      </c>
      <c r="L81" s="734">
        <v>141.20999999999998</v>
      </c>
      <c r="M81" s="734">
        <v>5</v>
      </c>
      <c r="N81" s="735">
        <v>706.05</v>
      </c>
    </row>
    <row r="82" spans="1:14" ht="14.45" customHeight="1" x14ac:dyDescent="0.2">
      <c r="A82" s="729" t="s">
        <v>571</v>
      </c>
      <c r="B82" s="730" t="s">
        <v>572</v>
      </c>
      <c r="C82" s="731" t="s">
        <v>583</v>
      </c>
      <c r="D82" s="732" t="s">
        <v>584</v>
      </c>
      <c r="E82" s="733">
        <v>50113001</v>
      </c>
      <c r="F82" s="732" t="s">
        <v>594</v>
      </c>
      <c r="G82" s="731" t="s">
        <v>595</v>
      </c>
      <c r="H82" s="731">
        <v>214593</v>
      </c>
      <c r="I82" s="731">
        <v>214593</v>
      </c>
      <c r="J82" s="731" t="s">
        <v>736</v>
      </c>
      <c r="K82" s="731" t="s">
        <v>737</v>
      </c>
      <c r="L82" s="734">
        <v>56.029999999999994</v>
      </c>
      <c r="M82" s="734">
        <v>3</v>
      </c>
      <c r="N82" s="735">
        <v>168.08999999999997</v>
      </c>
    </row>
    <row r="83" spans="1:14" ht="14.45" customHeight="1" x14ac:dyDescent="0.2">
      <c r="A83" s="729" t="s">
        <v>571</v>
      </c>
      <c r="B83" s="730" t="s">
        <v>572</v>
      </c>
      <c r="C83" s="731" t="s">
        <v>583</v>
      </c>
      <c r="D83" s="732" t="s">
        <v>584</v>
      </c>
      <c r="E83" s="733">
        <v>50113001</v>
      </c>
      <c r="F83" s="732" t="s">
        <v>594</v>
      </c>
      <c r="G83" s="731" t="s">
        <v>595</v>
      </c>
      <c r="H83" s="731">
        <v>187076</v>
      </c>
      <c r="I83" s="731">
        <v>87076</v>
      </c>
      <c r="J83" s="731" t="s">
        <v>738</v>
      </c>
      <c r="K83" s="731" t="s">
        <v>739</v>
      </c>
      <c r="L83" s="734">
        <v>134.47</v>
      </c>
      <c r="M83" s="734">
        <v>2</v>
      </c>
      <c r="N83" s="735">
        <v>268.94</v>
      </c>
    </row>
    <row r="84" spans="1:14" ht="14.45" customHeight="1" x14ac:dyDescent="0.2">
      <c r="A84" s="729" t="s">
        <v>571</v>
      </c>
      <c r="B84" s="730" t="s">
        <v>572</v>
      </c>
      <c r="C84" s="731" t="s">
        <v>583</v>
      </c>
      <c r="D84" s="732" t="s">
        <v>584</v>
      </c>
      <c r="E84" s="733">
        <v>50113001</v>
      </c>
      <c r="F84" s="732" t="s">
        <v>594</v>
      </c>
      <c r="G84" s="731" t="s">
        <v>595</v>
      </c>
      <c r="H84" s="731">
        <v>157586</v>
      </c>
      <c r="I84" s="731">
        <v>57586</v>
      </c>
      <c r="J84" s="731" t="s">
        <v>740</v>
      </c>
      <c r="K84" s="731" t="s">
        <v>741</v>
      </c>
      <c r="L84" s="734">
        <v>73.620000000000019</v>
      </c>
      <c r="M84" s="734">
        <v>3</v>
      </c>
      <c r="N84" s="735">
        <v>220.86000000000004</v>
      </c>
    </row>
    <row r="85" spans="1:14" ht="14.45" customHeight="1" x14ac:dyDescent="0.2">
      <c r="A85" s="729" t="s">
        <v>571</v>
      </c>
      <c r="B85" s="730" t="s">
        <v>572</v>
      </c>
      <c r="C85" s="731" t="s">
        <v>583</v>
      </c>
      <c r="D85" s="732" t="s">
        <v>584</v>
      </c>
      <c r="E85" s="733">
        <v>50113001</v>
      </c>
      <c r="F85" s="732" t="s">
        <v>594</v>
      </c>
      <c r="G85" s="731" t="s">
        <v>595</v>
      </c>
      <c r="H85" s="731">
        <v>848560</v>
      </c>
      <c r="I85" s="731">
        <v>125752</v>
      </c>
      <c r="J85" s="731" t="s">
        <v>742</v>
      </c>
      <c r="K85" s="731" t="s">
        <v>743</v>
      </c>
      <c r="L85" s="734">
        <v>222.99</v>
      </c>
      <c r="M85" s="734">
        <v>5</v>
      </c>
      <c r="N85" s="735">
        <v>1114.95</v>
      </c>
    </row>
    <row r="86" spans="1:14" ht="14.45" customHeight="1" x14ac:dyDescent="0.2">
      <c r="A86" s="729" t="s">
        <v>571</v>
      </c>
      <c r="B86" s="730" t="s">
        <v>572</v>
      </c>
      <c r="C86" s="731" t="s">
        <v>583</v>
      </c>
      <c r="D86" s="732" t="s">
        <v>584</v>
      </c>
      <c r="E86" s="733">
        <v>50113001</v>
      </c>
      <c r="F86" s="732" t="s">
        <v>594</v>
      </c>
      <c r="G86" s="731" t="s">
        <v>595</v>
      </c>
      <c r="H86" s="731">
        <v>181293</v>
      </c>
      <c r="I86" s="731">
        <v>181293</v>
      </c>
      <c r="J86" s="731" t="s">
        <v>744</v>
      </c>
      <c r="K86" s="731" t="s">
        <v>745</v>
      </c>
      <c r="L86" s="734">
        <v>229.02</v>
      </c>
      <c r="M86" s="734">
        <v>1</v>
      </c>
      <c r="N86" s="735">
        <v>229.02</v>
      </c>
    </row>
    <row r="87" spans="1:14" ht="14.45" customHeight="1" x14ac:dyDescent="0.2">
      <c r="A87" s="729" t="s">
        <v>571</v>
      </c>
      <c r="B87" s="730" t="s">
        <v>572</v>
      </c>
      <c r="C87" s="731" t="s">
        <v>583</v>
      </c>
      <c r="D87" s="732" t="s">
        <v>584</v>
      </c>
      <c r="E87" s="733">
        <v>50113001</v>
      </c>
      <c r="F87" s="732" t="s">
        <v>594</v>
      </c>
      <c r="G87" s="731" t="s">
        <v>598</v>
      </c>
      <c r="H87" s="731">
        <v>243136</v>
      </c>
      <c r="I87" s="731">
        <v>243136</v>
      </c>
      <c r="J87" s="731" t="s">
        <v>746</v>
      </c>
      <c r="K87" s="731" t="s">
        <v>747</v>
      </c>
      <c r="L87" s="734">
        <v>131.00999999999996</v>
      </c>
      <c r="M87" s="734">
        <v>1</v>
      </c>
      <c r="N87" s="735">
        <v>131.00999999999996</v>
      </c>
    </row>
    <row r="88" spans="1:14" ht="14.45" customHeight="1" x14ac:dyDescent="0.2">
      <c r="A88" s="729" t="s">
        <v>571</v>
      </c>
      <c r="B88" s="730" t="s">
        <v>572</v>
      </c>
      <c r="C88" s="731" t="s">
        <v>583</v>
      </c>
      <c r="D88" s="732" t="s">
        <v>584</v>
      </c>
      <c r="E88" s="733">
        <v>50113001</v>
      </c>
      <c r="F88" s="732" t="s">
        <v>594</v>
      </c>
      <c r="G88" s="731" t="s">
        <v>329</v>
      </c>
      <c r="H88" s="731">
        <v>146692</v>
      </c>
      <c r="I88" s="731">
        <v>46692</v>
      </c>
      <c r="J88" s="731" t="s">
        <v>746</v>
      </c>
      <c r="K88" s="731" t="s">
        <v>748</v>
      </c>
      <c r="L88" s="734">
        <v>77.659999999999982</v>
      </c>
      <c r="M88" s="734">
        <v>1</v>
      </c>
      <c r="N88" s="735">
        <v>77.659999999999982</v>
      </c>
    </row>
    <row r="89" spans="1:14" ht="14.45" customHeight="1" x14ac:dyDescent="0.2">
      <c r="A89" s="729" t="s">
        <v>571</v>
      </c>
      <c r="B89" s="730" t="s">
        <v>572</v>
      </c>
      <c r="C89" s="731" t="s">
        <v>583</v>
      </c>
      <c r="D89" s="732" t="s">
        <v>584</v>
      </c>
      <c r="E89" s="733">
        <v>50113001</v>
      </c>
      <c r="F89" s="732" t="s">
        <v>594</v>
      </c>
      <c r="G89" s="731" t="s">
        <v>329</v>
      </c>
      <c r="H89" s="731">
        <v>147466</v>
      </c>
      <c r="I89" s="731">
        <v>147466</v>
      </c>
      <c r="J89" s="731" t="s">
        <v>746</v>
      </c>
      <c r="K89" s="731" t="s">
        <v>747</v>
      </c>
      <c r="L89" s="734">
        <v>131.01</v>
      </c>
      <c r="M89" s="734">
        <v>1</v>
      </c>
      <c r="N89" s="735">
        <v>131.01</v>
      </c>
    </row>
    <row r="90" spans="1:14" ht="14.45" customHeight="1" x14ac:dyDescent="0.2">
      <c r="A90" s="729" t="s">
        <v>571</v>
      </c>
      <c r="B90" s="730" t="s">
        <v>572</v>
      </c>
      <c r="C90" s="731" t="s">
        <v>583</v>
      </c>
      <c r="D90" s="732" t="s">
        <v>584</v>
      </c>
      <c r="E90" s="733">
        <v>50113001</v>
      </c>
      <c r="F90" s="732" t="s">
        <v>594</v>
      </c>
      <c r="G90" s="731" t="s">
        <v>598</v>
      </c>
      <c r="H90" s="731">
        <v>243130</v>
      </c>
      <c r="I90" s="731">
        <v>243130</v>
      </c>
      <c r="J90" s="731" t="s">
        <v>746</v>
      </c>
      <c r="K90" s="731" t="s">
        <v>749</v>
      </c>
      <c r="L90" s="734">
        <v>78.67</v>
      </c>
      <c r="M90" s="734">
        <v>1</v>
      </c>
      <c r="N90" s="735">
        <v>78.67</v>
      </c>
    </row>
    <row r="91" spans="1:14" ht="14.45" customHeight="1" x14ac:dyDescent="0.2">
      <c r="A91" s="729" t="s">
        <v>571</v>
      </c>
      <c r="B91" s="730" t="s">
        <v>572</v>
      </c>
      <c r="C91" s="731" t="s">
        <v>583</v>
      </c>
      <c r="D91" s="732" t="s">
        <v>584</v>
      </c>
      <c r="E91" s="733">
        <v>50113001</v>
      </c>
      <c r="F91" s="732" t="s">
        <v>594</v>
      </c>
      <c r="G91" s="731" t="s">
        <v>598</v>
      </c>
      <c r="H91" s="731">
        <v>243131</v>
      </c>
      <c r="I91" s="731">
        <v>243131</v>
      </c>
      <c r="J91" s="731" t="s">
        <v>746</v>
      </c>
      <c r="K91" s="731" t="s">
        <v>748</v>
      </c>
      <c r="L91" s="734">
        <v>77.679999999999993</v>
      </c>
      <c r="M91" s="734">
        <v>2</v>
      </c>
      <c r="N91" s="735">
        <v>155.35999999999999</v>
      </c>
    </row>
    <row r="92" spans="1:14" ht="14.45" customHeight="1" x14ac:dyDescent="0.2">
      <c r="A92" s="729" t="s">
        <v>571</v>
      </c>
      <c r="B92" s="730" t="s">
        <v>572</v>
      </c>
      <c r="C92" s="731" t="s">
        <v>583</v>
      </c>
      <c r="D92" s="732" t="s">
        <v>584</v>
      </c>
      <c r="E92" s="733">
        <v>50113001</v>
      </c>
      <c r="F92" s="732" t="s">
        <v>594</v>
      </c>
      <c r="G92" s="731" t="s">
        <v>329</v>
      </c>
      <c r="H92" s="731">
        <v>147458</v>
      </c>
      <c r="I92" s="731">
        <v>147458</v>
      </c>
      <c r="J92" s="731" t="s">
        <v>750</v>
      </c>
      <c r="K92" s="731" t="s">
        <v>751</v>
      </c>
      <c r="L92" s="734">
        <v>99.26</v>
      </c>
      <c r="M92" s="734">
        <v>1</v>
      </c>
      <c r="N92" s="735">
        <v>99.26</v>
      </c>
    </row>
    <row r="93" spans="1:14" ht="14.45" customHeight="1" x14ac:dyDescent="0.2">
      <c r="A93" s="729" t="s">
        <v>571</v>
      </c>
      <c r="B93" s="730" t="s">
        <v>572</v>
      </c>
      <c r="C93" s="731" t="s">
        <v>583</v>
      </c>
      <c r="D93" s="732" t="s">
        <v>584</v>
      </c>
      <c r="E93" s="733">
        <v>50113001</v>
      </c>
      <c r="F93" s="732" t="s">
        <v>594</v>
      </c>
      <c r="G93" s="731" t="s">
        <v>598</v>
      </c>
      <c r="H93" s="731">
        <v>243140</v>
      </c>
      <c r="I93" s="731">
        <v>243140</v>
      </c>
      <c r="J93" s="731" t="s">
        <v>752</v>
      </c>
      <c r="K93" s="731" t="s">
        <v>753</v>
      </c>
      <c r="L93" s="734">
        <v>94.19</v>
      </c>
      <c r="M93" s="734">
        <v>2</v>
      </c>
      <c r="N93" s="735">
        <v>188.38</v>
      </c>
    </row>
    <row r="94" spans="1:14" ht="14.45" customHeight="1" x14ac:dyDescent="0.2">
      <c r="A94" s="729" t="s">
        <v>571</v>
      </c>
      <c r="B94" s="730" t="s">
        <v>572</v>
      </c>
      <c r="C94" s="731" t="s">
        <v>583</v>
      </c>
      <c r="D94" s="732" t="s">
        <v>584</v>
      </c>
      <c r="E94" s="733">
        <v>50113001</v>
      </c>
      <c r="F94" s="732" t="s">
        <v>594</v>
      </c>
      <c r="G94" s="731" t="s">
        <v>598</v>
      </c>
      <c r="H94" s="731">
        <v>243138</v>
      </c>
      <c r="I94" s="731">
        <v>243138</v>
      </c>
      <c r="J94" s="731" t="s">
        <v>754</v>
      </c>
      <c r="K94" s="731" t="s">
        <v>755</v>
      </c>
      <c r="L94" s="734">
        <v>61.04</v>
      </c>
      <c r="M94" s="734">
        <v>1</v>
      </c>
      <c r="N94" s="735">
        <v>61.04</v>
      </c>
    </row>
    <row r="95" spans="1:14" ht="14.45" customHeight="1" x14ac:dyDescent="0.2">
      <c r="A95" s="729" t="s">
        <v>571</v>
      </c>
      <c r="B95" s="730" t="s">
        <v>572</v>
      </c>
      <c r="C95" s="731" t="s">
        <v>583</v>
      </c>
      <c r="D95" s="732" t="s">
        <v>584</v>
      </c>
      <c r="E95" s="733">
        <v>50113001</v>
      </c>
      <c r="F95" s="732" t="s">
        <v>594</v>
      </c>
      <c r="G95" s="731" t="s">
        <v>595</v>
      </c>
      <c r="H95" s="731">
        <v>142613</v>
      </c>
      <c r="I95" s="731">
        <v>42613</v>
      </c>
      <c r="J95" s="731" t="s">
        <v>756</v>
      </c>
      <c r="K95" s="731" t="s">
        <v>757</v>
      </c>
      <c r="L95" s="734">
        <v>134.49999999999997</v>
      </c>
      <c r="M95" s="734">
        <v>1</v>
      </c>
      <c r="N95" s="735">
        <v>134.49999999999997</v>
      </c>
    </row>
    <row r="96" spans="1:14" ht="14.45" customHeight="1" x14ac:dyDescent="0.2">
      <c r="A96" s="729" t="s">
        <v>571</v>
      </c>
      <c r="B96" s="730" t="s">
        <v>572</v>
      </c>
      <c r="C96" s="731" t="s">
        <v>583</v>
      </c>
      <c r="D96" s="732" t="s">
        <v>584</v>
      </c>
      <c r="E96" s="733">
        <v>50113001</v>
      </c>
      <c r="F96" s="732" t="s">
        <v>594</v>
      </c>
      <c r="G96" s="731" t="s">
        <v>595</v>
      </c>
      <c r="H96" s="731">
        <v>116287</v>
      </c>
      <c r="I96" s="731">
        <v>16287</v>
      </c>
      <c r="J96" s="731" t="s">
        <v>758</v>
      </c>
      <c r="K96" s="731" t="s">
        <v>759</v>
      </c>
      <c r="L96" s="734">
        <v>159.38999999999999</v>
      </c>
      <c r="M96" s="734">
        <v>1</v>
      </c>
      <c r="N96" s="735">
        <v>159.38999999999999</v>
      </c>
    </row>
    <row r="97" spans="1:14" ht="14.45" customHeight="1" x14ac:dyDescent="0.2">
      <c r="A97" s="729" t="s">
        <v>571</v>
      </c>
      <c r="B97" s="730" t="s">
        <v>572</v>
      </c>
      <c r="C97" s="731" t="s">
        <v>583</v>
      </c>
      <c r="D97" s="732" t="s">
        <v>584</v>
      </c>
      <c r="E97" s="733">
        <v>50113001</v>
      </c>
      <c r="F97" s="732" t="s">
        <v>594</v>
      </c>
      <c r="G97" s="731" t="s">
        <v>595</v>
      </c>
      <c r="H97" s="731">
        <v>173500</v>
      </c>
      <c r="I97" s="731">
        <v>173500</v>
      </c>
      <c r="J97" s="731" t="s">
        <v>760</v>
      </c>
      <c r="K97" s="731" t="s">
        <v>761</v>
      </c>
      <c r="L97" s="734">
        <v>143.07000000000002</v>
      </c>
      <c r="M97" s="734">
        <v>1</v>
      </c>
      <c r="N97" s="735">
        <v>143.07000000000002</v>
      </c>
    </row>
    <row r="98" spans="1:14" ht="14.45" customHeight="1" x14ac:dyDescent="0.2">
      <c r="A98" s="729" t="s">
        <v>571</v>
      </c>
      <c r="B98" s="730" t="s">
        <v>572</v>
      </c>
      <c r="C98" s="731" t="s">
        <v>583</v>
      </c>
      <c r="D98" s="732" t="s">
        <v>584</v>
      </c>
      <c r="E98" s="733">
        <v>50113001</v>
      </c>
      <c r="F98" s="732" t="s">
        <v>594</v>
      </c>
      <c r="G98" s="731" t="s">
        <v>595</v>
      </c>
      <c r="H98" s="731">
        <v>173498</v>
      </c>
      <c r="I98" s="731">
        <v>173498</v>
      </c>
      <c r="J98" s="731" t="s">
        <v>760</v>
      </c>
      <c r="K98" s="731" t="s">
        <v>762</v>
      </c>
      <c r="L98" s="734">
        <v>212.16000000000005</v>
      </c>
      <c r="M98" s="734">
        <v>1</v>
      </c>
      <c r="N98" s="735">
        <v>212.16000000000005</v>
      </c>
    </row>
    <row r="99" spans="1:14" ht="14.45" customHeight="1" x14ac:dyDescent="0.2">
      <c r="A99" s="729" t="s">
        <v>571</v>
      </c>
      <c r="B99" s="730" t="s">
        <v>572</v>
      </c>
      <c r="C99" s="731" t="s">
        <v>583</v>
      </c>
      <c r="D99" s="732" t="s">
        <v>584</v>
      </c>
      <c r="E99" s="733">
        <v>50113001</v>
      </c>
      <c r="F99" s="732" t="s">
        <v>594</v>
      </c>
      <c r="G99" s="731" t="s">
        <v>595</v>
      </c>
      <c r="H99" s="731">
        <v>214598</v>
      </c>
      <c r="I99" s="731">
        <v>214598</v>
      </c>
      <c r="J99" s="731" t="s">
        <v>763</v>
      </c>
      <c r="K99" s="731" t="s">
        <v>764</v>
      </c>
      <c r="L99" s="734">
        <v>174.81</v>
      </c>
      <c r="M99" s="734">
        <v>2</v>
      </c>
      <c r="N99" s="735">
        <v>349.62</v>
      </c>
    </row>
    <row r="100" spans="1:14" ht="14.45" customHeight="1" x14ac:dyDescent="0.2">
      <c r="A100" s="729" t="s">
        <v>571</v>
      </c>
      <c r="B100" s="730" t="s">
        <v>572</v>
      </c>
      <c r="C100" s="731" t="s">
        <v>583</v>
      </c>
      <c r="D100" s="732" t="s">
        <v>584</v>
      </c>
      <c r="E100" s="733">
        <v>50113001</v>
      </c>
      <c r="F100" s="732" t="s">
        <v>594</v>
      </c>
      <c r="G100" s="731" t="s">
        <v>595</v>
      </c>
      <c r="H100" s="731">
        <v>201703</v>
      </c>
      <c r="I100" s="731">
        <v>201703</v>
      </c>
      <c r="J100" s="731" t="s">
        <v>765</v>
      </c>
      <c r="K100" s="731" t="s">
        <v>766</v>
      </c>
      <c r="L100" s="734">
        <v>49.360000000000014</v>
      </c>
      <c r="M100" s="734">
        <v>2</v>
      </c>
      <c r="N100" s="735">
        <v>98.720000000000027</v>
      </c>
    </row>
    <row r="101" spans="1:14" ht="14.45" customHeight="1" x14ac:dyDescent="0.2">
      <c r="A101" s="729" t="s">
        <v>571</v>
      </c>
      <c r="B101" s="730" t="s">
        <v>572</v>
      </c>
      <c r="C101" s="731" t="s">
        <v>583</v>
      </c>
      <c r="D101" s="732" t="s">
        <v>584</v>
      </c>
      <c r="E101" s="733">
        <v>50113001</v>
      </c>
      <c r="F101" s="732" t="s">
        <v>594</v>
      </c>
      <c r="G101" s="731" t="s">
        <v>598</v>
      </c>
      <c r="H101" s="731">
        <v>149195</v>
      </c>
      <c r="I101" s="731">
        <v>49195</v>
      </c>
      <c r="J101" s="731" t="s">
        <v>767</v>
      </c>
      <c r="K101" s="731" t="s">
        <v>768</v>
      </c>
      <c r="L101" s="734">
        <v>100.09</v>
      </c>
      <c r="M101" s="734">
        <v>1</v>
      </c>
      <c r="N101" s="735">
        <v>100.09</v>
      </c>
    </row>
    <row r="102" spans="1:14" ht="14.45" customHeight="1" x14ac:dyDescent="0.2">
      <c r="A102" s="729" t="s">
        <v>571</v>
      </c>
      <c r="B102" s="730" t="s">
        <v>572</v>
      </c>
      <c r="C102" s="731" t="s">
        <v>583</v>
      </c>
      <c r="D102" s="732" t="s">
        <v>584</v>
      </c>
      <c r="E102" s="733">
        <v>50113001</v>
      </c>
      <c r="F102" s="732" t="s">
        <v>594</v>
      </c>
      <c r="G102" s="731" t="s">
        <v>595</v>
      </c>
      <c r="H102" s="731">
        <v>154276</v>
      </c>
      <c r="I102" s="731">
        <v>54276</v>
      </c>
      <c r="J102" s="731" t="s">
        <v>769</v>
      </c>
      <c r="K102" s="731" t="s">
        <v>770</v>
      </c>
      <c r="L102" s="734">
        <v>159.25</v>
      </c>
      <c r="M102" s="734">
        <v>2</v>
      </c>
      <c r="N102" s="735">
        <v>318.5</v>
      </c>
    </row>
    <row r="103" spans="1:14" ht="14.45" customHeight="1" x14ac:dyDescent="0.2">
      <c r="A103" s="729" t="s">
        <v>571</v>
      </c>
      <c r="B103" s="730" t="s">
        <v>572</v>
      </c>
      <c r="C103" s="731" t="s">
        <v>583</v>
      </c>
      <c r="D103" s="732" t="s">
        <v>584</v>
      </c>
      <c r="E103" s="733">
        <v>50113001</v>
      </c>
      <c r="F103" s="732" t="s">
        <v>594</v>
      </c>
      <c r="G103" s="731" t="s">
        <v>598</v>
      </c>
      <c r="H103" s="731">
        <v>213477</v>
      </c>
      <c r="I103" s="731">
        <v>213477</v>
      </c>
      <c r="J103" s="731" t="s">
        <v>771</v>
      </c>
      <c r="K103" s="731" t="s">
        <v>772</v>
      </c>
      <c r="L103" s="734">
        <v>3299.9685714285711</v>
      </c>
      <c r="M103" s="734">
        <v>35</v>
      </c>
      <c r="N103" s="735">
        <v>115498.9</v>
      </c>
    </row>
    <row r="104" spans="1:14" ht="14.45" customHeight="1" x14ac:dyDescent="0.2">
      <c r="A104" s="729" t="s">
        <v>571</v>
      </c>
      <c r="B104" s="730" t="s">
        <v>572</v>
      </c>
      <c r="C104" s="731" t="s">
        <v>583</v>
      </c>
      <c r="D104" s="732" t="s">
        <v>584</v>
      </c>
      <c r="E104" s="733">
        <v>50113001</v>
      </c>
      <c r="F104" s="732" t="s">
        <v>594</v>
      </c>
      <c r="G104" s="731" t="s">
        <v>598</v>
      </c>
      <c r="H104" s="731">
        <v>213489</v>
      </c>
      <c r="I104" s="731">
        <v>213489</v>
      </c>
      <c r="J104" s="731" t="s">
        <v>773</v>
      </c>
      <c r="K104" s="731" t="s">
        <v>774</v>
      </c>
      <c r="L104" s="734">
        <v>630.66</v>
      </c>
      <c r="M104" s="734">
        <v>2</v>
      </c>
      <c r="N104" s="735">
        <v>1261.32</v>
      </c>
    </row>
    <row r="105" spans="1:14" ht="14.45" customHeight="1" x14ac:dyDescent="0.2">
      <c r="A105" s="729" t="s">
        <v>571</v>
      </c>
      <c r="B105" s="730" t="s">
        <v>572</v>
      </c>
      <c r="C105" s="731" t="s">
        <v>583</v>
      </c>
      <c r="D105" s="732" t="s">
        <v>584</v>
      </c>
      <c r="E105" s="733">
        <v>50113001</v>
      </c>
      <c r="F105" s="732" t="s">
        <v>594</v>
      </c>
      <c r="G105" s="731" t="s">
        <v>598</v>
      </c>
      <c r="H105" s="731">
        <v>213494</v>
      </c>
      <c r="I105" s="731">
        <v>213494</v>
      </c>
      <c r="J105" s="731" t="s">
        <v>773</v>
      </c>
      <c r="K105" s="731" t="s">
        <v>775</v>
      </c>
      <c r="L105" s="734">
        <v>408.95</v>
      </c>
      <c r="M105" s="734">
        <v>7</v>
      </c>
      <c r="N105" s="735">
        <v>2862.65</v>
      </c>
    </row>
    <row r="106" spans="1:14" ht="14.45" customHeight="1" x14ac:dyDescent="0.2">
      <c r="A106" s="729" t="s">
        <v>571</v>
      </c>
      <c r="B106" s="730" t="s">
        <v>572</v>
      </c>
      <c r="C106" s="731" t="s">
        <v>583</v>
      </c>
      <c r="D106" s="732" t="s">
        <v>584</v>
      </c>
      <c r="E106" s="733">
        <v>50113001</v>
      </c>
      <c r="F106" s="732" t="s">
        <v>594</v>
      </c>
      <c r="G106" s="731" t="s">
        <v>598</v>
      </c>
      <c r="H106" s="731">
        <v>213480</v>
      </c>
      <c r="I106" s="731">
        <v>213480</v>
      </c>
      <c r="J106" s="731" t="s">
        <v>776</v>
      </c>
      <c r="K106" s="731" t="s">
        <v>774</v>
      </c>
      <c r="L106" s="734">
        <v>1106.2600000000002</v>
      </c>
      <c r="M106" s="734">
        <v>1</v>
      </c>
      <c r="N106" s="735">
        <v>1106.2600000000002</v>
      </c>
    </row>
    <row r="107" spans="1:14" ht="14.45" customHeight="1" x14ac:dyDescent="0.2">
      <c r="A107" s="729" t="s">
        <v>571</v>
      </c>
      <c r="B107" s="730" t="s">
        <v>572</v>
      </c>
      <c r="C107" s="731" t="s">
        <v>583</v>
      </c>
      <c r="D107" s="732" t="s">
        <v>584</v>
      </c>
      <c r="E107" s="733">
        <v>50113001</v>
      </c>
      <c r="F107" s="732" t="s">
        <v>594</v>
      </c>
      <c r="G107" s="731" t="s">
        <v>598</v>
      </c>
      <c r="H107" s="731">
        <v>156804</v>
      </c>
      <c r="I107" s="731">
        <v>56804</v>
      </c>
      <c r="J107" s="731" t="s">
        <v>777</v>
      </c>
      <c r="K107" s="731" t="s">
        <v>778</v>
      </c>
      <c r="L107" s="734">
        <v>31.733333333333331</v>
      </c>
      <c r="M107" s="734">
        <v>3</v>
      </c>
      <c r="N107" s="735">
        <v>95.199999999999989</v>
      </c>
    </row>
    <row r="108" spans="1:14" ht="14.45" customHeight="1" x14ac:dyDescent="0.2">
      <c r="A108" s="729" t="s">
        <v>571</v>
      </c>
      <c r="B108" s="730" t="s">
        <v>572</v>
      </c>
      <c r="C108" s="731" t="s">
        <v>583</v>
      </c>
      <c r="D108" s="732" t="s">
        <v>584</v>
      </c>
      <c r="E108" s="733">
        <v>50113001</v>
      </c>
      <c r="F108" s="732" t="s">
        <v>594</v>
      </c>
      <c r="G108" s="731" t="s">
        <v>595</v>
      </c>
      <c r="H108" s="731">
        <v>198876</v>
      </c>
      <c r="I108" s="731">
        <v>98876</v>
      </c>
      <c r="J108" s="731" t="s">
        <v>779</v>
      </c>
      <c r="K108" s="731" t="s">
        <v>780</v>
      </c>
      <c r="L108" s="734">
        <v>255.2</v>
      </c>
      <c r="M108" s="734">
        <v>2</v>
      </c>
      <c r="N108" s="735">
        <v>510.4</v>
      </c>
    </row>
    <row r="109" spans="1:14" ht="14.45" customHeight="1" x14ac:dyDescent="0.2">
      <c r="A109" s="729" t="s">
        <v>571</v>
      </c>
      <c r="B109" s="730" t="s">
        <v>572</v>
      </c>
      <c r="C109" s="731" t="s">
        <v>583</v>
      </c>
      <c r="D109" s="732" t="s">
        <v>584</v>
      </c>
      <c r="E109" s="733">
        <v>50113001</v>
      </c>
      <c r="F109" s="732" t="s">
        <v>594</v>
      </c>
      <c r="G109" s="731" t="s">
        <v>595</v>
      </c>
      <c r="H109" s="731">
        <v>111242</v>
      </c>
      <c r="I109" s="731">
        <v>11242</v>
      </c>
      <c r="J109" s="731" t="s">
        <v>781</v>
      </c>
      <c r="K109" s="731" t="s">
        <v>782</v>
      </c>
      <c r="L109" s="734">
        <v>145.84</v>
      </c>
      <c r="M109" s="734">
        <v>1</v>
      </c>
      <c r="N109" s="735">
        <v>145.84</v>
      </c>
    </row>
    <row r="110" spans="1:14" ht="14.45" customHeight="1" x14ac:dyDescent="0.2">
      <c r="A110" s="729" t="s">
        <v>571</v>
      </c>
      <c r="B110" s="730" t="s">
        <v>572</v>
      </c>
      <c r="C110" s="731" t="s">
        <v>583</v>
      </c>
      <c r="D110" s="732" t="s">
        <v>584</v>
      </c>
      <c r="E110" s="733">
        <v>50113001</v>
      </c>
      <c r="F110" s="732" t="s">
        <v>594</v>
      </c>
      <c r="G110" s="731" t="s">
        <v>595</v>
      </c>
      <c r="H110" s="731">
        <v>111337</v>
      </c>
      <c r="I110" s="731">
        <v>52421</v>
      </c>
      <c r="J110" s="731" t="s">
        <v>783</v>
      </c>
      <c r="K110" s="731" t="s">
        <v>784</v>
      </c>
      <c r="L110" s="734">
        <v>75.899999999999991</v>
      </c>
      <c r="M110" s="734">
        <v>2</v>
      </c>
      <c r="N110" s="735">
        <v>151.79999999999998</v>
      </c>
    </row>
    <row r="111" spans="1:14" ht="14.45" customHeight="1" x14ac:dyDescent="0.2">
      <c r="A111" s="729" t="s">
        <v>571</v>
      </c>
      <c r="B111" s="730" t="s">
        <v>572</v>
      </c>
      <c r="C111" s="731" t="s">
        <v>583</v>
      </c>
      <c r="D111" s="732" t="s">
        <v>584</v>
      </c>
      <c r="E111" s="733">
        <v>50113001</v>
      </c>
      <c r="F111" s="732" t="s">
        <v>594</v>
      </c>
      <c r="G111" s="731" t="s">
        <v>595</v>
      </c>
      <c r="H111" s="731">
        <v>12026</v>
      </c>
      <c r="I111" s="731">
        <v>12026</v>
      </c>
      <c r="J111" s="731" t="s">
        <v>785</v>
      </c>
      <c r="K111" s="731" t="s">
        <v>786</v>
      </c>
      <c r="L111" s="734">
        <v>20.2</v>
      </c>
      <c r="M111" s="734">
        <v>1</v>
      </c>
      <c r="N111" s="735">
        <v>20.2</v>
      </c>
    </row>
    <row r="112" spans="1:14" ht="14.45" customHeight="1" x14ac:dyDescent="0.2">
      <c r="A112" s="729" t="s">
        <v>571</v>
      </c>
      <c r="B112" s="730" t="s">
        <v>572</v>
      </c>
      <c r="C112" s="731" t="s">
        <v>583</v>
      </c>
      <c r="D112" s="732" t="s">
        <v>584</v>
      </c>
      <c r="E112" s="733">
        <v>50113001</v>
      </c>
      <c r="F112" s="732" t="s">
        <v>594</v>
      </c>
      <c r="G112" s="731" t="s">
        <v>595</v>
      </c>
      <c r="H112" s="731">
        <v>31915</v>
      </c>
      <c r="I112" s="731">
        <v>31915</v>
      </c>
      <c r="J112" s="731" t="s">
        <v>787</v>
      </c>
      <c r="K112" s="731" t="s">
        <v>788</v>
      </c>
      <c r="L112" s="734">
        <v>173.69</v>
      </c>
      <c r="M112" s="734">
        <v>5</v>
      </c>
      <c r="N112" s="735">
        <v>868.45</v>
      </c>
    </row>
    <row r="113" spans="1:14" ht="14.45" customHeight="1" x14ac:dyDescent="0.2">
      <c r="A113" s="729" t="s">
        <v>571</v>
      </c>
      <c r="B113" s="730" t="s">
        <v>572</v>
      </c>
      <c r="C113" s="731" t="s">
        <v>583</v>
      </c>
      <c r="D113" s="732" t="s">
        <v>584</v>
      </c>
      <c r="E113" s="733">
        <v>50113001</v>
      </c>
      <c r="F113" s="732" t="s">
        <v>594</v>
      </c>
      <c r="G113" s="731" t="s">
        <v>595</v>
      </c>
      <c r="H113" s="731">
        <v>47244</v>
      </c>
      <c r="I113" s="731">
        <v>47244</v>
      </c>
      <c r="J113" s="731" t="s">
        <v>789</v>
      </c>
      <c r="K113" s="731" t="s">
        <v>788</v>
      </c>
      <c r="L113" s="734">
        <v>143</v>
      </c>
      <c r="M113" s="734">
        <v>5</v>
      </c>
      <c r="N113" s="735">
        <v>715</v>
      </c>
    </row>
    <row r="114" spans="1:14" ht="14.45" customHeight="1" x14ac:dyDescent="0.2">
      <c r="A114" s="729" t="s">
        <v>571</v>
      </c>
      <c r="B114" s="730" t="s">
        <v>572</v>
      </c>
      <c r="C114" s="731" t="s">
        <v>583</v>
      </c>
      <c r="D114" s="732" t="s">
        <v>584</v>
      </c>
      <c r="E114" s="733">
        <v>50113001</v>
      </c>
      <c r="F114" s="732" t="s">
        <v>594</v>
      </c>
      <c r="G114" s="731" t="s">
        <v>595</v>
      </c>
      <c r="H114" s="731">
        <v>230425</v>
      </c>
      <c r="I114" s="731">
        <v>230425</v>
      </c>
      <c r="J114" s="731" t="s">
        <v>790</v>
      </c>
      <c r="K114" s="731" t="s">
        <v>791</v>
      </c>
      <c r="L114" s="734">
        <v>73.939999999999984</v>
      </c>
      <c r="M114" s="734">
        <v>1</v>
      </c>
      <c r="N114" s="735">
        <v>73.939999999999984</v>
      </c>
    </row>
    <row r="115" spans="1:14" ht="14.45" customHeight="1" x14ac:dyDescent="0.2">
      <c r="A115" s="729" t="s">
        <v>571</v>
      </c>
      <c r="B115" s="730" t="s">
        <v>572</v>
      </c>
      <c r="C115" s="731" t="s">
        <v>583</v>
      </c>
      <c r="D115" s="732" t="s">
        <v>584</v>
      </c>
      <c r="E115" s="733">
        <v>50113001</v>
      </c>
      <c r="F115" s="732" t="s">
        <v>594</v>
      </c>
      <c r="G115" s="731" t="s">
        <v>595</v>
      </c>
      <c r="H115" s="731">
        <v>848930</v>
      </c>
      <c r="I115" s="731">
        <v>155781</v>
      </c>
      <c r="J115" s="731" t="s">
        <v>792</v>
      </c>
      <c r="K115" s="731" t="s">
        <v>793</v>
      </c>
      <c r="L115" s="734">
        <v>33.170000000000009</v>
      </c>
      <c r="M115" s="734">
        <v>1</v>
      </c>
      <c r="N115" s="735">
        <v>33.170000000000009</v>
      </c>
    </row>
    <row r="116" spans="1:14" ht="14.45" customHeight="1" x14ac:dyDescent="0.2">
      <c r="A116" s="729" t="s">
        <v>571</v>
      </c>
      <c r="B116" s="730" t="s">
        <v>572</v>
      </c>
      <c r="C116" s="731" t="s">
        <v>583</v>
      </c>
      <c r="D116" s="732" t="s">
        <v>584</v>
      </c>
      <c r="E116" s="733">
        <v>50113001</v>
      </c>
      <c r="F116" s="732" t="s">
        <v>594</v>
      </c>
      <c r="G116" s="731" t="s">
        <v>595</v>
      </c>
      <c r="H116" s="731">
        <v>223137</v>
      </c>
      <c r="I116" s="731">
        <v>223137</v>
      </c>
      <c r="J116" s="731" t="s">
        <v>794</v>
      </c>
      <c r="K116" s="731" t="s">
        <v>795</v>
      </c>
      <c r="L116" s="734">
        <v>122.3</v>
      </c>
      <c r="M116" s="734">
        <v>1</v>
      </c>
      <c r="N116" s="735">
        <v>122.3</v>
      </c>
    </row>
    <row r="117" spans="1:14" ht="14.45" customHeight="1" x14ac:dyDescent="0.2">
      <c r="A117" s="729" t="s">
        <v>571</v>
      </c>
      <c r="B117" s="730" t="s">
        <v>572</v>
      </c>
      <c r="C117" s="731" t="s">
        <v>583</v>
      </c>
      <c r="D117" s="732" t="s">
        <v>584</v>
      </c>
      <c r="E117" s="733">
        <v>50113001</v>
      </c>
      <c r="F117" s="732" t="s">
        <v>594</v>
      </c>
      <c r="G117" s="731" t="s">
        <v>595</v>
      </c>
      <c r="H117" s="731">
        <v>193746</v>
      </c>
      <c r="I117" s="731">
        <v>93746</v>
      </c>
      <c r="J117" s="731" t="s">
        <v>796</v>
      </c>
      <c r="K117" s="731" t="s">
        <v>797</v>
      </c>
      <c r="L117" s="734">
        <v>366.21999999999997</v>
      </c>
      <c r="M117" s="734">
        <v>1</v>
      </c>
      <c r="N117" s="735">
        <v>366.21999999999997</v>
      </c>
    </row>
    <row r="118" spans="1:14" ht="14.45" customHeight="1" x14ac:dyDescent="0.2">
      <c r="A118" s="729" t="s">
        <v>571</v>
      </c>
      <c r="B118" s="730" t="s">
        <v>572</v>
      </c>
      <c r="C118" s="731" t="s">
        <v>583</v>
      </c>
      <c r="D118" s="732" t="s">
        <v>584</v>
      </c>
      <c r="E118" s="733">
        <v>50113001</v>
      </c>
      <c r="F118" s="732" t="s">
        <v>594</v>
      </c>
      <c r="G118" s="731" t="s">
        <v>595</v>
      </c>
      <c r="H118" s="731">
        <v>849143</v>
      </c>
      <c r="I118" s="731">
        <v>155940</v>
      </c>
      <c r="J118" s="731" t="s">
        <v>798</v>
      </c>
      <c r="K118" s="731" t="s">
        <v>329</v>
      </c>
      <c r="L118" s="734">
        <v>110.94</v>
      </c>
      <c r="M118" s="734">
        <v>1</v>
      </c>
      <c r="N118" s="735">
        <v>110.94</v>
      </c>
    </row>
    <row r="119" spans="1:14" ht="14.45" customHeight="1" x14ac:dyDescent="0.2">
      <c r="A119" s="729" t="s">
        <v>571</v>
      </c>
      <c r="B119" s="730" t="s">
        <v>572</v>
      </c>
      <c r="C119" s="731" t="s">
        <v>583</v>
      </c>
      <c r="D119" s="732" t="s">
        <v>584</v>
      </c>
      <c r="E119" s="733">
        <v>50113001</v>
      </c>
      <c r="F119" s="732" t="s">
        <v>594</v>
      </c>
      <c r="G119" s="731" t="s">
        <v>598</v>
      </c>
      <c r="H119" s="731">
        <v>100308</v>
      </c>
      <c r="I119" s="731">
        <v>100308</v>
      </c>
      <c r="J119" s="731" t="s">
        <v>799</v>
      </c>
      <c r="K119" s="731" t="s">
        <v>800</v>
      </c>
      <c r="L119" s="734">
        <v>39.72999999999999</v>
      </c>
      <c r="M119" s="734">
        <v>6</v>
      </c>
      <c r="N119" s="735">
        <v>238.37999999999994</v>
      </c>
    </row>
    <row r="120" spans="1:14" ht="14.45" customHeight="1" x14ac:dyDescent="0.2">
      <c r="A120" s="729" t="s">
        <v>571</v>
      </c>
      <c r="B120" s="730" t="s">
        <v>572</v>
      </c>
      <c r="C120" s="731" t="s">
        <v>583</v>
      </c>
      <c r="D120" s="732" t="s">
        <v>584</v>
      </c>
      <c r="E120" s="733">
        <v>50113001</v>
      </c>
      <c r="F120" s="732" t="s">
        <v>594</v>
      </c>
      <c r="G120" s="731" t="s">
        <v>595</v>
      </c>
      <c r="H120" s="731">
        <v>214337</v>
      </c>
      <c r="I120" s="731">
        <v>214337</v>
      </c>
      <c r="J120" s="731" t="s">
        <v>801</v>
      </c>
      <c r="K120" s="731" t="s">
        <v>802</v>
      </c>
      <c r="L120" s="734">
        <v>279.01999999999992</v>
      </c>
      <c r="M120" s="734">
        <v>1</v>
      </c>
      <c r="N120" s="735">
        <v>279.01999999999992</v>
      </c>
    </row>
    <row r="121" spans="1:14" ht="14.45" customHeight="1" x14ac:dyDescent="0.2">
      <c r="A121" s="729" t="s">
        <v>571</v>
      </c>
      <c r="B121" s="730" t="s">
        <v>572</v>
      </c>
      <c r="C121" s="731" t="s">
        <v>583</v>
      </c>
      <c r="D121" s="732" t="s">
        <v>584</v>
      </c>
      <c r="E121" s="733">
        <v>50113001</v>
      </c>
      <c r="F121" s="732" t="s">
        <v>594</v>
      </c>
      <c r="G121" s="731" t="s">
        <v>595</v>
      </c>
      <c r="H121" s="731">
        <v>214355</v>
      </c>
      <c r="I121" s="731">
        <v>214355</v>
      </c>
      <c r="J121" s="731" t="s">
        <v>803</v>
      </c>
      <c r="K121" s="731" t="s">
        <v>802</v>
      </c>
      <c r="L121" s="734">
        <v>243.18333333333328</v>
      </c>
      <c r="M121" s="734">
        <v>9</v>
      </c>
      <c r="N121" s="735">
        <v>2188.6499999999996</v>
      </c>
    </row>
    <row r="122" spans="1:14" ht="14.45" customHeight="1" x14ac:dyDescent="0.2">
      <c r="A122" s="729" t="s">
        <v>571</v>
      </c>
      <c r="B122" s="730" t="s">
        <v>572</v>
      </c>
      <c r="C122" s="731" t="s">
        <v>583</v>
      </c>
      <c r="D122" s="732" t="s">
        <v>584</v>
      </c>
      <c r="E122" s="733">
        <v>50113001</v>
      </c>
      <c r="F122" s="732" t="s">
        <v>594</v>
      </c>
      <c r="G122" s="731" t="s">
        <v>595</v>
      </c>
      <c r="H122" s="731">
        <v>216572</v>
      </c>
      <c r="I122" s="731">
        <v>216572</v>
      </c>
      <c r="J122" s="731" t="s">
        <v>804</v>
      </c>
      <c r="K122" s="731" t="s">
        <v>805</v>
      </c>
      <c r="L122" s="734">
        <v>36.236451612903231</v>
      </c>
      <c r="M122" s="734">
        <v>31</v>
      </c>
      <c r="N122" s="735">
        <v>1123.3300000000002</v>
      </c>
    </row>
    <row r="123" spans="1:14" ht="14.45" customHeight="1" x14ac:dyDescent="0.2">
      <c r="A123" s="729" t="s">
        <v>571</v>
      </c>
      <c r="B123" s="730" t="s">
        <v>572</v>
      </c>
      <c r="C123" s="731" t="s">
        <v>583</v>
      </c>
      <c r="D123" s="732" t="s">
        <v>584</v>
      </c>
      <c r="E123" s="733">
        <v>50113001</v>
      </c>
      <c r="F123" s="732" t="s">
        <v>594</v>
      </c>
      <c r="G123" s="731" t="s">
        <v>595</v>
      </c>
      <c r="H123" s="731">
        <v>100168</v>
      </c>
      <c r="I123" s="731">
        <v>168</v>
      </c>
      <c r="J123" s="731" t="s">
        <v>806</v>
      </c>
      <c r="K123" s="731" t="s">
        <v>807</v>
      </c>
      <c r="L123" s="734">
        <v>43.089999999999996</v>
      </c>
      <c r="M123" s="734">
        <v>1</v>
      </c>
      <c r="N123" s="735">
        <v>43.089999999999996</v>
      </c>
    </row>
    <row r="124" spans="1:14" ht="14.45" customHeight="1" x14ac:dyDescent="0.2">
      <c r="A124" s="729" t="s">
        <v>571</v>
      </c>
      <c r="B124" s="730" t="s">
        <v>572</v>
      </c>
      <c r="C124" s="731" t="s">
        <v>583</v>
      </c>
      <c r="D124" s="732" t="s">
        <v>584</v>
      </c>
      <c r="E124" s="733">
        <v>50113001</v>
      </c>
      <c r="F124" s="732" t="s">
        <v>594</v>
      </c>
      <c r="G124" s="731" t="s">
        <v>595</v>
      </c>
      <c r="H124" s="731">
        <v>51366</v>
      </c>
      <c r="I124" s="731">
        <v>51366</v>
      </c>
      <c r="J124" s="731" t="s">
        <v>808</v>
      </c>
      <c r="K124" s="731" t="s">
        <v>809</v>
      </c>
      <c r="L124" s="734">
        <v>171.60000000000002</v>
      </c>
      <c r="M124" s="734">
        <v>131</v>
      </c>
      <c r="N124" s="735">
        <v>22479.600000000002</v>
      </c>
    </row>
    <row r="125" spans="1:14" ht="14.45" customHeight="1" x14ac:dyDescent="0.2">
      <c r="A125" s="729" t="s">
        <v>571</v>
      </c>
      <c r="B125" s="730" t="s">
        <v>572</v>
      </c>
      <c r="C125" s="731" t="s">
        <v>583</v>
      </c>
      <c r="D125" s="732" t="s">
        <v>584</v>
      </c>
      <c r="E125" s="733">
        <v>50113001</v>
      </c>
      <c r="F125" s="732" t="s">
        <v>594</v>
      </c>
      <c r="G125" s="731" t="s">
        <v>595</v>
      </c>
      <c r="H125" s="731">
        <v>51383</v>
      </c>
      <c r="I125" s="731">
        <v>51383</v>
      </c>
      <c r="J125" s="731" t="s">
        <v>808</v>
      </c>
      <c r="K125" s="731" t="s">
        <v>810</v>
      </c>
      <c r="L125" s="734">
        <v>93.5</v>
      </c>
      <c r="M125" s="734">
        <v>9</v>
      </c>
      <c r="N125" s="735">
        <v>841.5</v>
      </c>
    </row>
    <row r="126" spans="1:14" ht="14.45" customHeight="1" x14ac:dyDescent="0.2">
      <c r="A126" s="729" t="s">
        <v>571</v>
      </c>
      <c r="B126" s="730" t="s">
        <v>572</v>
      </c>
      <c r="C126" s="731" t="s">
        <v>583</v>
      </c>
      <c r="D126" s="732" t="s">
        <v>584</v>
      </c>
      <c r="E126" s="733">
        <v>50113001</v>
      </c>
      <c r="F126" s="732" t="s">
        <v>594</v>
      </c>
      <c r="G126" s="731" t="s">
        <v>595</v>
      </c>
      <c r="H126" s="731">
        <v>51367</v>
      </c>
      <c r="I126" s="731">
        <v>51367</v>
      </c>
      <c r="J126" s="731" t="s">
        <v>808</v>
      </c>
      <c r="K126" s="731" t="s">
        <v>811</v>
      </c>
      <c r="L126" s="734">
        <v>92.949999999999989</v>
      </c>
      <c r="M126" s="734">
        <v>44</v>
      </c>
      <c r="N126" s="735">
        <v>4089.7999999999997</v>
      </c>
    </row>
    <row r="127" spans="1:14" ht="14.45" customHeight="1" x14ac:dyDescent="0.2">
      <c r="A127" s="729" t="s">
        <v>571</v>
      </c>
      <c r="B127" s="730" t="s">
        <v>572</v>
      </c>
      <c r="C127" s="731" t="s">
        <v>583</v>
      </c>
      <c r="D127" s="732" t="s">
        <v>584</v>
      </c>
      <c r="E127" s="733">
        <v>50113001</v>
      </c>
      <c r="F127" s="732" t="s">
        <v>594</v>
      </c>
      <c r="G127" s="731" t="s">
        <v>595</v>
      </c>
      <c r="H127" s="731">
        <v>207898</v>
      </c>
      <c r="I127" s="731">
        <v>207898</v>
      </c>
      <c r="J127" s="731" t="s">
        <v>812</v>
      </c>
      <c r="K127" s="731" t="s">
        <v>813</v>
      </c>
      <c r="L127" s="734">
        <v>64.446666666666673</v>
      </c>
      <c r="M127" s="734">
        <v>3</v>
      </c>
      <c r="N127" s="735">
        <v>193.34000000000003</v>
      </c>
    </row>
    <row r="128" spans="1:14" ht="14.45" customHeight="1" x14ac:dyDescent="0.2">
      <c r="A128" s="729" t="s">
        <v>571</v>
      </c>
      <c r="B128" s="730" t="s">
        <v>572</v>
      </c>
      <c r="C128" s="731" t="s">
        <v>583</v>
      </c>
      <c r="D128" s="732" t="s">
        <v>584</v>
      </c>
      <c r="E128" s="733">
        <v>50113001</v>
      </c>
      <c r="F128" s="732" t="s">
        <v>594</v>
      </c>
      <c r="G128" s="731" t="s">
        <v>595</v>
      </c>
      <c r="H128" s="731">
        <v>207897</v>
      </c>
      <c r="I128" s="731">
        <v>207897</v>
      </c>
      <c r="J128" s="731" t="s">
        <v>812</v>
      </c>
      <c r="K128" s="731" t="s">
        <v>814</v>
      </c>
      <c r="L128" s="734">
        <v>44.560689655172411</v>
      </c>
      <c r="M128" s="734">
        <v>29</v>
      </c>
      <c r="N128" s="735">
        <v>1292.26</v>
      </c>
    </row>
    <row r="129" spans="1:14" ht="14.45" customHeight="1" x14ac:dyDescent="0.2">
      <c r="A129" s="729" t="s">
        <v>571</v>
      </c>
      <c r="B129" s="730" t="s">
        <v>572</v>
      </c>
      <c r="C129" s="731" t="s">
        <v>583</v>
      </c>
      <c r="D129" s="732" t="s">
        <v>584</v>
      </c>
      <c r="E129" s="733">
        <v>50113001</v>
      </c>
      <c r="F129" s="732" t="s">
        <v>594</v>
      </c>
      <c r="G129" s="731" t="s">
        <v>595</v>
      </c>
      <c r="H129" s="731">
        <v>207900</v>
      </c>
      <c r="I129" s="731">
        <v>207900</v>
      </c>
      <c r="J129" s="731" t="s">
        <v>815</v>
      </c>
      <c r="K129" s="731" t="s">
        <v>816</v>
      </c>
      <c r="L129" s="734">
        <v>85.627500000000012</v>
      </c>
      <c r="M129" s="734">
        <v>4</v>
      </c>
      <c r="N129" s="735">
        <v>342.51000000000005</v>
      </c>
    </row>
    <row r="130" spans="1:14" ht="14.45" customHeight="1" x14ac:dyDescent="0.2">
      <c r="A130" s="729" t="s">
        <v>571</v>
      </c>
      <c r="B130" s="730" t="s">
        <v>572</v>
      </c>
      <c r="C130" s="731" t="s">
        <v>583</v>
      </c>
      <c r="D130" s="732" t="s">
        <v>584</v>
      </c>
      <c r="E130" s="733">
        <v>50113001</v>
      </c>
      <c r="F130" s="732" t="s">
        <v>594</v>
      </c>
      <c r="G130" s="731" t="s">
        <v>595</v>
      </c>
      <c r="H130" s="731">
        <v>196696</v>
      </c>
      <c r="I130" s="731">
        <v>96696</v>
      </c>
      <c r="J130" s="731" t="s">
        <v>817</v>
      </c>
      <c r="K130" s="731" t="s">
        <v>818</v>
      </c>
      <c r="L130" s="734">
        <v>46.610000000000007</v>
      </c>
      <c r="M130" s="734">
        <v>1</v>
      </c>
      <c r="N130" s="735">
        <v>46.610000000000007</v>
      </c>
    </row>
    <row r="131" spans="1:14" ht="14.45" customHeight="1" x14ac:dyDescent="0.2">
      <c r="A131" s="729" t="s">
        <v>571</v>
      </c>
      <c r="B131" s="730" t="s">
        <v>572</v>
      </c>
      <c r="C131" s="731" t="s">
        <v>583</v>
      </c>
      <c r="D131" s="732" t="s">
        <v>584</v>
      </c>
      <c r="E131" s="733">
        <v>50113001</v>
      </c>
      <c r="F131" s="732" t="s">
        <v>594</v>
      </c>
      <c r="G131" s="731" t="s">
        <v>595</v>
      </c>
      <c r="H131" s="731">
        <v>241411</v>
      </c>
      <c r="I131" s="731">
        <v>241411</v>
      </c>
      <c r="J131" s="731" t="s">
        <v>819</v>
      </c>
      <c r="K131" s="731" t="s">
        <v>684</v>
      </c>
      <c r="L131" s="734">
        <v>105.99000000000002</v>
      </c>
      <c r="M131" s="734">
        <v>1</v>
      </c>
      <c r="N131" s="735">
        <v>105.99000000000002</v>
      </c>
    </row>
    <row r="132" spans="1:14" ht="14.45" customHeight="1" x14ac:dyDescent="0.2">
      <c r="A132" s="729" t="s">
        <v>571</v>
      </c>
      <c r="B132" s="730" t="s">
        <v>572</v>
      </c>
      <c r="C132" s="731" t="s">
        <v>583</v>
      </c>
      <c r="D132" s="732" t="s">
        <v>584</v>
      </c>
      <c r="E132" s="733">
        <v>50113001</v>
      </c>
      <c r="F132" s="732" t="s">
        <v>594</v>
      </c>
      <c r="G132" s="731" t="s">
        <v>595</v>
      </c>
      <c r="H132" s="731">
        <v>114926</v>
      </c>
      <c r="I132" s="731">
        <v>14926</v>
      </c>
      <c r="J132" s="731" t="s">
        <v>820</v>
      </c>
      <c r="K132" s="731" t="s">
        <v>821</v>
      </c>
      <c r="L132" s="734">
        <v>105.99000000000002</v>
      </c>
      <c r="M132" s="734">
        <v>1</v>
      </c>
      <c r="N132" s="735">
        <v>105.99000000000002</v>
      </c>
    </row>
    <row r="133" spans="1:14" ht="14.45" customHeight="1" x14ac:dyDescent="0.2">
      <c r="A133" s="729" t="s">
        <v>571</v>
      </c>
      <c r="B133" s="730" t="s">
        <v>572</v>
      </c>
      <c r="C133" s="731" t="s">
        <v>583</v>
      </c>
      <c r="D133" s="732" t="s">
        <v>584</v>
      </c>
      <c r="E133" s="733">
        <v>50113001</v>
      </c>
      <c r="F133" s="732" t="s">
        <v>594</v>
      </c>
      <c r="G133" s="731" t="s">
        <v>595</v>
      </c>
      <c r="H133" s="731">
        <v>208465</v>
      </c>
      <c r="I133" s="731">
        <v>208465</v>
      </c>
      <c r="J133" s="731" t="s">
        <v>822</v>
      </c>
      <c r="K133" s="731" t="s">
        <v>823</v>
      </c>
      <c r="L133" s="734">
        <v>2234.65</v>
      </c>
      <c r="M133" s="734">
        <v>1</v>
      </c>
      <c r="N133" s="735">
        <v>2234.65</v>
      </c>
    </row>
    <row r="134" spans="1:14" ht="14.45" customHeight="1" x14ac:dyDescent="0.2">
      <c r="A134" s="729" t="s">
        <v>571</v>
      </c>
      <c r="B134" s="730" t="s">
        <v>572</v>
      </c>
      <c r="C134" s="731" t="s">
        <v>583</v>
      </c>
      <c r="D134" s="732" t="s">
        <v>584</v>
      </c>
      <c r="E134" s="733">
        <v>50113001</v>
      </c>
      <c r="F134" s="732" t="s">
        <v>594</v>
      </c>
      <c r="G134" s="731" t="s">
        <v>595</v>
      </c>
      <c r="H134" s="731">
        <v>847767</v>
      </c>
      <c r="I134" s="731">
        <v>500140</v>
      </c>
      <c r="J134" s="731" t="s">
        <v>824</v>
      </c>
      <c r="K134" s="731" t="s">
        <v>825</v>
      </c>
      <c r="L134" s="734">
        <v>699.01</v>
      </c>
      <c r="M134" s="734">
        <v>1</v>
      </c>
      <c r="N134" s="735">
        <v>699.01</v>
      </c>
    </row>
    <row r="135" spans="1:14" ht="14.45" customHeight="1" x14ac:dyDescent="0.2">
      <c r="A135" s="729" t="s">
        <v>571</v>
      </c>
      <c r="B135" s="730" t="s">
        <v>572</v>
      </c>
      <c r="C135" s="731" t="s">
        <v>583</v>
      </c>
      <c r="D135" s="732" t="s">
        <v>584</v>
      </c>
      <c r="E135" s="733">
        <v>50113001</v>
      </c>
      <c r="F135" s="732" t="s">
        <v>594</v>
      </c>
      <c r="G135" s="731" t="s">
        <v>595</v>
      </c>
      <c r="H135" s="731">
        <v>101674</v>
      </c>
      <c r="I135" s="731">
        <v>1674</v>
      </c>
      <c r="J135" s="731" t="s">
        <v>826</v>
      </c>
      <c r="K135" s="731" t="s">
        <v>329</v>
      </c>
      <c r="L135" s="734">
        <v>87.98</v>
      </c>
      <c r="M135" s="734">
        <v>3</v>
      </c>
      <c r="N135" s="735">
        <v>263.94</v>
      </c>
    </row>
    <row r="136" spans="1:14" ht="14.45" customHeight="1" x14ac:dyDescent="0.2">
      <c r="A136" s="729" t="s">
        <v>571</v>
      </c>
      <c r="B136" s="730" t="s">
        <v>572</v>
      </c>
      <c r="C136" s="731" t="s">
        <v>583</v>
      </c>
      <c r="D136" s="732" t="s">
        <v>584</v>
      </c>
      <c r="E136" s="733">
        <v>50113001</v>
      </c>
      <c r="F136" s="732" t="s">
        <v>594</v>
      </c>
      <c r="G136" s="731" t="s">
        <v>595</v>
      </c>
      <c r="H136" s="731">
        <v>117189</v>
      </c>
      <c r="I136" s="731">
        <v>17189</v>
      </c>
      <c r="J136" s="731" t="s">
        <v>827</v>
      </c>
      <c r="K136" s="731" t="s">
        <v>828</v>
      </c>
      <c r="L136" s="734">
        <v>64.655000000000001</v>
      </c>
      <c r="M136" s="734">
        <v>2</v>
      </c>
      <c r="N136" s="735">
        <v>129.31</v>
      </c>
    </row>
    <row r="137" spans="1:14" ht="14.45" customHeight="1" x14ac:dyDescent="0.2">
      <c r="A137" s="729" t="s">
        <v>571</v>
      </c>
      <c r="B137" s="730" t="s">
        <v>572</v>
      </c>
      <c r="C137" s="731" t="s">
        <v>583</v>
      </c>
      <c r="D137" s="732" t="s">
        <v>584</v>
      </c>
      <c r="E137" s="733">
        <v>50113001</v>
      </c>
      <c r="F137" s="732" t="s">
        <v>594</v>
      </c>
      <c r="G137" s="731" t="s">
        <v>595</v>
      </c>
      <c r="H137" s="731">
        <v>102486</v>
      </c>
      <c r="I137" s="731">
        <v>2486</v>
      </c>
      <c r="J137" s="731" t="s">
        <v>829</v>
      </c>
      <c r="K137" s="731" t="s">
        <v>830</v>
      </c>
      <c r="L137" s="734">
        <v>122.96000000000002</v>
      </c>
      <c r="M137" s="734">
        <v>2</v>
      </c>
      <c r="N137" s="735">
        <v>245.92000000000004</v>
      </c>
    </row>
    <row r="138" spans="1:14" ht="14.45" customHeight="1" x14ac:dyDescent="0.2">
      <c r="A138" s="729" t="s">
        <v>571</v>
      </c>
      <c r="B138" s="730" t="s">
        <v>572</v>
      </c>
      <c r="C138" s="731" t="s">
        <v>583</v>
      </c>
      <c r="D138" s="732" t="s">
        <v>584</v>
      </c>
      <c r="E138" s="733">
        <v>50113001</v>
      </c>
      <c r="F138" s="732" t="s">
        <v>594</v>
      </c>
      <c r="G138" s="731" t="s">
        <v>595</v>
      </c>
      <c r="H138" s="731">
        <v>230426</v>
      </c>
      <c r="I138" s="731">
        <v>230426</v>
      </c>
      <c r="J138" s="731" t="s">
        <v>831</v>
      </c>
      <c r="K138" s="731" t="s">
        <v>832</v>
      </c>
      <c r="L138" s="734">
        <v>78.539999999999992</v>
      </c>
      <c r="M138" s="734">
        <v>7</v>
      </c>
      <c r="N138" s="735">
        <v>549.78</v>
      </c>
    </row>
    <row r="139" spans="1:14" ht="14.45" customHeight="1" x14ac:dyDescent="0.2">
      <c r="A139" s="729" t="s">
        <v>571</v>
      </c>
      <c r="B139" s="730" t="s">
        <v>572</v>
      </c>
      <c r="C139" s="731" t="s">
        <v>583</v>
      </c>
      <c r="D139" s="732" t="s">
        <v>584</v>
      </c>
      <c r="E139" s="733">
        <v>50113001</v>
      </c>
      <c r="F139" s="732" t="s">
        <v>594</v>
      </c>
      <c r="G139" s="731" t="s">
        <v>598</v>
      </c>
      <c r="H139" s="731">
        <v>237595</v>
      </c>
      <c r="I139" s="731">
        <v>237595</v>
      </c>
      <c r="J139" s="731" t="s">
        <v>833</v>
      </c>
      <c r="K139" s="731" t="s">
        <v>834</v>
      </c>
      <c r="L139" s="734">
        <v>123.01210526315792</v>
      </c>
      <c r="M139" s="734">
        <v>19</v>
      </c>
      <c r="N139" s="735">
        <v>2337.2300000000005</v>
      </c>
    </row>
    <row r="140" spans="1:14" ht="14.45" customHeight="1" x14ac:dyDescent="0.2">
      <c r="A140" s="729" t="s">
        <v>571</v>
      </c>
      <c r="B140" s="730" t="s">
        <v>572</v>
      </c>
      <c r="C140" s="731" t="s">
        <v>583</v>
      </c>
      <c r="D140" s="732" t="s">
        <v>584</v>
      </c>
      <c r="E140" s="733">
        <v>50113001</v>
      </c>
      <c r="F140" s="732" t="s">
        <v>594</v>
      </c>
      <c r="G140" s="731" t="s">
        <v>598</v>
      </c>
      <c r="H140" s="731">
        <v>166759</v>
      </c>
      <c r="I140" s="731">
        <v>166759</v>
      </c>
      <c r="J140" s="731" t="s">
        <v>833</v>
      </c>
      <c r="K140" s="731" t="s">
        <v>834</v>
      </c>
      <c r="L140" s="734">
        <v>122.64000000000001</v>
      </c>
      <c r="M140" s="734">
        <v>4</v>
      </c>
      <c r="N140" s="735">
        <v>490.56000000000006</v>
      </c>
    </row>
    <row r="141" spans="1:14" ht="14.45" customHeight="1" x14ac:dyDescent="0.2">
      <c r="A141" s="729" t="s">
        <v>571</v>
      </c>
      <c r="B141" s="730" t="s">
        <v>572</v>
      </c>
      <c r="C141" s="731" t="s">
        <v>583</v>
      </c>
      <c r="D141" s="732" t="s">
        <v>584</v>
      </c>
      <c r="E141" s="733">
        <v>50113001</v>
      </c>
      <c r="F141" s="732" t="s">
        <v>594</v>
      </c>
      <c r="G141" s="731" t="s">
        <v>595</v>
      </c>
      <c r="H141" s="731">
        <v>900881</v>
      </c>
      <c r="I141" s="731">
        <v>0</v>
      </c>
      <c r="J141" s="731" t="s">
        <v>835</v>
      </c>
      <c r="K141" s="731" t="s">
        <v>329</v>
      </c>
      <c r="L141" s="734">
        <v>151.70280202750848</v>
      </c>
      <c r="M141" s="734">
        <v>15</v>
      </c>
      <c r="N141" s="735">
        <v>2275.5420304126274</v>
      </c>
    </row>
    <row r="142" spans="1:14" ht="14.45" customHeight="1" x14ac:dyDescent="0.2">
      <c r="A142" s="729" t="s">
        <v>571</v>
      </c>
      <c r="B142" s="730" t="s">
        <v>572</v>
      </c>
      <c r="C142" s="731" t="s">
        <v>583</v>
      </c>
      <c r="D142" s="732" t="s">
        <v>584</v>
      </c>
      <c r="E142" s="733">
        <v>50113001</v>
      </c>
      <c r="F142" s="732" t="s">
        <v>594</v>
      </c>
      <c r="G142" s="731" t="s">
        <v>595</v>
      </c>
      <c r="H142" s="731">
        <v>900513</v>
      </c>
      <c r="I142" s="731">
        <v>0</v>
      </c>
      <c r="J142" s="731" t="s">
        <v>836</v>
      </c>
      <c r="K142" s="731" t="s">
        <v>329</v>
      </c>
      <c r="L142" s="734">
        <v>69.099675440912506</v>
      </c>
      <c r="M142" s="734">
        <v>7</v>
      </c>
      <c r="N142" s="735">
        <v>483.69772808638754</v>
      </c>
    </row>
    <row r="143" spans="1:14" ht="14.45" customHeight="1" x14ac:dyDescent="0.2">
      <c r="A143" s="729" t="s">
        <v>571</v>
      </c>
      <c r="B143" s="730" t="s">
        <v>572</v>
      </c>
      <c r="C143" s="731" t="s">
        <v>583</v>
      </c>
      <c r="D143" s="732" t="s">
        <v>584</v>
      </c>
      <c r="E143" s="733">
        <v>50113001</v>
      </c>
      <c r="F143" s="732" t="s">
        <v>594</v>
      </c>
      <c r="G143" s="731" t="s">
        <v>595</v>
      </c>
      <c r="H143" s="731">
        <v>841544</v>
      </c>
      <c r="I143" s="731">
        <v>0</v>
      </c>
      <c r="J143" s="731" t="s">
        <v>837</v>
      </c>
      <c r="K143" s="731" t="s">
        <v>329</v>
      </c>
      <c r="L143" s="734">
        <v>101.99097118039403</v>
      </c>
      <c r="M143" s="734">
        <v>2</v>
      </c>
      <c r="N143" s="735">
        <v>203.98194236078805</v>
      </c>
    </row>
    <row r="144" spans="1:14" ht="14.45" customHeight="1" x14ac:dyDescent="0.2">
      <c r="A144" s="729" t="s">
        <v>571</v>
      </c>
      <c r="B144" s="730" t="s">
        <v>572</v>
      </c>
      <c r="C144" s="731" t="s">
        <v>583</v>
      </c>
      <c r="D144" s="732" t="s">
        <v>584</v>
      </c>
      <c r="E144" s="733">
        <v>50113001</v>
      </c>
      <c r="F144" s="732" t="s">
        <v>594</v>
      </c>
      <c r="G144" s="731" t="s">
        <v>595</v>
      </c>
      <c r="H144" s="731">
        <v>500979</v>
      </c>
      <c r="I144" s="731">
        <v>0</v>
      </c>
      <c r="J144" s="731" t="s">
        <v>838</v>
      </c>
      <c r="K144" s="731" t="s">
        <v>329</v>
      </c>
      <c r="L144" s="734">
        <v>97.347271722005772</v>
      </c>
      <c r="M144" s="734">
        <v>13</v>
      </c>
      <c r="N144" s="735">
        <v>1265.514532386075</v>
      </c>
    </row>
    <row r="145" spans="1:14" ht="14.45" customHeight="1" x14ac:dyDescent="0.2">
      <c r="A145" s="729" t="s">
        <v>571</v>
      </c>
      <c r="B145" s="730" t="s">
        <v>572</v>
      </c>
      <c r="C145" s="731" t="s">
        <v>583</v>
      </c>
      <c r="D145" s="732" t="s">
        <v>584</v>
      </c>
      <c r="E145" s="733">
        <v>50113001</v>
      </c>
      <c r="F145" s="732" t="s">
        <v>594</v>
      </c>
      <c r="G145" s="731" t="s">
        <v>595</v>
      </c>
      <c r="H145" s="731">
        <v>900321</v>
      </c>
      <c r="I145" s="731">
        <v>0</v>
      </c>
      <c r="J145" s="731" t="s">
        <v>839</v>
      </c>
      <c r="K145" s="731" t="s">
        <v>329</v>
      </c>
      <c r="L145" s="734">
        <v>367.07552769243944</v>
      </c>
      <c r="M145" s="734">
        <v>8</v>
      </c>
      <c r="N145" s="735">
        <v>2936.6042215395155</v>
      </c>
    </row>
    <row r="146" spans="1:14" ht="14.45" customHeight="1" x14ac:dyDescent="0.2">
      <c r="A146" s="729" t="s">
        <v>571</v>
      </c>
      <c r="B146" s="730" t="s">
        <v>572</v>
      </c>
      <c r="C146" s="731" t="s">
        <v>583</v>
      </c>
      <c r="D146" s="732" t="s">
        <v>584</v>
      </c>
      <c r="E146" s="733">
        <v>50113001</v>
      </c>
      <c r="F146" s="732" t="s">
        <v>594</v>
      </c>
      <c r="G146" s="731" t="s">
        <v>595</v>
      </c>
      <c r="H146" s="731">
        <v>900520</v>
      </c>
      <c r="I146" s="731">
        <v>0</v>
      </c>
      <c r="J146" s="731" t="s">
        <v>840</v>
      </c>
      <c r="K146" s="731" t="s">
        <v>841</v>
      </c>
      <c r="L146" s="734">
        <v>82.055838788916205</v>
      </c>
      <c r="M146" s="734">
        <v>12</v>
      </c>
      <c r="N146" s="735">
        <v>984.6700654669944</v>
      </c>
    </row>
    <row r="147" spans="1:14" ht="14.45" customHeight="1" x14ac:dyDescent="0.2">
      <c r="A147" s="729" t="s">
        <v>571</v>
      </c>
      <c r="B147" s="730" t="s">
        <v>572</v>
      </c>
      <c r="C147" s="731" t="s">
        <v>583</v>
      </c>
      <c r="D147" s="732" t="s">
        <v>584</v>
      </c>
      <c r="E147" s="733">
        <v>50113001</v>
      </c>
      <c r="F147" s="732" t="s">
        <v>594</v>
      </c>
      <c r="G147" s="731" t="s">
        <v>595</v>
      </c>
      <c r="H147" s="731">
        <v>900007</v>
      </c>
      <c r="I147" s="731">
        <v>0</v>
      </c>
      <c r="J147" s="731" t="s">
        <v>842</v>
      </c>
      <c r="K147" s="731" t="s">
        <v>329</v>
      </c>
      <c r="L147" s="734">
        <v>73.004834259041047</v>
      </c>
      <c r="M147" s="734">
        <v>3</v>
      </c>
      <c r="N147" s="735">
        <v>219.01450277712314</v>
      </c>
    </row>
    <row r="148" spans="1:14" ht="14.45" customHeight="1" x14ac:dyDescent="0.2">
      <c r="A148" s="729" t="s">
        <v>571</v>
      </c>
      <c r="B148" s="730" t="s">
        <v>572</v>
      </c>
      <c r="C148" s="731" t="s">
        <v>583</v>
      </c>
      <c r="D148" s="732" t="s">
        <v>584</v>
      </c>
      <c r="E148" s="733">
        <v>50113001</v>
      </c>
      <c r="F148" s="732" t="s">
        <v>594</v>
      </c>
      <c r="G148" s="731" t="s">
        <v>595</v>
      </c>
      <c r="H148" s="731">
        <v>498367</v>
      </c>
      <c r="I148" s="731">
        <v>0</v>
      </c>
      <c r="J148" s="731" t="s">
        <v>843</v>
      </c>
      <c r="K148" s="731" t="s">
        <v>329</v>
      </c>
      <c r="L148" s="734">
        <v>174.29650425251214</v>
      </c>
      <c r="M148" s="734">
        <v>1</v>
      </c>
      <c r="N148" s="735">
        <v>174.29650425251214</v>
      </c>
    </row>
    <row r="149" spans="1:14" ht="14.45" customHeight="1" x14ac:dyDescent="0.2">
      <c r="A149" s="729" t="s">
        <v>571</v>
      </c>
      <c r="B149" s="730" t="s">
        <v>572</v>
      </c>
      <c r="C149" s="731" t="s">
        <v>583</v>
      </c>
      <c r="D149" s="732" t="s">
        <v>584</v>
      </c>
      <c r="E149" s="733">
        <v>50113001</v>
      </c>
      <c r="F149" s="732" t="s">
        <v>594</v>
      </c>
      <c r="G149" s="731" t="s">
        <v>595</v>
      </c>
      <c r="H149" s="731">
        <v>900406</v>
      </c>
      <c r="I149" s="731">
        <v>0</v>
      </c>
      <c r="J149" s="731" t="s">
        <v>844</v>
      </c>
      <c r="K149" s="731" t="s">
        <v>329</v>
      </c>
      <c r="L149" s="734">
        <v>75.289068815641855</v>
      </c>
      <c r="M149" s="734">
        <v>1</v>
      </c>
      <c r="N149" s="735">
        <v>75.289068815641855</v>
      </c>
    </row>
    <row r="150" spans="1:14" ht="14.45" customHeight="1" x14ac:dyDescent="0.2">
      <c r="A150" s="729" t="s">
        <v>571</v>
      </c>
      <c r="B150" s="730" t="s">
        <v>572</v>
      </c>
      <c r="C150" s="731" t="s">
        <v>583</v>
      </c>
      <c r="D150" s="732" t="s">
        <v>584</v>
      </c>
      <c r="E150" s="733">
        <v>50113001</v>
      </c>
      <c r="F150" s="732" t="s">
        <v>594</v>
      </c>
      <c r="G150" s="731" t="s">
        <v>595</v>
      </c>
      <c r="H150" s="731">
        <v>921326</v>
      </c>
      <c r="I150" s="731">
        <v>0</v>
      </c>
      <c r="J150" s="731" t="s">
        <v>845</v>
      </c>
      <c r="K150" s="731" t="s">
        <v>329</v>
      </c>
      <c r="L150" s="734">
        <v>168.91472555145097</v>
      </c>
      <c r="M150" s="734">
        <v>6</v>
      </c>
      <c r="N150" s="735">
        <v>1013.4883533087059</v>
      </c>
    </row>
    <row r="151" spans="1:14" ht="14.45" customHeight="1" x14ac:dyDescent="0.2">
      <c r="A151" s="729" t="s">
        <v>571</v>
      </c>
      <c r="B151" s="730" t="s">
        <v>572</v>
      </c>
      <c r="C151" s="731" t="s">
        <v>583</v>
      </c>
      <c r="D151" s="732" t="s">
        <v>584</v>
      </c>
      <c r="E151" s="733">
        <v>50113001</v>
      </c>
      <c r="F151" s="732" t="s">
        <v>594</v>
      </c>
      <c r="G151" s="731" t="s">
        <v>595</v>
      </c>
      <c r="H151" s="731">
        <v>921319</v>
      </c>
      <c r="I151" s="731">
        <v>0</v>
      </c>
      <c r="J151" s="731" t="s">
        <v>846</v>
      </c>
      <c r="K151" s="731" t="s">
        <v>329</v>
      </c>
      <c r="L151" s="734">
        <v>607.92841228166094</v>
      </c>
      <c r="M151" s="734">
        <v>1</v>
      </c>
      <c r="N151" s="735">
        <v>607.92841228166094</v>
      </c>
    </row>
    <row r="152" spans="1:14" ht="14.45" customHeight="1" x14ac:dyDescent="0.2">
      <c r="A152" s="729" t="s">
        <v>571</v>
      </c>
      <c r="B152" s="730" t="s">
        <v>572</v>
      </c>
      <c r="C152" s="731" t="s">
        <v>583</v>
      </c>
      <c r="D152" s="732" t="s">
        <v>584</v>
      </c>
      <c r="E152" s="733">
        <v>50113001</v>
      </c>
      <c r="F152" s="732" t="s">
        <v>594</v>
      </c>
      <c r="G152" s="731" t="s">
        <v>595</v>
      </c>
      <c r="H152" s="731">
        <v>900564</v>
      </c>
      <c r="I152" s="731">
        <v>0</v>
      </c>
      <c r="J152" s="731" t="s">
        <v>847</v>
      </c>
      <c r="K152" s="731" t="s">
        <v>329</v>
      </c>
      <c r="L152" s="734">
        <v>92.338701317219872</v>
      </c>
      <c r="M152" s="734">
        <v>1</v>
      </c>
      <c r="N152" s="735">
        <v>92.338701317219872</v>
      </c>
    </row>
    <row r="153" spans="1:14" ht="14.45" customHeight="1" x14ac:dyDescent="0.2">
      <c r="A153" s="729" t="s">
        <v>571</v>
      </c>
      <c r="B153" s="730" t="s">
        <v>572</v>
      </c>
      <c r="C153" s="731" t="s">
        <v>583</v>
      </c>
      <c r="D153" s="732" t="s">
        <v>584</v>
      </c>
      <c r="E153" s="733">
        <v>50113001</v>
      </c>
      <c r="F153" s="732" t="s">
        <v>594</v>
      </c>
      <c r="G153" s="731" t="s">
        <v>595</v>
      </c>
      <c r="H153" s="731">
        <v>921459</v>
      </c>
      <c r="I153" s="731">
        <v>0</v>
      </c>
      <c r="J153" s="731" t="s">
        <v>848</v>
      </c>
      <c r="K153" s="731" t="s">
        <v>329</v>
      </c>
      <c r="L153" s="734">
        <v>331.69120250717083</v>
      </c>
      <c r="M153" s="734">
        <v>1</v>
      </c>
      <c r="N153" s="735">
        <v>331.69120250717083</v>
      </c>
    </row>
    <row r="154" spans="1:14" ht="14.45" customHeight="1" x14ac:dyDescent="0.2">
      <c r="A154" s="729" t="s">
        <v>571</v>
      </c>
      <c r="B154" s="730" t="s">
        <v>572</v>
      </c>
      <c r="C154" s="731" t="s">
        <v>583</v>
      </c>
      <c r="D154" s="732" t="s">
        <v>584</v>
      </c>
      <c r="E154" s="733">
        <v>50113001</v>
      </c>
      <c r="F154" s="732" t="s">
        <v>594</v>
      </c>
      <c r="G154" s="731" t="s">
        <v>595</v>
      </c>
      <c r="H154" s="731">
        <v>235808</v>
      </c>
      <c r="I154" s="731">
        <v>235808</v>
      </c>
      <c r="J154" s="731" t="s">
        <v>849</v>
      </c>
      <c r="K154" s="731" t="s">
        <v>850</v>
      </c>
      <c r="L154" s="734">
        <v>99.81</v>
      </c>
      <c r="M154" s="734">
        <v>2</v>
      </c>
      <c r="N154" s="735">
        <v>199.62</v>
      </c>
    </row>
    <row r="155" spans="1:14" ht="14.45" customHeight="1" x14ac:dyDescent="0.2">
      <c r="A155" s="729" t="s">
        <v>571</v>
      </c>
      <c r="B155" s="730" t="s">
        <v>572</v>
      </c>
      <c r="C155" s="731" t="s">
        <v>583</v>
      </c>
      <c r="D155" s="732" t="s">
        <v>584</v>
      </c>
      <c r="E155" s="733">
        <v>50113001</v>
      </c>
      <c r="F155" s="732" t="s">
        <v>594</v>
      </c>
      <c r="G155" s="731" t="s">
        <v>595</v>
      </c>
      <c r="H155" s="731">
        <v>990927</v>
      </c>
      <c r="I155" s="731">
        <v>0</v>
      </c>
      <c r="J155" s="731" t="s">
        <v>851</v>
      </c>
      <c r="K155" s="731" t="s">
        <v>329</v>
      </c>
      <c r="L155" s="734">
        <v>140.07000000000002</v>
      </c>
      <c r="M155" s="734">
        <v>3</v>
      </c>
      <c r="N155" s="735">
        <v>420.21000000000004</v>
      </c>
    </row>
    <row r="156" spans="1:14" ht="14.45" customHeight="1" x14ac:dyDescent="0.2">
      <c r="A156" s="729" t="s">
        <v>571</v>
      </c>
      <c r="B156" s="730" t="s">
        <v>572</v>
      </c>
      <c r="C156" s="731" t="s">
        <v>583</v>
      </c>
      <c r="D156" s="732" t="s">
        <v>584</v>
      </c>
      <c r="E156" s="733">
        <v>50113001</v>
      </c>
      <c r="F156" s="732" t="s">
        <v>594</v>
      </c>
      <c r="G156" s="731" t="s">
        <v>598</v>
      </c>
      <c r="H156" s="731">
        <v>197125</v>
      </c>
      <c r="I156" s="731">
        <v>197125</v>
      </c>
      <c r="J156" s="731" t="s">
        <v>852</v>
      </c>
      <c r="K156" s="731" t="s">
        <v>853</v>
      </c>
      <c r="L156" s="734">
        <v>143.57578947368421</v>
      </c>
      <c r="M156" s="734">
        <v>19</v>
      </c>
      <c r="N156" s="735">
        <v>2727.94</v>
      </c>
    </row>
    <row r="157" spans="1:14" ht="14.45" customHeight="1" x14ac:dyDescent="0.2">
      <c r="A157" s="729" t="s">
        <v>571</v>
      </c>
      <c r="B157" s="730" t="s">
        <v>572</v>
      </c>
      <c r="C157" s="731" t="s">
        <v>583</v>
      </c>
      <c r="D157" s="732" t="s">
        <v>584</v>
      </c>
      <c r="E157" s="733">
        <v>50113001</v>
      </c>
      <c r="F157" s="732" t="s">
        <v>594</v>
      </c>
      <c r="G157" s="731" t="s">
        <v>595</v>
      </c>
      <c r="H157" s="731">
        <v>188217</v>
      </c>
      <c r="I157" s="731">
        <v>88217</v>
      </c>
      <c r="J157" s="731" t="s">
        <v>854</v>
      </c>
      <c r="K157" s="731" t="s">
        <v>855</v>
      </c>
      <c r="L157" s="734">
        <v>126.41</v>
      </c>
      <c r="M157" s="734">
        <v>8</v>
      </c>
      <c r="N157" s="735">
        <v>1011.28</v>
      </c>
    </row>
    <row r="158" spans="1:14" ht="14.45" customHeight="1" x14ac:dyDescent="0.2">
      <c r="A158" s="729" t="s">
        <v>571</v>
      </c>
      <c r="B158" s="730" t="s">
        <v>572</v>
      </c>
      <c r="C158" s="731" t="s">
        <v>583</v>
      </c>
      <c r="D158" s="732" t="s">
        <v>584</v>
      </c>
      <c r="E158" s="733">
        <v>50113001</v>
      </c>
      <c r="F158" s="732" t="s">
        <v>594</v>
      </c>
      <c r="G158" s="731" t="s">
        <v>595</v>
      </c>
      <c r="H158" s="731">
        <v>188219</v>
      </c>
      <c r="I158" s="731">
        <v>88219</v>
      </c>
      <c r="J158" s="731" t="s">
        <v>856</v>
      </c>
      <c r="K158" s="731" t="s">
        <v>857</v>
      </c>
      <c r="L158" s="734">
        <v>141.79666666666665</v>
      </c>
      <c r="M158" s="734">
        <v>6</v>
      </c>
      <c r="N158" s="735">
        <v>850.78</v>
      </c>
    </row>
    <row r="159" spans="1:14" ht="14.45" customHeight="1" x14ac:dyDescent="0.2">
      <c r="A159" s="729" t="s">
        <v>571</v>
      </c>
      <c r="B159" s="730" t="s">
        <v>572</v>
      </c>
      <c r="C159" s="731" t="s">
        <v>583</v>
      </c>
      <c r="D159" s="732" t="s">
        <v>584</v>
      </c>
      <c r="E159" s="733">
        <v>50113001</v>
      </c>
      <c r="F159" s="732" t="s">
        <v>594</v>
      </c>
      <c r="G159" s="731" t="s">
        <v>595</v>
      </c>
      <c r="H159" s="731">
        <v>225971</v>
      </c>
      <c r="I159" s="731">
        <v>225971</v>
      </c>
      <c r="J159" s="731" t="s">
        <v>858</v>
      </c>
      <c r="K159" s="731" t="s">
        <v>859</v>
      </c>
      <c r="L159" s="734">
        <v>103.91000000000004</v>
      </c>
      <c r="M159" s="734">
        <v>1</v>
      </c>
      <c r="N159" s="735">
        <v>103.91000000000004</v>
      </c>
    </row>
    <row r="160" spans="1:14" ht="14.45" customHeight="1" x14ac:dyDescent="0.2">
      <c r="A160" s="729" t="s">
        <v>571</v>
      </c>
      <c r="B160" s="730" t="s">
        <v>572</v>
      </c>
      <c r="C160" s="731" t="s">
        <v>583</v>
      </c>
      <c r="D160" s="732" t="s">
        <v>584</v>
      </c>
      <c r="E160" s="733">
        <v>50113001</v>
      </c>
      <c r="F160" s="732" t="s">
        <v>594</v>
      </c>
      <c r="G160" s="731" t="s">
        <v>595</v>
      </c>
      <c r="H160" s="731">
        <v>991869</v>
      </c>
      <c r="I160" s="731">
        <v>205998</v>
      </c>
      <c r="J160" s="731" t="s">
        <v>860</v>
      </c>
      <c r="K160" s="731" t="s">
        <v>861</v>
      </c>
      <c r="L160" s="734">
        <v>257.97000000000003</v>
      </c>
      <c r="M160" s="734">
        <v>1</v>
      </c>
      <c r="N160" s="735">
        <v>257.97000000000003</v>
      </c>
    </row>
    <row r="161" spans="1:14" ht="14.45" customHeight="1" x14ac:dyDescent="0.2">
      <c r="A161" s="729" t="s">
        <v>571</v>
      </c>
      <c r="B161" s="730" t="s">
        <v>572</v>
      </c>
      <c r="C161" s="731" t="s">
        <v>583</v>
      </c>
      <c r="D161" s="732" t="s">
        <v>584</v>
      </c>
      <c r="E161" s="733">
        <v>50113001</v>
      </c>
      <c r="F161" s="732" t="s">
        <v>594</v>
      </c>
      <c r="G161" s="731" t="s">
        <v>595</v>
      </c>
      <c r="H161" s="731">
        <v>218234</v>
      </c>
      <c r="I161" s="731">
        <v>218234</v>
      </c>
      <c r="J161" s="731" t="s">
        <v>862</v>
      </c>
      <c r="K161" s="731" t="s">
        <v>863</v>
      </c>
      <c r="L161" s="734">
        <v>61.04</v>
      </c>
      <c r="M161" s="734">
        <v>2</v>
      </c>
      <c r="N161" s="735">
        <v>122.08</v>
      </c>
    </row>
    <row r="162" spans="1:14" ht="14.45" customHeight="1" x14ac:dyDescent="0.2">
      <c r="A162" s="729" t="s">
        <v>571</v>
      </c>
      <c r="B162" s="730" t="s">
        <v>572</v>
      </c>
      <c r="C162" s="731" t="s">
        <v>583</v>
      </c>
      <c r="D162" s="732" t="s">
        <v>584</v>
      </c>
      <c r="E162" s="733">
        <v>50113001</v>
      </c>
      <c r="F162" s="732" t="s">
        <v>594</v>
      </c>
      <c r="G162" s="731" t="s">
        <v>598</v>
      </c>
      <c r="H162" s="731">
        <v>113603</v>
      </c>
      <c r="I162" s="731">
        <v>13603</v>
      </c>
      <c r="J162" s="731" t="s">
        <v>864</v>
      </c>
      <c r="K162" s="731" t="s">
        <v>671</v>
      </c>
      <c r="L162" s="734">
        <v>123.71999999999997</v>
      </c>
      <c r="M162" s="734">
        <v>1</v>
      </c>
      <c r="N162" s="735">
        <v>123.71999999999997</v>
      </c>
    </row>
    <row r="163" spans="1:14" ht="14.45" customHeight="1" x14ac:dyDescent="0.2">
      <c r="A163" s="729" t="s">
        <v>571</v>
      </c>
      <c r="B163" s="730" t="s">
        <v>572</v>
      </c>
      <c r="C163" s="731" t="s">
        <v>583</v>
      </c>
      <c r="D163" s="732" t="s">
        <v>584</v>
      </c>
      <c r="E163" s="733">
        <v>50113001</v>
      </c>
      <c r="F163" s="732" t="s">
        <v>594</v>
      </c>
      <c r="G163" s="731" t="s">
        <v>598</v>
      </c>
      <c r="H163" s="731">
        <v>149909</v>
      </c>
      <c r="I163" s="731">
        <v>49909</v>
      </c>
      <c r="J163" s="731" t="s">
        <v>865</v>
      </c>
      <c r="K163" s="731" t="s">
        <v>866</v>
      </c>
      <c r="L163" s="734">
        <v>27.900000000000006</v>
      </c>
      <c r="M163" s="734">
        <v>3</v>
      </c>
      <c r="N163" s="735">
        <v>83.700000000000017</v>
      </c>
    </row>
    <row r="164" spans="1:14" ht="14.45" customHeight="1" x14ac:dyDescent="0.2">
      <c r="A164" s="729" t="s">
        <v>571</v>
      </c>
      <c r="B164" s="730" t="s">
        <v>572</v>
      </c>
      <c r="C164" s="731" t="s">
        <v>583</v>
      </c>
      <c r="D164" s="732" t="s">
        <v>584</v>
      </c>
      <c r="E164" s="733">
        <v>50113001</v>
      </c>
      <c r="F164" s="732" t="s">
        <v>594</v>
      </c>
      <c r="G164" s="731" t="s">
        <v>595</v>
      </c>
      <c r="H164" s="731">
        <v>192853</v>
      </c>
      <c r="I164" s="731">
        <v>192853</v>
      </c>
      <c r="J164" s="731" t="s">
        <v>867</v>
      </c>
      <c r="K164" s="731" t="s">
        <v>868</v>
      </c>
      <c r="L164" s="734">
        <v>107.55714285714284</v>
      </c>
      <c r="M164" s="734">
        <v>7</v>
      </c>
      <c r="N164" s="735">
        <v>752.89999999999986</v>
      </c>
    </row>
    <row r="165" spans="1:14" ht="14.45" customHeight="1" x14ac:dyDescent="0.2">
      <c r="A165" s="729" t="s">
        <v>571</v>
      </c>
      <c r="B165" s="730" t="s">
        <v>572</v>
      </c>
      <c r="C165" s="731" t="s">
        <v>583</v>
      </c>
      <c r="D165" s="732" t="s">
        <v>584</v>
      </c>
      <c r="E165" s="733">
        <v>50113001</v>
      </c>
      <c r="F165" s="732" t="s">
        <v>594</v>
      </c>
      <c r="G165" s="731" t="s">
        <v>595</v>
      </c>
      <c r="H165" s="731">
        <v>147478</v>
      </c>
      <c r="I165" s="731">
        <v>47478</v>
      </c>
      <c r="J165" s="731" t="s">
        <v>869</v>
      </c>
      <c r="K165" s="731" t="s">
        <v>793</v>
      </c>
      <c r="L165" s="734">
        <v>85.319999999999979</v>
      </c>
      <c r="M165" s="734">
        <v>1</v>
      </c>
      <c r="N165" s="735">
        <v>85.319999999999979</v>
      </c>
    </row>
    <row r="166" spans="1:14" ht="14.45" customHeight="1" x14ac:dyDescent="0.2">
      <c r="A166" s="729" t="s">
        <v>571</v>
      </c>
      <c r="B166" s="730" t="s">
        <v>572</v>
      </c>
      <c r="C166" s="731" t="s">
        <v>583</v>
      </c>
      <c r="D166" s="732" t="s">
        <v>584</v>
      </c>
      <c r="E166" s="733">
        <v>50113001</v>
      </c>
      <c r="F166" s="732" t="s">
        <v>594</v>
      </c>
      <c r="G166" s="731" t="s">
        <v>598</v>
      </c>
      <c r="H166" s="731">
        <v>115316</v>
      </c>
      <c r="I166" s="731">
        <v>15316</v>
      </c>
      <c r="J166" s="731" t="s">
        <v>870</v>
      </c>
      <c r="K166" s="731" t="s">
        <v>671</v>
      </c>
      <c r="L166" s="734">
        <v>19.010000000000002</v>
      </c>
      <c r="M166" s="734">
        <v>1</v>
      </c>
      <c r="N166" s="735">
        <v>19.010000000000002</v>
      </c>
    </row>
    <row r="167" spans="1:14" ht="14.45" customHeight="1" x14ac:dyDescent="0.2">
      <c r="A167" s="729" t="s">
        <v>571</v>
      </c>
      <c r="B167" s="730" t="s">
        <v>572</v>
      </c>
      <c r="C167" s="731" t="s">
        <v>583</v>
      </c>
      <c r="D167" s="732" t="s">
        <v>584</v>
      </c>
      <c r="E167" s="733">
        <v>50113001</v>
      </c>
      <c r="F167" s="732" t="s">
        <v>594</v>
      </c>
      <c r="G167" s="731" t="s">
        <v>595</v>
      </c>
      <c r="H167" s="731">
        <v>26196</v>
      </c>
      <c r="I167" s="731">
        <v>26196</v>
      </c>
      <c r="J167" s="731" t="s">
        <v>871</v>
      </c>
      <c r="K167" s="731" t="s">
        <v>872</v>
      </c>
      <c r="L167" s="734">
        <v>387.42000000000019</v>
      </c>
      <c r="M167" s="734">
        <v>1</v>
      </c>
      <c r="N167" s="735">
        <v>387.42000000000019</v>
      </c>
    </row>
    <row r="168" spans="1:14" ht="14.45" customHeight="1" x14ac:dyDescent="0.2">
      <c r="A168" s="729" t="s">
        <v>571</v>
      </c>
      <c r="B168" s="730" t="s">
        <v>572</v>
      </c>
      <c r="C168" s="731" t="s">
        <v>583</v>
      </c>
      <c r="D168" s="732" t="s">
        <v>584</v>
      </c>
      <c r="E168" s="733">
        <v>50113001</v>
      </c>
      <c r="F168" s="732" t="s">
        <v>594</v>
      </c>
      <c r="G168" s="731" t="s">
        <v>595</v>
      </c>
      <c r="H168" s="731">
        <v>128216</v>
      </c>
      <c r="I168" s="731">
        <v>28216</v>
      </c>
      <c r="J168" s="731" t="s">
        <v>873</v>
      </c>
      <c r="K168" s="731" t="s">
        <v>874</v>
      </c>
      <c r="L168" s="734">
        <v>41.170000000000009</v>
      </c>
      <c r="M168" s="734">
        <v>1</v>
      </c>
      <c r="N168" s="735">
        <v>41.170000000000009</v>
      </c>
    </row>
    <row r="169" spans="1:14" ht="14.45" customHeight="1" x14ac:dyDescent="0.2">
      <c r="A169" s="729" t="s">
        <v>571</v>
      </c>
      <c r="B169" s="730" t="s">
        <v>572</v>
      </c>
      <c r="C169" s="731" t="s">
        <v>583</v>
      </c>
      <c r="D169" s="732" t="s">
        <v>584</v>
      </c>
      <c r="E169" s="733">
        <v>50113001</v>
      </c>
      <c r="F169" s="732" t="s">
        <v>594</v>
      </c>
      <c r="G169" s="731" t="s">
        <v>595</v>
      </c>
      <c r="H169" s="731">
        <v>117992</v>
      </c>
      <c r="I169" s="731">
        <v>17992</v>
      </c>
      <c r="J169" s="731" t="s">
        <v>875</v>
      </c>
      <c r="K169" s="731" t="s">
        <v>876</v>
      </c>
      <c r="L169" s="734">
        <v>87.288947368421034</v>
      </c>
      <c r="M169" s="734">
        <v>19</v>
      </c>
      <c r="N169" s="735">
        <v>1658.4899999999998</v>
      </c>
    </row>
    <row r="170" spans="1:14" ht="14.45" customHeight="1" x14ac:dyDescent="0.2">
      <c r="A170" s="729" t="s">
        <v>571</v>
      </c>
      <c r="B170" s="730" t="s">
        <v>572</v>
      </c>
      <c r="C170" s="731" t="s">
        <v>583</v>
      </c>
      <c r="D170" s="732" t="s">
        <v>584</v>
      </c>
      <c r="E170" s="733">
        <v>50113001</v>
      </c>
      <c r="F170" s="732" t="s">
        <v>594</v>
      </c>
      <c r="G170" s="731" t="s">
        <v>595</v>
      </c>
      <c r="H170" s="731">
        <v>186393</v>
      </c>
      <c r="I170" s="731">
        <v>86393</v>
      </c>
      <c r="J170" s="731" t="s">
        <v>875</v>
      </c>
      <c r="K170" s="731" t="s">
        <v>877</v>
      </c>
      <c r="L170" s="734">
        <v>52.669999999999995</v>
      </c>
      <c r="M170" s="734">
        <v>1</v>
      </c>
      <c r="N170" s="735">
        <v>52.669999999999995</v>
      </c>
    </row>
    <row r="171" spans="1:14" ht="14.45" customHeight="1" x14ac:dyDescent="0.2">
      <c r="A171" s="729" t="s">
        <v>571</v>
      </c>
      <c r="B171" s="730" t="s">
        <v>572</v>
      </c>
      <c r="C171" s="731" t="s">
        <v>583</v>
      </c>
      <c r="D171" s="732" t="s">
        <v>584</v>
      </c>
      <c r="E171" s="733">
        <v>50113001</v>
      </c>
      <c r="F171" s="732" t="s">
        <v>594</v>
      </c>
      <c r="G171" s="731" t="s">
        <v>595</v>
      </c>
      <c r="H171" s="731">
        <v>231541</v>
      </c>
      <c r="I171" s="731">
        <v>231541</v>
      </c>
      <c r="J171" s="731" t="s">
        <v>878</v>
      </c>
      <c r="K171" s="731" t="s">
        <v>879</v>
      </c>
      <c r="L171" s="734">
        <v>80.689999999999984</v>
      </c>
      <c r="M171" s="734">
        <v>7</v>
      </c>
      <c r="N171" s="735">
        <v>564.82999999999993</v>
      </c>
    </row>
    <row r="172" spans="1:14" ht="14.45" customHeight="1" x14ac:dyDescent="0.2">
      <c r="A172" s="729" t="s">
        <v>571</v>
      </c>
      <c r="B172" s="730" t="s">
        <v>572</v>
      </c>
      <c r="C172" s="731" t="s">
        <v>583</v>
      </c>
      <c r="D172" s="732" t="s">
        <v>584</v>
      </c>
      <c r="E172" s="733">
        <v>50113001</v>
      </c>
      <c r="F172" s="732" t="s">
        <v>594</v>
      </c>
      <c r="G172" s="731" t="s">
        <v>595</v>
      </c>
      <c r="H172" s="731">
        <v>237329</v>
      </c>
      <c r="I172" s="731">
        <v>237329</v>
      </c>
      <c r="J172" s="731" t="s">
        <v>880</v>
      </c>
      <c r="K172" s="731" t="s">
        <v>881</v>
      </c>
      <c r="L172" s="734">
        <v>109.11500000000001</v>
      </c>
      <c r="M172" s="734">
        <v>12</v>
      </c>
      <c r="N172" s="735">
        <v>1309.3800000000001</v>
      </c>
    </row>
    <row r="173" spans="1:14" ht="14.45" customHeight="1" x14ac:dyDescent="0.2">
      <c r="A173" s="729" t="s">
        <v>571</v>
      </c>
      <c r="B173" s="730" t="s">
        <v>572</v>
      </c>
      <c r="C173" s="731" t="s">
        <v>583</v>
      </c>
      <c r="D173" s="732" t="s">
        <v>584</v>
      </c>
      <c r="E173" s="733">
        <v>50113001</v>
      </c>
      <c r="F173" s="732" t="s">
        <v>594</v>
      </c>
      <c r="G173" s="731" t="s">
        <v>595</v>
      </c>
      <c r="H173" s="731">
        <v>234736</v>
      </c>
      <c r="I173" s="731">
        <v>234736</v>
      </c>
      <c r="J173" s="731" t="s">
        <v>882</v>
      </c>
      <c r="K173" s="731" t="s">
        <v>883</v>
      </c>
      <c r="L173" s="734">
        <v>120.54000000000002</v>
      </c>
      <c r="M173" s="734">
        <v>4</v>
      </c>
      <c r="N173" s="735">
        <v>482.16000000000008</v>
      </c>
    </row>
    <row r="174" spans="1:14" ht="14.45" customHeight="1" x14ac:dyDescent="0.2">
      <c r="A174" s="729" t="s">
        <v>571</v>
      </c>
      <c r="B174" s="730" t="s">
        <v>572</v>
      </c>
      <c r="C174" s="731" t="s">
        <v>583</v>
      </c>
      <c r="D174" s="732" t="s">
        <v>584</v>
      </c>
      <c r="E174" s="733">
        <v>50113001</v>
      </c>
      <c r="F174" s="732" t="s">
        <v>594</v>
      </c>
      <c r="G174" s="731" t="s">
        <v>595</v>
      </c>
      <c r="H174" s="731">
        <v>100502</v>
      </c>
      <c r="I174" s="731">
        <v>502</v>
      </c>
      <c r="J174" s="731" t="s">
        <v>884</v>
      </c>
      <c r="K174" s="731" t="s">
        <v>885</v>
      </c>
      <c r="L174" s="734">
        <v>268.94000000000005</v>
      </c>
      <c r="M174" s="734">
        <v>1</v>
      </c>
      <c r="N174" s="735">
        <v>268.94000000000005</v>
      </c>
    </row>
    <row r="175" spans="1:14" ht="14.45" customHeight="1" x14ac:dyDescent="0.2">
      <c r="A175" s="729" t="s">
        <v>571</v>
      </c>
      <c r="B175" s="730" t="s">
        <v>572</v>
      </c>
      <c r="C175" s="731" t="s">
        <v>583</v>
      </c>
      <c r="D175" s="732" t="s">
        <v>584</v>
      </c>
      <c r="E175" s="733">
        <v>50113001</v>
      </c>
      <c r="F175" s="732" t="s">
        <v>594</v>
      </c>
      <c r="G175" s="731" t="s">
        <v>595</v>
      </c>
      <c r="H175" s="731">
        <v>847196</v>
      </c>
      <c r="I175" s="731">
        <v>117258</v>
      </c>
      <c r="J175" s="731" t="s">
        <v>886</v>
      </c>
      <c r="K175" s="731" t="s">
        <v>887</v>
      </c>
      <c r="L175" s="734">
        <v>104.07</v>
      </c>
      <c r="M175" s="734">
        <v>1</v>
      </c>
      <c r="N175" s="735">
        <v>104.07</v>
      </c>
    </row>
    <row r="176" spans="1:14" ht="14.45" customHeight="1" x14ac:dyDescent="0.2">
      <c r="A176" s="729" t="s">
        <v>571</v>
      </c>
      <c r="B176" s="730" t="s">
        <v>572</v>
      </c>
      <c r="C176" s="731" t="s">
        <v>583</v>
      </c>
      <c r="D176" s="732" t="s">
        <v>584</v>
      </c>
      <c r="E176" s="733">
        <v>50113001</v>
      </c>
      <c r="F176" s="732" t="s">
        <v>594</v>
      </c>
      <c r="G176" s="731" t="s">
        <v>595</v>
      </c>
      <c r="H176" s="731">
        <v>208560</v>
      </c>
      <c r="I176" s="731">
        <v>208560</v>
      </c>
      <c r="J176" s="731" t="s">
        <v>888</v>
      </c>
      <c r="K176" s="731" t="s">
        <v>889</v>
      </c>
      <c r="L176" s="734">
        <v>193.45</v>
      </c>
      <c r="M176" s="734">
        <v>1</v>
      </c>
      <c r="N176" s="735">
        <v>193.45</v>
      </c>
    </row>
    <row r="177" spans="1:14" ht="14.45" customHeight="1" x14ac:dyDescent="0.2">
      <c r="A177" s="729" t="s">
        <v>571</v>
      </c>
      <c r="B177" s="730" t="s">
        <v>572</v>
      </c>
      <c r="C177" s="731" t="s">
        <v>583</v>
      </c>
      <c r="D177" s="732" t="s">
        <v>584</v>
      </c>
      <c r="E177" s="733">
        <v>50113001</v>
      </c>
      <c r="F177" s="732" t="s">
        <v>594</v>
      </c>
      <c r="G177" s="731" t="s">
        <v>595</v>
      </c>
      <c r="H177" s="731">
        <v>142476</v>
      </c>
      <c r="I177" s="731">
        <v>42476</v>
      </c>
      <c r="J177" s="731" t="s">
        <v>890</v>
      </c>
      <c r="K177" s="731" t="s">
        <v>891</v>
      </c>
      <c r="L177" s="734">
        <v>268.82499999999999</v>
      </c>
      <c r="M177" s="734">
        <v>6</v>
      </c>
      <c r="N177" s="735">
        <v>1612.95</v>
      </c>
    </row>
    <row r="178" spans="1:14" ht="14.45" customHeight="1" x14ac:dyDescent="0.2">
      <c r="A178" s="729" t="s">
        <v>571</v>
      </c>
      <c r="B178" s="730" t="s">
        <v>572</v>
      </c>
      <c r="C178" s="731" t="s">
        <v>583</v>
      </c>
      <c r="D178" s="732" t="s">
        <v>584</v>
      </c>
      <c r="E178" s="733">
        <v>50113001</v>
      </c>
      <c r="F178" s="732" t="s">
        <v>594</v>
      </c>
      <c r="G178" s="731" t="s">
        <v>595</v>
      </c>
      <c r="H178" s="731">
        <v>42477</v>
      </c>
      <c r="I178" s="731">
        <v>42477</v>
      </c>
      <c r="J178" s="731" t="s">
        <v>890</v>
      </c>
      <c r="K178" s="731" t="s">
        <v>892</v>
      </c>
      <c r="L178" s="734">
        <v>504.39</v>
      </c>
      <c r="M178" s="734">
        <v>1</v>
      </c>
      <c r="N178" s="735">
        <v>504.39</v>
      </c>
    </row>
    <row r="179" spans="1:14" ht="14.45" customHeight="1" x14ac:dyDescent="0.2">
      <c r="A179" s="729" t="s">
        <v>571</v>
      </c>
      <c r="B179" s="730" t="s">
        <v>572</v>
      </c>
      <c r="C179" s="731" t="s">
        <v>583</v>
      </c>
      <c r="D179" s="732" t="s">
        <v>584</v>
      </c>
      <c r="E179" s="733">
        <v>50113001</v>
      </c>
      <c r="F179" s="732" t="s">
        <v>594</v>
      </c>
      <c r="G179" s="731" t="s">
        <v>595</v>
      </c>
      <c r="H179" s="731">
        <v>113814</v>
      </c>
      <c r="I179" s="731">
        <v>13814</v>
      </c>
      <c r="J179" s="731" t="s">
        <v>893</v>
      </c>
      <c r="K179" s="731" t="s">
        <v>894</v>
      </c>
      <c r="L179" s="734">
        <v>170.41000000000003</v>
      </c>
      <c r="M179" s="734">
        <v>2</v>
      </c>
      <c r="N179" s="735">
        <v>340.82000000000005</v>
      </c>
    </row>
    <row r="180" spans="1:14" ht="14.45" customHeight="1" x14ac:dyDescent="0.2">
      <c r="A180" s="729" t="s">
        <v>571</v>
      </c>
      <c r="B180" s="730" t="s">
        <v>572</v>
      </c>
      <c r="C180" s="731" t="s">
        <v>583</v>
      </c>
      <c r="D180" s="732" t="s">
        <v>584</v>
      </c>
      <c r="E180" s="733">
        <v>50113001</v>
      </c>
      <c r="F180" s="732" t="s">
        <v>594</v>
      </c>
      <c r="G180" s="731" t="s">
        <v>595</v>
      </c>
      <c r="H180" s="731">
        <v>848626</v>
      </c>
      <c r="I180" s="731">
        <v>107944</v>
      </c>
      <c r="J180" s="731" t="s">
        <v>895</v>
      </c>
      <c r="K180" s="731" t="s">
        <v>896</v>
      </c>
      <c r="L180" s="734">
        <v>126.03</v>
      </c>
      <c r="M180" s="734">
        <v>2</v>
      </c>
      <c r="N180" s="735">
        <v>252.06</v>
      </c>
    </row>
    <row r="181" spans="1:14" ht="14.45" customHeight="1" x14ac:dyDescent="0.2">
      <c r="A181" s="729" t="s">
        <v>571</v>
      </c>
      <c r="B181" s="730" t="s">
        <v>572</v>
      </c>
      <c r="C181" s="731" t="s">
        <v>583</v>
      </c>
      <c r="D181" s="732" t="s">
        <v>584</v>
      </c>
      <c r="E181" s="733">
        <v>50113001</v>
      </c>
      <c r="F181" s="732" t="s">
        <v>594</v>
      </c>
      <c r="G181" s="731" t="s">
        <v>595</v>
      </c>
      <c r="H181" s="731">
        <v>157525</v>
      </c>
      <c r="I181" s="731">
        <v>57525</v>
      </c>
      <c r="J181" s="731" t="s">
        <v>897</v>
      </c>
      <c r="K181" s="731" t="s">
        <v>898</v>
      </c>
      <c r="L181" s="734">
        <v>97.42000000000003</v>
      </c>
      <c r="M181" s="734">
        <v>2</v>
      </c>
      <c r="N181" s="735">
        <v>194.84000000000006</v>
      </c>
    </row>
    <row r="182" spans="1:14" ht="14.45" customHeight="1" x14ac:dyDescent="0.2">
      <c r="A182" s="729" t="s">
        <v>571</v>
      </c>
      <c r="B182" s="730" t="s">
        <v>572</v>
      </c>
      <c r="C182" s="731" t="s">
        <v>583</v>
      </c>
      <c r="D182" s="732" t="s">
        <v>584</v>
      </c>
      <c r="E182" s="733">
        <v>50113001</v>
      </c>
      <c r="F182" s="732" t="s">
        <v>594</v>
      </c>
      <c r="G182" s="731" t="s">
        <v>598</v>
      </c>
      <c r="H182" s="731">
        <v>103591</v>
      </c>
      <c r="I182" s="731">
        <v>3591</v>
      </c>
      <c r="J182" s="731" t="s">
        <v>899</v>
      </c>
      <c r="K182" s="731" t="s">
        <v>900</v>
      </c>
      <c r="L182" s="734">
        <v>431.64</v>
      </c>
      <c r="M182" s="734">
        <v>1</v>
      </c>
      <c r="N182" s="735">
        <v>431.64</v>
      </c>
    </row>
    <row r="183" spans="1:14" ht="14.45" customHeight="1" x14ac:dyDescent="0.2">
      <c r="A183" s="729" t="s">
        <v>571</v>
      </c>
      <c r="B183" s="730" t="s">
        <v>572</v>
      </c>
      <c r="C183" s="731" t="s">
        <v>583</v>
      </c>
      <c r="D183" s="732" t="s">
        <v>584</v>
      </c>
      <c r="E183" s="733">
        <v>50113001</v>
      </c>
      <c r="F183" s="732" t="s">
        <v>594</v>
      </c>
      <c r="G183" s="731" t="s">
        <v>595</v>
      </c>
      <c r="H183" s="731">
        <v>171031</v>
      </c>
      <c r="I183" s="731">
        <v>171031</v>
      </c>
      <c r="J183" s="731" t="s">
        <v>901</v>
      </c>
      <c r="K183" s="731" t="s">
        <v>902</v>
      </c>
      <c r="L183" s="734">
        <v>86.279999999999987</v>
      </c>
      <c r="M183" s="734">
        <v>2</v>
      </c>
      <c r="N183" s="735">
        <v>172.55999999999997</v>
      </c>
    </row>
    <row r="184" spans="1:14" ht="14.45" customHeight="1" x14ac:dyDescent="0.2">
      <c r="A184" s="729" t="s">
        <v>571</v>
      </c>
      <c r="B184" s="730" t="s">
        <v>572</v>
      </c>
      <c r="C184" s="731" t="s">
        <v>583</v>
      </c>
      <c r="D184" s="732" t="s">
        <v>584</v>
      </c>
      <c r="E184" s="733">
        <v>50113001</v>
      </c>
      <c r="F184" s="732" t="s">
        <v>594</v>
      </c>
      <c r="G184" s="731" t="s">
        <v>329</v>
      </c>
      <c r="H184" s="731">
        <v>229887</v>
      </c>
      <c r="I184" s="731">
        <v>229887</v>
      </c>
      <c r="J184" s="731" t="s">
        <v>903</v>
      </c>
      <c r="K184" s="731" t="s">
        <v>904</v>
      </c>
      <c r="L184" s="734">
        <v>64.8</v>
      </c>
      <c r="M184" s="734">
        <v>1</v>
      </c>
      <c r="N184" s="735">
        <v>64.8</v>
      </c>
    </row>
    <row r="185" spans="1:14" ht="14.45" customHeight="1" x14ac:dyDescent="0.2">
      <c r="A185" s="729" t="s">
        <v>571</v>
      </c>
      <c r="B185" s="730" t="s">
        <v>572</v>
      </c>
      <c r="C185" s="731" t="s">
        <v>583</v>
      </c>
      <c r="D185" s="732" t="s">
        <v>584</v>
      </c>
      <c r="E185" s="733">
        <v>50113001</v>
      </c>
      <c r="F185" s="732" t="s">
        <v>594</v>
      </c>
      <c r="G185" s="731" t="s">
        <v>595</v>
      </c>
      <c r="H185" s="731">
        <v>230353</v>
      </c>
      <c r="I185" s="731">
        <v>230353</v>
      </c>
      <c r="J185" s="731" t="s">
        <v>905</v>
      </c>
      <c r="K185" s="731" t="s">
        <v>906</v>
      </c>
      <c r="L185" s="734">
        <v>1758.33</v>
      </c>
      <c r="M185" s="734">
        <v>1</v>
      </c>
      <c r="N185" s="735">
        <v>1758.33</v>
      </c>
    </row>
    <row r="186" spans="1:14" ht="14.45" customHeight="1" x14ac:dyDescent="0.2">
      <c r="A186" s="729" t="s">
        <v>571</v>
      </c>
      <c r="B186" s="730" t="s">
        <v>572</v>
      </c>
      <c r="C186" s="731" t="s">
        <v>583</v>
      </c>
      <c r="D186" s="732" t="s">
        <v>584</v>
      </c>
      <c r="E186" s="733">
        <v>50113001</v>
      </c>
      <c r="F186" s="732" t="s">
        <v>594</v>
      </c>
      <c r="G186" s="731" t="s">
        <v>598</v>
      </c>
      <c r="H186" s="731">
        <v>191788</v>
      </c>
      <c r="I186" s="731">
        <v>91788</v>
      </c>
      <c r="J186" s="731" t="s">
        <v>907</v>
      </c>
      <c r="K186" s="731" t="s">
        <v>908</v>
      </c>
      <c r="L186" s="734">
        <v>9.117600000000003</v>
      </c>
      <c r="M186" s="734">
        <v>50</v>
      </c>
      <c r="N186" s="735">
        <v>455.88000000000011</v>
      </c>
    </row>
    <row r="187" spans="1:14" ht="14.45" customHeight="1" x14ac:dyDescent="0.2">
      <c r="A187" s="729" t="s">
        <v>571</v>
      </c>
      <c r="B187" s="730" t="s">
        <v>572</v>
      </c>
      <c r="C187" s="731" t="s">
        <v>583</v>
      </c>
      <c r="D187" s="732" t="s">
        <v>584</v>
      </c>
      <c r="E187" s="733">
        <v>50113001</v>
      </c>
      <c r="F187" s="732" t="s">
        <v>594</v>
      </c>
      <c r="G187" s="731" t="s">
        <v>598</v>
      </c>
      <c r="H187" s="731">
        <v>186656</v>
      </c>
      <c r="I187" s="731">
        <v>86656</v>
      </c>
      <c r="J187" s="731" t="s">
        <v>909</v>
      </c>
      <c r="K187" s="731" t="s">
        <v>910</v>
      </c>
      <c r="L187" s="734">
        <v>29.265000000000008</v>
      </c>
      <c r="M187" s="734">
        <v>2</v>
      </c>
      <c r="N187" s="735">
        <v>58.530000000000015</v>
      </c>
    </row>
    <row r="188" spans="1:14" ht="14.45" customHeight="1" x14ac:dyDescent="0.2">
      <c r="A188" s="729" t="s">
        <v>571</v>
      </c>
      <c r="B188" s="730" t="s">
        <v>572</v>
      </c>
      <c r="C188" s="731" t="s">
        <v>583</v>
      </c>
      <c r="D188" s="732" t="s">
        <v>584</v>
      </c>
      <c r="E188" s="733">
        <v>50113001</v>
      </c>
      <c r="F188" s="732" t="s">
        <v>594</v>
      </c>
      <c r="G188" s="731" t="s">
        <v>598</v>
      </c>
      <c r="H188" s="731">
        <v>184399</v>
      </c>
      <c r="I188" s="731">
        <v>84399</v>
      </c>
      <c r="J188" s="731" t="s">
        <v>911</v>
      </c>
      <c r="K188" s="731" t="s">
        <v>912</v>
      </c>
      <c r="L188" s="734">
        <v>126.20000000000006</v>
      </c>
      <c r="M188" s="734">
        <v>1</v>
      </c>
      <c r="N188" s="735">
        <v>126.20000000000006</v>
      </c>
    </row>
    <row r="189" spans="1:14" ht="14.45" customHeight="1" x14ac:dyDescent="0.2">
      <c r="A189" s="729" t="s">
        <v>571</v>
      </c>
      <c r="B189" s="730" t="s">
        <v>572</v>
      </c>
      <c r="C189" s="731" t="s">
        <v>583</v>
      </c>
      <c r="D189" s="732" t="s">
        <v>584</v>
      </c>
      <c r="E189" s="733">
        <v>50113001</v>
      </c>
      <c r="F189" s="732" t="s">
        <v>594</v>
      </c>
      <c r="G189" s="731" t="s">
        <v>595</v>
      </c>
      <c r="H189" s="731">
        <v>117187</v>
      </c>
      <c r="I189" s="731">
        <v>17187</v>
      </c>
      <c r="J189" s="731" t="s">
        <v>913</v>
      </c>
      <c r="K189" s="731" t="s">
        <v>914</v>
      </c>
      <c r="L189" s="734">
        <v>89</v>
      </c>
      <c r="M189" s="734">
        <v>2</v>
      </c>
      <c r="N189" s="735">
        <v>178</v>
      </c>
    </row>
    <row r="190" spans="1:14" ht="14.45" customHeight="1" x14ac:dyDescent="0.2">
      <c r="A190" s="729" t="s">
        <v>571</v>
      </c>
      <c r="B190" s="730" t="s">
        <v>572</v>
      </c>
      <c r="C190" s="731" t="s">
        <v>583</v>
      </c>
      <c r="D190" s="732" t="s">
        <v>584</v>
      </c>
      <c r="E190" s="733">
        <v>50113001</v>
      </c>
      <c r="F190" s="732" t="s">
        <v>594</v>
      </c>
      <c r="G190" s="731" t="s">
        <v>598</v>
      </c>
      <c r="H190" s="731">
        <v>100536</v>
      </c>
      <c r="I190" s="731">
        <v>536</v>
      </c>
      <c r="J190" s="731" t="s">
        <v>915</v>
      </c>
      <c r="K190" s="731" t="s">
        <v>602</v>
      </c>
      <c r="L190" s="734">
        <v>49.319999999999993</v>
      </c>
      <c r="M190" s="734">
        <v>2</v>
      </c>
      <c r="N190" s="735">
        <v>98.639999999999986</v>
      </c>
    </row>
    <row r="191" spans="1:14" ht="14.45" customHeight="1" x14ac:dyDescent="0.2">
      <c r="A191" s="729" t="s">
        <v>571</v>
      </c>
      <c r="B191" s="730" t="s">
        <v>572</v>
      </c>
      <c r="C191" s="731" t="s">
        <v>583</v>
      </c>
      <c r="D191" s="732" t="s">
        <v>584</v>
      </c>
      <c r="E191" s="733">
        <v>50113001</v>
      </c>
      <c r="F191" s="732" t="s">
        <v>594</v>
      </c>
      <c r="G191" s="731" t="s">
        <v>595</v>
      </c>
      <c r="H191" s="731">
        <v>988466</v>
      </c>
      <c r="I191" s="731">
        <v>192729</v>
      </c>
      <c r="J191" s="731" t="s">
        <v>916</v>
      </c>
      <c r="K191" s="731" t="s">
        <v>917</v>
      </c>
      <c r="L191" s="734">
        <v>54.029999999999994</v>
      </c>
      <c r="M191" s="734">
        <v>11</v>
      </c>
      <c r="N191" s="735">
        <v>594.32999999999993</v>
      </c>
    </row>
    <row r="192" spans="1:14" ht="14.45" customHeight="1" x14ac:dyDescent="0.2">
      <c r="A192" s="729" t="s">
        <v>571</v>
      </c>
      <c r="B192" s="730" t="s">
        <v>572</v>
      </c>
      <c r="C192" s="731" t="s">
        <v>583</v>
      </c>
      <c r="D192" s="732" t="s">
        <v>584</v>
      </c>
      <c r="E192" s="733">
        <v>50113001</v>
      </c>
      <c r="F192" s="732" t="s">
        <v>594</v>
      </c>
      <c r="G192" s="731" t="s">
        <v>598</v>
      </c>
      <c r="H192" s="731">
        <v>155824</v>
      </c>
      <c r="I192" s="731">
        <v>55824</v>
      </c>
      <c r="J192" s="731" t="s">
        <v>918</v>
      </c>
      <c r="K192" s="731" t="s">
        <v>919</v>
      </c>
      <c r="L192" s="734">
        <v>42.438571428571436</v>
      </c>
      <c r="M192" s="734">
        <v>147</v>
      </c>
      <c r="N192" s="735">
        <v>6238.4700000000012</v>
      </c>
    </row>
    <row r="193" spans="1:14" ht="14.45" customHeight="1" x14ac:dyDescent="0.2">
      <c r="A193" s="729" t="s">
        <v>571</v>
      </c>
      <c r="B193" s="730" t="s">
        <v>572</v>
      </c>
      <c r="C193" s="731" t="s">
        <v>583</v>
      </c>
      <c r="D193" s="732" t="s">
        <v>584</v>
      </c>
      <c r="E193" s="733">
        <v>50113001</v>
      </c>
      <c r="F193" s="732" t="s">
        <v>594</v>
      </c>
      <c r="G193" s="731" t="s">
        <v>598</v>
      </c>
      <c r="H193" s="731">
        <v>155823</v>
      </c>
      <c r="I193" s="731">
        <v>55823</v>
      </c>
      <c r="J193" s="731" t="s">
        <v>918</v>
      </c>
      <c r="K193" s="731" t="s">
        <v>920</v>
      </c>
      <c r="L193" s="734">
        <v>33.160565647934334</v>
      </c>
      <c r="M193" s="734">
        <v>175</v>
      </c>
      <c r="N193" s="735">
        <v>5803.0989883885086</v>
      </c>
    </row>
    <row r="194" spans="1:14" ht="14.45" customHeight="1" x14ac:dyDescent="0.2">
      <c r="A194" s="729" t="s">
        <v>571</v>
      </c>
      <c r="B194" s="730" t="s">
        <v>572</v>
      </c>
      <c r="C194" s="731" t="s">
        <v>583</v>
      </c>
      <c r="D194" s="732" t="s">
        <v>584</v>
      </c>
      <c r="E194" s="733">
        <v>50113001</v>
      </c>
      <c r="F194" s="732" t="s">
        <v>594</v>
      </c>
      <c r="G194" s="731" t="s">
        <v>595</v>
      </c>
      <c r="H194" s="731">
        <v>208115</v>
      </c>
      <c r="I194" s="731">
        <v>208115</v>
      </c>
      <c r="J194" s="731" t="s">
        <v>921</v>
      </c>
      <c r="K194" s="731" t="s">
        <v>922</v>
      </c>
      <c r="L194" s="734">
        <v>169.18</v>
      </c>
      <c r="M194" s="734">
        <v>2</v>
      </c>
      <c r="N194" s="735">
        <v>338.36</v>
      </c>
    </row>
    <row r="195" spans="1:14" ht="14.45" customHeight="1" x14ac:dyDescent="0.2">
      <c r="A195" s="729" t="s">
        <v>571</v>
      </c>
      <c r="B195" s="730" t="s">
        <v>572</v>
      </c>
      <c r="C195" s="731" t="s">
        <v>583</v>
      </c>
      <c r="D195" s="732" t="s">
        <v>584</v>
      </c>
      <c r="E195" s="733">
        <v>50113001</v>
      </c>
      <c r="F195" s="732" t="s">
        <v>594</v>
      </c>
      <c r="G195" s="731" t="s">
        <v>595</v>
      </c>
      <c r="H195" s="731">
        <v>162579</v>
      </c>
      <c r="I195" s="731">
        <v>162579</v>
      </c>
      <c r="J195" s="731" t="s">
        <v>923</v>
      </c>
      <c r="K195" s="731" t="s">
        <v>924</v>
      </c>
      <c r="L195" s="734">
        <v>44.840000000000011</v>
      </c>
      <c r="M195" s="734">
        <v>2</v>
      </c>
      <c r="N195" s="735">
        <v>89.680000000000021</v>
      </c>
    </row>
    <row r="196" spans="1:14" ht="14.45" customHeight="1" x14ac:dyDescent="0.2">
      <c r="A196" s="729" t="s">
        <v>571</v>
      </c>
      <c r="B196" s="730" t="s">
        <v>572</v>
      </c>
      <c r="C196" s="731" t="s">
        <v>583</v>
      </c>
      <c r="D196" s="732" t="s">
        <v>584</v>
      </c>
      <c r="E196" s="733">
        <v>50113001</v>
      </c>
      <c r="F196" s="732" t="s">
        <v>594</v>
      </c>
      <c r="G196" s="731" t="s">
        <v>595</v>
      </c>
      <c r="H196" s="731">
        <v>100876</v>
      </c>
      <c r="I196" s="731">
        <v>876</v>
      </c>
      <c r="J196" s="731" t="s">
        <v>925</v>
      </c>
      <c r="K196" s="731" t="s">
        <v>926</v>
      </c>
      <c r="L196" s="734">
        <v>77.577500000000001</v>
      </c>
      <c r="M196" s="734">
        <v>4</v>
      </c>
      <c r="N196" s="735">
        <v>310.31</v>
      </c>
    </row>
    <row r="197" spans="1:14" ht="14.45" customHeight="1" x14ac:dyDescent="0.2">
      <c r="A197" s="729" t="s">
        <v>571</v>
      </c>
      <c r="B197" s="730" t="s">
        <v>572</v>
      </c>
      <c r="C197" s="731" t="s">
        <v>583</v>
      </c>
      <c r="D197" s="732" t="s">
        <v>584</v>
      </c>
      <c r="E197" s="733">
        <v>50113001</v>
      </c>
      <c r="F197" s="732" t="s">
        <v>594</v>
      </c>
      <c r="G197" s="731" t="s">
        <v>595</v>
      </c>
      <c r="H197" s="731">
        <v>200863</v>
      </c>
      <c r="I197" s="731">
        <v>200863</v>
      </c>
      <c r="J197" s="731" t="s">
        <v>925</v>
      </c>
      <c r="K197" s="731" t="s">
        <v>927</v>
      </c>
      <c r="L197" s="734">
        <v>83.527142857142863</v>
      </c>
      <c r="M197" s="734">
        <v>7</v>
      </c>
      <c r="N197" s="735">
        <v>584.69000000000005</v>
      </c>
    </row>
    <row r="198" spans="1:14" ht="14.45" customHeight="1" x14ac:dyDescent="0.2">
      <c r="A198" s="729" t="s">
        <v>571</v>
      </c>
      <c r="B198" s="730" t="s">
        <v>572</v>
      </c>
      <c r="C198" s="731" t="s">
        <v>583</v>
      </c>
      <c r="D198" s="732" t="s">
        <v>584</v>
      </c>
      <c r="E198" s="733">
        <v>50113001</v>
      </c>
      <c r="F198" s="732" t="s">
        <v>594</v>
      </c>
      <c r="G198" s="731" t="s">
        <v>595</v>
      </c>
      <c r="H198" s="731">
        <v>232954</v>
      </c>
      <c r="I198" s="731">
        <v>232954</v>
      </c>
      <c r="J198" s="731" t="s">
        <v>928</v>
      </c>
      <c r="K198" s="731" t="s">
        <v>929</v>
      </c>
      <c r="L198" s="734">
        <v>111.41000000000004</v>
      </c>
      <c r="M198" s="734">
        <v>1</v>
      </c>
      <c r="N198" s="735">
        <v>111.41000000000004</v>
      </c>
    </row>
    <row r="199" spans="1:14" ht="14.45" customHeight="1" x14ac:dyDescent="0.2">
      <c r="A199" s="729" t="s">
        <v>571</v>
      </c>
      <c r="B199" s="730" t="s">
        <v>572</v>
      </c>
      <c r="C199" s="731" t="s">
        <v>583</v>
      </c>
      <c r="D199" s="732" t="s">
        <v>584</v>
      </c>
      <c r="E199" s="733">
        <v>50113001</v>
      </c>
      <c r="F199" s="732" t="s">
        <v>594</v>
      </c>
      <c r="G199" s="731" t="s">
        <v>598</v>
      </c>
      <c r="H199" s="731">
        <v>180367</v>
      </c>
      <c r="I199" s="731">
        <v>180367</v>
      </c>
      <c r="J199" s="731" t="s">
        <v>930</v>
      </c>
      <c r="K199" s="731" t="s">
        <v>931</v>
      </c>
      <c r="L199" s="734">
        <v>399.76</v>
      </c>
      <c r="M199" s="734">
        <v>1</v>
      </c>
      <c r="N199" s="735">
        <v>399.76</v>
      </c>
    </row>
    <row r="200" spans="1:14" ht="14.45" customHeight="1" x14ac:dyDescent="0.2">
      <c r="A200" s="729" t="s">
        <v>571</v>
      </c>
      <c r="B200" s="730" t="s">
        <v>572</v>
      </c>
      <c r="C200" s="731" t="s">
        <v>583</v>
      </c>
      <c r="D200" s="732" t="s">
        <v>584</v>
      </c>
      <c r="E200" s="733">
        <v>50113001</v>
      </c>
      <c r="F200" s="732" t="s">
        <v>594</v>
      </c>
      <c r="G200" s="731" t="s">
        <v>595</v>
      </c>
      <c r="H200" s="731">
        <v>187406</v>
      </c>
      <c r="I200" s="731">
        <v>187406</v>
      </c>
      <c r="J200" s="731" t="s">
        <v>932</v>
      </c>
      <c r="K200" s="731" t="s">
        <v>933</v>
      </c>
      <c r="L200" s="734">
        <v>192.89999999999995</v>
      </c>
      <c r="M200" s="734">
        <v>1</v>
      </c>
      <c r="N200" s="735">
        <v>192.89999999999995</v>
      </c>
    </row>
    <row r="201" spans="1:14" ht="14.45" customHeight="1" x14ac:dyDescent="0.2">
      <c r="A201" s="729" t="s">
        <v>571</v>
      </c>
      <c r="B201" s="730" t="s">
        <v>572</v>
      </c>
      <c r="C201" s="731" t="s">
        <v>583</v>
      </c>
      <c r="D201" s="732" t="s">
        <v>584</v>
      </c>
      <c r="E201" s="733">
        <v>50113001</v>
      </c>
      <c r="F201" s="732" t="s">
        <v>594</v>
      </c>
      <c r="G201" s="731" t="s">
        <v>329</v>
      </c>
      <c r="H201" s="731">
        <v>232609</v>
      </c>
      <c r="I201" s="731">
        <v>232609</v>
      </c>
      <c r="J201" s="731" t="s">
        <v>934</v>
      </c>
      <c r="K201" s="731" t="s">
        <v>935</v>
      </c>
      <c r="L201" s="734">
        <v>25.08</v>
      </c>
      <c r="M201" s="734">
        <v>6</v>
      </c>
      <c r="N201" s="735">
        <v>150.47999999999999</v>
      </c>
    </row>
    <row r="202" spans="1:14" ht="14.45" customHeight="1" x14ac:dyDescent="0.2">
      <c r="A202" s="729" t="s">
        <v>571</v>
      </c>
      <c r="B202" s="730" t="s">
        <v>572</v>
      </c>
      <c r="C202" s="731" t="s">
        <v>583</v>
      </c>
      <c r="D202" s="732" t="s">
        <v>584</v>
      </c>
      <c r="E202" s="733">
        <v>50113001</v>
      </c>
      <c r="F202" s="732" t="s">
        <v>594</v>
      </c>
      <c r="G202" s="731" t="s">
        <v>595</v>
      </c>
      <c r="H202" s="731">
        <v>224053</v>
      </c>
      <c r="I202" s="731">
        <v>224053</v>
      </c>
      <c r="J202" s="731" t="s">
        <v>936</v>
      </c>
      <c r="K202" s="731" t="s">
        <v>937</v>
      </c>
      <c r="L202" s="734">
        <v>1437.57</v>
      </c>
      <c r="M202" s="734">
        <v>16</v>
      </c>
      <c r="N202" s="735">
        <v>23001.119999999999</v>
      </c>
    </row>
    <row r="203" spans="1:14" ht="14.45" customHeight="1" x14ac:dyDescent="0.2">
      <c r="A203" s="729" t="s">
        <v>571</v>
      </c>
      <c r="B203" s="730" t="s">
        <v>572</v>
      </c>
      <c r="C203" s="731" t="s">
        <v>583</v>
      </c>
      <c r="D203" s="732" t="s">
        <v>584</v>
      </c>
      <c r="E203" s="733">
        <v>50113001</v>
      </c>
      <c r="F203" s="732" t="s">
        <v>594</v>
      </c>
      <c r="G203" s="731" t="s">
        <v>598</v>
      </c>
      <c r="H203" s="731">
        <v>850729</v>
      </c>
      <c r="I203" s="731">
        <v>157875</v>
      </c>
      <c r="J203" s="731" t="s">
        <v>938</v>
      </c>
      <c r="K203" s="731" t="s">
        <v>939</v>
      </c>
      <c r="L203" s="734">
        <v>249.01516111144795</v>
      </c>
      <c r="M203" s="734">
        <v>31</v>
      </c>
      <c r="N203" s="735">
        <v>7719.4699944548865</v>
      </c>
    </row>
    <row r="204" spans="1:14" ht="14.45" customHeight="1" x14ac:dyDescent="0.2">
      <c r="A204" s="729" t="s">
        <v>571</v>
      </c>
      <c r="B204" s="730" t="s">
        <v>572</v>
      </c>
      <c r="C204" s="731" t="s">
        <v>583</v>
      </c>
      <c r="D204" s="732" t="s">
        <v>584</v>
      </c>
      <c r="E204" s="733">
        <v>50113001</v>
      </c>
      <c r="F204" s="732" t="s">
        <v>594</v>
      </c>
      <c r="G204" s="731" t="s">
        <v>595</v>
      </c>
      <c r="H204" s="731">
        <v>207820</v>
      </c>
      <c r="I204" s="731">
        <v>207820</v>
      </c>
      <c r="J204" s="731" t="s">
        <v>940</v>
      </c>
      <c r="K204" s="731" t="s">
        <v>941</v>
      </c>
      <c r="L204" s="734">
        <v>31.316336633663369</v>
      </c>
      <c r="M204" s="734">
        <v>101</v>
      </c>
      <c r="N204" s="735">
        <v>3162.9500000000003</v>
      </c>
    </row>
    <row r="205" spans="1:14" ht="14.45" customHeight="1" x14ac:dyDescent="0.2">
      <c r="A205" s="729" t="s">
        <v>571</v>
      </c>
      <c r="B205" s="730" t="s">
        <v>572</v>
      </c>
      <c r="C205" s="731" t="s">
        <v>583</v>
      </c>
      <c r="D205" s="732" t="s">
        <v>584</v>
      </c>
      <c r="E205" s="733">
        <v>50113001</v>
      </c>
      <c r="F205" s="732" t="s">
        <v>594</v>
      </c>
      <c r="G205" s="731" t="s">
        <v>595</v>
      </c>
      <c r="H205" s="731">
        <v>207819</v>
      </c>
      <c r="I205" s="731">
        <v>207819</v>
      </c>
      <c r="J205" s="731" t="s">
        <v>942</v>
      </c>
      <c r="K205" s="731" t="s">
        <v>943</v>
      </c>
      <c r="L205" s="734">
        <v>22.53</v>
      </c>
      <c r="M205" s="734">
        <v>36</v>
      </c>
      <c r="N205" s="735">
        <v>811.08</v>
      </c>
    </row>
    <row r="206" spans="1:14" ht="14.45" customHeight="1" x14ac:dyDescent="0.2">
      <c r="A206" s="729" t="s">
        <v>571</v>
      </c>
      <c r="B206" s="730" t="s">
        <v>572</v>
      </c>
      <c r="C206" s="731" t="s">
        <v>583</v>
      </c>
      <c r="D206" s="732" t="s">
        <v>584</v>
      </c>
      <c r="E206" s="733">
        <v>50113001</v>
      </c>
      <c r="F206" s="732" t="s">
        <v>594</v>
      </c>
      <c r="G206" s="731" t="s">
        <v>595</v>
      </c>
      <c r="H206" s="731">
        <v>232603</v>
      </c>
      <c r="I206" s="731">
        <v>232603</v>
      </c>
      <c r="J206" s="731" t="s">
        <v>944</v>
      </c>
      <c r="K206" s="731" t="s">
        <v>945</v>
      </c>
      <c r="L206" s="734">
        <v>118.35857142857142</v>
      </c>
      <c r="M206" s="734">
        <v>7</v>
      </c>
      <c r="N206" s="735">
        <v>828.51</v>
      </c>
    </row>
    <row r="207" spans="1:14" ht="14.45" customHeight="1" x14ac:dyDescent="0.2">
      <c r="A207" s="729" t="s">
        <v>571</v>
      </c>
      <c r="B207" s="730" t="s">
        <v>572</v>
      </c>
      <c r="C207" s="731" t="s">
        <v>583</v>
      </c>
      <c r="D207" s="732" t="s">
        <v>584</v>
      </c>
      <c r="E207" s="733">
        <v>50113001</v>
      </c>
      <c r="F207" s="732" t="s">
        <v>594</v>
      </c>
      <c r="G207" s="731" t="s">
        <v>595</v>
      </c>
      <c r="H207" s="731">
        <v>203215</v>
      </c>
      <c r="I207" s="731">
        <v>203215</v>
      </c>
      <c r="J207" s="731" t="s">
        <v>946</v>
      </c>
      <c r="K207" s="731" t="s">
        <v>947</v>
      </c>
      <c r="L207" s="734">
        <v>98.629999999999967</v>
      </c>
      <c r="M207" s="734">
        <v>1</v>
      </c>
      <c r="N207" s="735">
        <v>98.629999999999967</v>
      </c>
    </row>
    <row r="208" spans="1:14" ht="14.45" customHeight="1" x14ac:dyDescent="0.2">
      <c r="A208" s="729" t="s">
        <v>571</v>
      </c>
      <c r="B208" s="730" t="s">
        <v>572</v>
      </c>
      <c r="C208" s="731" t="s">
        <v>583</v>
      </c>
      <c r="D208" s="732" t="s">
        <v>584</v>
      </c>
      <c r="E208" s="733">
        <v>50113001</v>
      </c>
      <c r="F208" s="732" t="s">
        <v>594</v>
      </c>
      <c r="G208" s="731" t="s">
        <v>595</v>
      </c>
      <c r="H208" s="731">
        <v>173196</v>
      </c>
      <c r="I208" s="731">
        <v>173196</v>
      </c>
      <c r="J208" s="731" t="s">
        <v>948</v>
      </c>
      <c r="K208" s="731" t="s">
        <v>949</v>
      </c>
      <c r="L208" s="734">
        <v>135.74</v>
      </c>
      <c r="M208" s="734">
        <v>1</v>
      </c>
      <c r="N208" s="735">
        <v>135.74</v>
      </c>
    </row>
    <row r="209" spans="1:14" ht="14.45" customHeight="1" x14ac:dyDescent="0.2">
      <c r="A209" s="729" t="s">
        <v>571</v>
      </c>
      <c r="B209" s="730" t="s">
        <v>572</v>
      </c>
      <c r="C209" s="731" t="s">
        <v>583</v>
      </c>
      <c r="D209" s="732" t="s">
        <v>584</v>
      </c>
      <c r="E209" s="733">
        <v>50113001</v>
      </c>
      <c r="F209" s="732" t="s">
        <v>594</v>
      </c>
      <c r="G209" s="731" t="s">
        <v>595</v>
      </c>
      <c r="H209" s="731">
        <v>237532</v>
      </c>
      <c r="I209" s="731">
        <v>237532</v>
      </c>
      <c r="J209" s="731" t="s">
        <v>950</v>
      </c>
      <c r="K209" s="731" t="s">
        <v>951</v>
      </c>
      <c r="L209" s="734">
        <v>100.61</v>
      </c>
      <c r="M209" s="734">
        <v>1</v>
      </c>
      <c r="N209" s="735">
        <v>100.61</v>
      </c>
    </row>
    <row r="210" spans="1:14" ht="14.45" customHeight="1" x14ac:dyDescent="0.2">
      <c r="A210" s="729" t="s">
        <v>571</v>
      </c>
      <c r="B210" s="730" t="s">
        <v>572</v>
      </c>
      <c r="C210" s="731" t="s">
        <v>583</v>
      </c>
      <c r="D210" s="732" t="s">
        <v>584</v>
      </c>
      <c r="E210" s="733">
        <v>50113001</v>
      </c>
      <c r="F210" s="732" t="s">
        <v>594</v>
      </c>
      <c r="G210" s="731" t="s">
        <v>595</v>
      </c>
      <c r="H210" s="731">
        <v>102963</v>
      </c>
      <c r="I210" s="731">
        <v>2963</v>
      </c>
      <c r="J210" s="731" t="s">
        <v>952</v>
      </c>
      <c r="K210" s="731" t="s">
        <v>953</v>
      </c>
      <c r="L210" s="734">
        <v>121.83000000000006</v>
      </c>
      <c r="M210" s="734">
        <v>1</v>
      </c>
      <c r="N210" s="735">
        <v>121.83000000000006</v>
      </c>
    </row>
    <row r="211" spans="1:14" ht="14.45" customHeight="1" x14ac:dyDescent="0.2">
      <c r="A211" s="729" t="s">
        <v>571</v>
      </c>
      <c r="B211" s="730" t="s">
        <v>572</v>
      </c>
      <c r="C211" s="731" t="s">
        <v>583</v>
      </c>
      <c r="D211" s="732" t="s">
        <v>584</v>
      </c>
      <c r="E211" s="733">
        <v>50113001</v>
      </c>
      <c r="F211" s="732" t="s">
        <v>594</v>
      </c>
      <c r="G211" s="731" t="s">
        <v>595</v>
      </c>
      <c r="H211" s="731">
        <v>100269</v>
      </c>
      <c r="I211" s="731">
        <v>269</v>
      </c>
      <c r="J211" s="731" t="s">
        <v>954</v>
      </c>
      <c r="K211" s="731" t="s">
        <v>955</v>
      </c>
      <c r="L211" s="734">
        <v>50.899999999999984</v>
      </c>
      <c r="M211" s="734">
        <v>14</v>
      </c>
      <c r="N211" s="735">
        <v>712.5999999999998</v>
      </c>
    </row>
    <row r="212" spans="1:14" ht="14.45" customHeight="1" x14ac:dyDescent="0.2">
      <c r="A212" s="729" t="s">
        <v>571</v>
      </c>
      <c r="B212" s="730" t="s">
        <v>572</v>
      </c>
      <c r="C212" s="731" t="s">
        <v>583</v>
      </c>
      <c r="D212" s="732" t="s">
        <v>584</v>
      </c>
      <c r="E212" s="733">
        <v>50113001</v>
      </c>
      <c r="F212" s="732" t="s">
        <v>594</v>
      </c>
      <c r="G212" s="731" t="s">
        <v>598</v>
      </c>
      <c r="H212" s="731">
        <v>844651</v>
      </c>
      <c r="I212" s="731">
        <v>101205</v>
      </c>
      <c r="J212" s="731" t="s">
        <v>956</v>
      </c>
      <c r="K212" s="731" t="s">
        <v>957</v>
      </c>
      <c r="L212" s="734">
        <v>76.450000000000017</v>
      </c>
      <c r="M212" s="734">
        <v>2</v>
      </c>
      <c r="N212" s="735">
        <v>152.90000000000003</v>
      </c>
    </row>
    <row r="213" spans="1:14" ht="14.45" customHeight="1" x14ac:dyDescent="0.2">
      <c r="A213" s="729" t="s">
        <v>571</v>
      </c>
      <c r="B213" s="730" t="s">
        <v>572</v>
      </c>
      <c r="C213" s="731" t="s">
        <v>583</v>
      </c>
      <c r="D213" s="732" t="s">
        <v>584</v>
      </c>
      <c r="E213" s="733">
        <v>50113001</v>
      </c>
      <c r="F213" s="732" t="s">
        <v>594</v>
      </c>
      <c r="G213" s="731" t="s">
        <v>329</v>
      </c>
      <c r="H213" s="731">
        <v>233016</v>
      </c>
      <c r="I213" s="731">
        <v>233016</v>
      </c>
      <c r="J213" s="731" t="s">
        <v>958</v>
      </c>
      <c r="K213" s="731" t="s">
        <v>959</v>
      </c>
      <c r="L213" s="734">
        <v>106.26</v>
      </c>
      <c r="M213" s="734">
        <v>60</v>
      </c>
      <c r="N213" s="735">
        <v>6375.6</v>
      </c>
    </row>
    <row r="214" spans="1:14" ht="14.45" customHeight="1" x14ac:dyDescent="0.2">
      <c r="A214" s="729" t="s">
        <v>571</v>
      </c>
      <c r="B214" s="730" t="s">
        <v>572</v>
      </c>
      <c r="C214" s="731" t="s">
        <v>583</v>
      </c>
      <c r="D214" s="732" t="s">
        <v>584</v>
      </c>
      <c r="E214" s="733">
        <v>50113001</v>
      </c>
      <c r="F214" s="732" t="s">
        <v>594</v>
      </c>
      <c r="G214" s="731" t="s">
        <v>595</v>
      </c>
      <c r="H214" s="731">
        <v>207692</v>
      </c>
      <c r="I214" s="731">
        <v>207692</v>
      </c>
      <c r="J214" s="731" t="s">
        <v>960</v>
      </c>
      <c r="K214" s="731" t="s">
        <v>961</v>
      </c>
      <c r="L214" s="734">
        <v>40.190000000000012</v>
      </c>
      <c r="M214" s="734">
        <v>1</v>
      </c>
      <c r="N214" s="735">
        <v>40.190000000000012</v>
      </c>
    </row>
    <row r="215" spans="1:14" ht="14.45" customHeight="1" x14ac:dyDescent="0.2">
      <c r="A215" s="729" t="s">
        <v>571</v>
      </c>
      <c r="B215" s="730" t="s">
        <v>572</v>
      </c>
      <c r="C215" s="731" t="s">
        <v>583</v>
      </c>
      <c r="D215" s="732" t="s">
        <v>584</v>
      </c>
      <c r="E215" s="733">
        <v>50113001</v>
      </c>
      <c r="F215" s="732" t="s">
        <v>594</v>
      </c>
      <c r="G215" s="731" t="s">
        <v>595</v>
      </c>
      <c r="H215" s="731">
        <v>230759</v>
      </c>
      <c r="I215" s="731">
        <v>230759</v>
      </c>
      <c r="J215" s="731" t="s">
        <v>962</v>
      </c>
      <c r="K215" s="731" t="s">
        <v>963</v>
      </c>
      <c r="L215" s="734">
        <v>16.73</v>
      </c>
      <c r="M215" s="734">
        <v>2</v>
      </c>
      <c r="N215" s="735">
        <v>33.46</v>
      </c>
    </row>
    <row r="216" spans="1:14" ht="14.45" customHeight="1" x14ac:dyDescent="0.2">
      <c r="A216" s="729" t="s">
        <v>571</v>
      </c>
      <c r="B216" s="730" t="s">
        <v>572</v>
      </c>
      <c r="C216" s="731" t="s">
        <v>583</v>
      </c>
      <c r="D216" s="732" t="s">
        <v>584</v>
      </c>
      <c r="E216" s="733">
        <v>50113001</v>
      </c>
      <c r="F216" s="732" t="s">
        <v>594</v>
      </c>
      <c r="G216" s="731" t="s">
        <v>598</v>
      </c>
      <c r="H216" s="731">
        <v>130652</v>
      </c>
      <c r="I216" s="731">
        <v>30652</v>
      </c>
      <c r="J216" s="731" t="s">
        <v>964</v>
      </c>
      <c r="K216" s="731" t="s">
        <v>965</v>
      </c>
      <c r="L216" s="734">
        <v>114.02000000000001</v>
      </c>
      <c r="M216" s="734">
        <v>1</v>
      </c>
      <c r="N216" s="735">
        <v>114.02000000000001</v>
      </c>
    </row>
    <row r="217" spans="1:14" ht="14.45" customHeight="1" x14ac:dyDescent="0.2">
      <c r="A217" s="729" t="s">
        <v>571</v>
      </c>
      <c r="B217" s="730" t="s">
        <v>572</v>
      </c>
      <c r="C217" s="731" t="s">
        <v>583</v>
      </c>
      <c r="D217" s="732" t="s">
        <v>584</v>
      </c>
      <c r="E217" s="733">
        <v>50113001</v>
      </c>
      <c r="F217" s="732" t="s">
        <v>594</v>
      </c>
      <c r="G217" s="731" t="s">
        <v>595</v>
      </c>
      <c r="H217" s="731">
        <v>159358</v>
      </c>
      <c r="I217" s="731">
        <v>59358</v>
      </c>
      <c r="J217" s="731" t="s">
        <v>966</v>
      </c>
      <c r="K217" s="731" t="s">
        <v>967</v>
      </c>
      <c r="L217" s="734">
        <v>336.26999999999992</v>
      </c>
      <c r="M217" s="734">
        <v>13</v>
      </c>
      <c r="N217" s="735">
        <v>4371.5099999999993</v>
      </c>
    </row>
    <row r="218" spans="1:14" ht="14.45" customHeight="1" x14ac:dyDescent="0.2">
      <c r="A218" s="729" t="s">
        <v>571</v>
      </c>
      <c r="B218" s="730" t="s">
        <v>572</v>
      </c>
      <c r="C218" s="731" t="s">
        <v>583</v>
      </c>
      <c r="D218" s="732" t="s">
        <v>584</v>
      </c>
      <c r="E218" s="733">
        <v>50113001</v>
      </c>
      <c r="F218" s="732" t="s">
        <v>594</v>
      </c>
      <c r="G218" s="731" t="s">
        <v>595</v>
      </c>
      <c r="H218" s="731">
        <v>845467</v>
      </c>
      <c r="I218" s="731">
        <v>114360</v>
      </c>
      <c r="J218" s="731" t="s">
        <v>968</v>
      </c>
      <c r="K218" s="731" t="s">
        <v>969</v>
      </c>
      <c r="L218" s="734">
        <v>67.66</v>
      </c>
      <c r="M218" s="734">
        <v>1</v>
      </c>
      <c r="N218" s="735">
        <v>67.66</v>
      </c>
    </row>
    <row r="219" spans="1:14" ht="14.45" customHeight="1" x14ac:dyDescent="0.2">
      <c r="A219" s="729" t="s">
        <v>571</v>
      </c>
      <c r="B219" s="730" t="s">
        <v>572</v>
      </c>
      <c r="C219" s="731" t="s">
        <v>583</v>
      </c>
      <c r="D219" s="732" t="s">
        <v>584</v>
      </c>
      <c r="E219" s="733">
        <v>50113001</v>
      </c>
      <c r="F219" s="732" t="s">
        <v>594</v>
      </c>
      <c r="G219" s="731" t="s">
        <v>595</v>
      </c>
      <c r="H219" s="731">
        <v>145567</v>
      </c>
      <c r="I219" s="731">
        <v>145567</v>
      </c>
      <c r="J219" s="731" t="s">
        <v>970</v>
      </c>
      <c r="K219" s="731" t="s">
        <v>604</v>
      </c>
      <c r="L219" s="734">
        <v>63.069999999999993</v>
      </c>
      <c r="M219" s="734">
        <v>1</v>
      </c>
      <c r="N219" s="735">
        <v>63.069999999999993</v>
      </c>
    </row>
    <row r="220" spans="1:14" ht="14.45" customHeight="1" x14ac:dyDescent="0.2">
      <c r="A220" s="729" t="s">
        <v>571</v>
      </c>
      <c r="B220" s="730" t="s">
        <v>572</v>
      </c>
      <c r="C220" s="731" t="s">
        <v>583</v>
      </c>
      <c r="D220" s="732" t="s">
        <v>584</v>
      </c>
      <c r="E220" s="733">
        <v>50113001</v>
      </c>
      <c r="F220" s="732" t="s">
        <v>594</v>
      </c>
      <c r="G220" s="731" t="s">
        <v>329</v>
      </c>
      <c r="H220" s="731">
        <v>235813</v>
      </c>
      <c r="I220" s="731">
        <v>235813</v>
      </c>
      <c r="J220" s="731" t="s">
        <v>971</v>
      </c>
      <c r="K220" s="731" t="s">
        <v>972</v>
      </c>
      <c r="L220" s="734">
        <v>119.84999999999998</v>
      </c>
      <c r="M220" s="734">
        <v>3</v>
      </c>
      <c r="N220" s="735">
        <v>359.54999999999995</v>
      </c>
    </row>
    <row r="221" spans="1:14" ht="14.45" customHeight="1" x14ac:dyDescent="0.2">
      <c r="A221" s="729" t="s">
        <v>571</v>
      </c>
      <c r="B221" s="730" t="s">
        <v>572</v>
      </c>
      <c r="C221" s="731" t="s">
        <v>583</v>
      </c>
      <c r="D221" s="732" t="s">
        <v>584</v>
      </c>
      <c r="E221" s="733">
        <v>50113001</v>
      </c>
      <c r="F221" s="732" t="s">
        <v>594</v>
      </c>
      <c r="G221" s="731" t="s">
        <v>595</v>
      </c>
      <c r="H221" s="731">
        <v>208649</v>
      </c>
      <c r="I221" s="731">
        <v>208649</v>
      </c>
      <c r="J221" s="731" t="s">
        <v>973</v>
      </c>
      <c r="K221" s="731" t="s">
        <v>974</v>
      </c>
      <c r="L221" s="734">
        <v>73.95</v>
      </c>
      <c r="M221" s="734">
        <v>1</v>
      </c>
      <c r="N221" s="735">
        <v>73.95</v>
      </c>
    </row>
    <row r="222" spans="1:14" ht="14.45" customHeight="1" x14ac:dyDescent="0.2">
      <c r="A222" s="729" t="s">
        <v>571</v>
      </c>
      <c r="B222" s="730" t="s">
        <v>572</v>
      </c>
      <c r="C222" s="731" t="s">
        <v>583</v>
      </c>
      <c r="D222" s="732" t="s">
        <v>584</v>
      </c>
      <c r="E222" s="733">
        <v>50113001</v>
      </c>
      <c r="F222" s="732" t="s">
        <v>594</v>
      </c>
      <c r="G222" s="731" t="s">
        <v>595</v>
      </c>
      <c r="H222" s="731">
        <v>191032</v>
      </c>
      <c r="I222" s="731">
        <v>91032</v>
      </c>
      <c r="J222" s="731" t="s">
        <v>975</v>
      </c>
      <c r="K222" s="731" t="s">
        <v>976</v>
      </c>
      <c r="L222" s="734">
        <v>29.74</v>
      </c>
      <c r="M222" s="734">
        <v>1</v>
      </c>
      <c r="N222" s="735">
        <v>29.74</v>
      </c>
    </row>
    <row r="223" spans="1:14" ht="14.45" customHeight="1" x14ac:dyDescent="0.2">
      <c r="A223" s="729" t="s">
        <v>571</v>
      </c>
      <c r="B223" s="730" t="s">
        <v>572</v>
      </c>
      <c r="C223" s="731" t="s">
        <v>583</v>
      </c>
      <c r="D223" s="732" t="s">
        <v>584</v>
      </c>
      <c r="E223" s="733">
        <v>50113001</v>
      </c>
      <c r="F223" s="732" t="s">
        <v>594</v>
      </c>
      <c r="G223" s="731" t="s">
        <v>595</v>
      </c>
      <c r="H223" s="731">
        <v>180058</v>
      </c>
      <c r="I223" s="731">
        <v>80058</v>
      </c>
      <c r="J223" s="731" t="s">
        <v>977</v>
      </c>
      <c r="K223" s="731" t="s">
        <v>978</v>
      </c>
      <c r="L223" s="734">
        <v>123.26999999999998</v>
      </c>
      <c r="M223" s="734">
        <v>1</v>
      </c>
      <c r="N223" s="735">
        <v>123.26999999999998</v>
      </c>
    </row>
    <row r="224" spans="1:14" ht="14.45" customHeight="1" x14ac:dyDescent="0.2">
      <c r="A224" s="729" t="s">
        <v>571</v>
      </c>
      <c r="B224" s="730" t="s">
        <v>572</v>
      </c>
      <c r="C224" s="731" t="s">
        <v>583</v>
      </c>
      <c r="D224" s="732" t="s">
        <v>584</v>
      </c>
      <c r="E224" s="733">
        <v>50113001</v>
      </c>
      <c r="F224" s="732" t="s">
        <v>594</v>
      </c>
      <c r="G224" s="731" t="s">
        <v>595</v>
      </c>
      <c r="H224" s="731">
        <v>218094</v>
      </c>
      <c r="I224" s="731">
        <v>218094</v>
      </c>
      <c r="J224" s="731" t="s">
        <v>979</v>
      </c>
      <c r="K224" s="731" t="s">
        <v>980</v>
      </c>
      <c r="L224" s="734">
        <v>112.87</v>
      </c>
      <c r="M224" s="734">
        <v>1</v>
      </c>
      <c r="N224" s="735">
        <v>112.87</v>
      </c>
    </row>
    <row r="225" spans="1:14" ht="14.45" customHeight="1" x14ac:dyDescent="0.2">
      <c r="A225" s="729" t="s">
        <v>571</v>
      </c>
      <c r="B225" s="730" t="s">
        <v>572</v>
      </c>
      <c r="C225" s="731" t="s">
        <v>583</v>
      </c>
      <c r="D225" s="732" t="s">
        <v>584</v>
      </c>
      <c r="E225" s="733">
        <v>50113001</v>
      </c>
      <c r="F225" s="732" t="s">
        <v>594</v>
      </c>
      <c r="G225" s="731" t="s">
        <v>595</v>
      </c>
      <c r="H225" s="731">
        <v>173246</v>
      </c>
      <c r="I225" s="731">
        <v>173246</v>
      </c>
      <c r="J225" s="731" t="s">
        <v>981</v>
      </c>
      <c r="K225" s="731" t="s">
        <v>982</v>
      </c>
      <c r="L225" s="734">
        <v>112.31000000000002</v>
      </c>
      <c r="M225" s="734">
        <v>12</v>
      </c>
      <c r="N225" s="735">
        <v>1347.7200000000003</v>
      </c>
    </row>
    <row r="226" spans="1:14" ht="14.45" customHeight="1" x14ac:dyDescent="0.2">
      <c r="A226" s="729" t="s">
        <v>571</v>
      </c>
      <c r="B226" s="730" t="s">
        <v>572</v>
      </c>
      <c r="C226" s="731" t="s">
        <v>583</v>
      </c>
      <c r="D226" s="732" t="s">
        <v>584</v>
      </c>
      <c r="E226" s="733">
        <v>50113001</v>
      </c>
      <c r="F226" s="732" t="s">
        <v>594</v>
      </c>
      <c r="G226" s="731" t="s">
        <v>595</v>
      </c>
      <c r="H226" s="731">
        <v>159940</v>
      </c>
      <c r="I226" s="731">
        <v>59940</v>
      </c>
      <c r="J226" s="731" t="s">
        <v>983</v>
      </c>
      <c r="K226" s="731" t="s">
        <v>984</v>
      </c>
      <c r="L226" s="734">
        <v>112.05999999999997</v>
      </c>
      <c r="M226" s="734">
        <v>1</v>
      </c>
      <c r="N226" s="735">
        <v>112.05999999999997</v>
      </c>
    </row>
    <row r="227" spans="1:14" ht="14.45" customHeight="1" x14ac:dyDescent="0.2">
      <c r="A227" s="729" t="s">
        <v>571</v>
      </c>
      <c r="B227" s="730" t="s">
        <v>572</v>
      </c>
      <c r="C227" s="731" t="s">
        <v>583</v>
      </c>
      <c r="D227" s="732" t="s">
        <v>584</v>
      </c>
      <c r="E227" s="733">
        <v>50113001</v>
      </c>
      <c r="F227" s="732" t="s">
        <v>594</v>
      </c>
      <c r="G227" s="731" t="s">
        <v>598</v>
      </c>
      <c r="H227" s="731">
        <v>109709</v>
      </c>
      <c r="I227" s="731">
        <v>9709</v>
      </c>
      <c r="J227" s="731" t="s">
        <v>985</v>
      </c>
      <c r="K227" s="731" t="s">
        <v>986</v>
      </c>
      <c r="L227" s="734">
        <v>64.899999999999991</v>
      </c>
      <c r="M227" s="734">
        <v>4</v>
      </c>
      <c r="N227" s="735">
        <v>259.59999999999997</v>
      </c>
    </row>
    <row r="228" spans="1:14" ht="14.45" customHeight="1" x14ac:dyDescent="0.2">
      <c r="A228" s="729" t="s">
        <v>571</v>
      </c>
      <c r="B228" s="730" t="s">
        <v>572</v>
      </c>
      <c r="C228" s="731" t="s">
        <v>583</v>
      </c>
      <c r="D228" s="732" t="s">
        <v>584</v>
      </c>
      <c r="E228" s="733">
        <v>50113001</v>
      </c>
      <c r="F228" s="732" t="s">
        <v>594</v>
      </c>
      <c r="G228" s="731" t="s">
        <v>595</v>
      </c>
      <c r="H228" s="731">
        <v>848866</v>
      </c>
      <c r="I228" s="731">
        <v>119654</v>
      </c>
      <c r="J228" s="731" t="s">
        <v>987</v>
      </c>
      <c r="K228" s="731" t="s">
        <v>988</v>
      </c>
      <c r="L228" s="734">
        <v>255.10000000000008</v>
      </c>
      <c r="M228" s="734">
        <v>2</v>
      </c>
      <c r="N228" s="735">
        <v>510.20000000000016</v>
      </c>
    </row>
    <row r="229" spans="1:14" ht="14.45" customHeight="1" x14ac:dyDescent="0.2">
      <c r="A229" s="729" t="s">
        <v>571</v>
      </c>
      <c r="B229" s="730" t="s">
        <v>572</v>
      </c>
      <c r="C229" s="731" t="s">
        <v>583</v>
      </c>
      <c r="D229" s="732" t="s">
        <v>584</v>
      </c>
      <c r="E229" s="733">
        <v>50113001</v>
      </c>
      <c r="F229" s="732" t="s">
        <v>594</v>
      </c>
      <c r="G229" s="731" t="s">
        <v>595</v>
      </c>
      <c r="H229" s="731">
        <v>119654</v>
      </c>
      <c r="I229" s="731">
        <v>119654</v>
      </c>
      <c r="J229" s="731" t="s">
        <v>987</v>
      </c>
      <c r="K229" s="731" t="s">
        <v>988</v>
      </c>
      <c r="L229" s="734">
        <v>254.00999999999996</v>
      </c>
      <c r="M229" s="734">
        <v>4</v>
      </c>
      <c r="N229" s="735">
        <v>1016.0399999999998</v>
      </c>
    </row>
    <row r="230" spans="1:14" ht="14.45" customHeight="1" x14ac:dyDescent="0.2">
      <c r="A230" s="729" t="s">
        <v>571</v>
      </c>
      <c r="B230" s="730" t="s">
        <v>572</v>
      </c>
      <c r="C230" s="731" t="s">
        <v>583</v>
      </c>
      <c r="D230" s="732" t="s">
        <v>584</v>
      </c>
      <c r="E230" s="733">
        <v>50113001</v>
      </c>
      <c r="F230" s="732" t="s">
        <v>594</v>
      </c>
      <c r="G230" s="731" t="s">
        <v>595</v>
      </c>
      <c r="H230" s="731">
        <v>119653</v>
      </c>
      <c r="I230" s="731">
        <v>119653</v>
      </c>
      <c r="J230" s="731" t="s">
        <v>987</v>
      </c>
      <c r="K230" s="731" t="s">
        <v>989</v>
      </c>
      <c r="L230" s="734">
        <v>157.19</v>
      </c>
      <c r="M230" s="734">
        <v>2</v>
      </c>
      <c r="N230" s="735">
        <v>314.38</v>
      </c>
    </row>
    <row r="231" spans="1:14" ht="14.45" customHeight="1" x14ac:dyDescent="0.2">
      <c r="A231" s="729" t="s">
        <v>571</v>
      </c>
      <c r="B231" s="730" t="s">
        <v>572</v>
      </c>
      <c r="C231" s="731" t="s">
        <v>583</v>
      </c>
      <c r="D231" s="732" t="s">
        <v>584</v>
      </c>
      <c r="E231" s="733">
        <v>50113001</v>
      </c>
      <c r="F231" s="732" t="s">
        <v>594</v>
      </c>
      <c r="G231" s="731" t="s">
        <v>595</v>
      </c>
      <c r="H231" s="731">
        <v>230919</v>
      </c>
      <c r="I231" s="731">
        <v>230919</v>
      </c>
      <c r="J231" s="731" t="s">
        <v>990</v>
      </c>
      <c r="K231" s="731" t="s">
        <v>991</v>
      </c>
      <c r="L231" s="734">
        <v>82.039999999999992</v>
      </c>
      <c r="M231" s="734">
        <v>6</v>
      </c>
      <c r="N231" s="735">
        <v>492.23999999999995</v>
      </c>
    </row>
    <row r="232" spans="1:14" ht="14.45" customHeight="1" x14ac:dyDescent="0.2">
      <c r="A232" s="729" t="s">
        <v>571</v>
      </c>
      <c r="B232" s="730" t="s">
        <v>572</v>
      </c>
      <c r="C232" s="731" t="s">
        <v>583</v>
      </c>
      <c r="D232" s="732" t="s">
        <v>584</v>
      </c>
      <c r="E232" s="733">
        <v>50113001</v>
      </c>
      <c r="F232" s="732" t="s">
        <v>594</v>
      </c>
      <c r="G232" s="731" t="s">
        <v>595</v>
      </c>
      <c r="H232" s="731">
        <v>234945</v>
      </c>
      <c r="I232" s="731">
        <v>234945</v>
      </c>
      <c r="J232" s="731" t="s">
        <v>992</v>
      </c>
      <c r="K232" s="731" t="s">
        <v>993</v>
      </c>
      <c r="L232" s="734">
        <v>44.9</v>
      </c>
      <c r="M232" s="734">
        <v>2</v>
      </c>
      <c r="N232" s="735">
        <v>89.8</v>
      </c>
    </row>
    <row r="233" spans="1:14" ht="14.45" customHeight="1" x14ac:dyDescent="0.2">
      <c r="A233" s="729" t="s">
        <v>571</v>
      </c>
      <c r="B233" s="730" t="s">
        <v>572</v>
      </c>
      <c r="C233" s="731" t="s">
        <v>583</v>
      </c>
      <c r="D233" s="732" t="s">
        <v>584</v>
      </c>
      <c r="E233" s="733">
        <v>50113001</v>
      </c>
      <c r="F233" s="732" t="s">
        <v>594</v>
      </c>
      <c r="G233" s="731" t="s">
        <v>595</v>
      </c>
      <c r="H233" s="731">
        <v>225261</v>
      </c>
      <c r="I233" s="731">
        <v>225261</v>
      </c>
      <c r="J233" s="731" t="s">
        <v>994</v>
      </c>
      <c r="K233" s="731" t="s">
        <v>995</v>
      </c>
      <c r="L233" s="734">
        <v>57.778333333333343</v>
      </c>
      <c r="M233" s="734">
        <v>12</v>
      </c>
      <c r="N233" s="735">
        <v>693.34000000000015</v>
      </c>
    </row>
    <row r="234" spans="1:14" ht="14.45" customHeight="1" x14ac:dyDescent="0.2">
      <c r="A234" s="729" t="s">
        <v>571</v>
      </c>
      <c r="B234" s="730" t="s">
        <v>572</v>
      </c>
      <c r="C234" s="731" t="s">
        <v>583</v>
      </c>
      <c r="D234" s="732" t="s">
        <v>584</v>
      </c>
      <c r="E234" s="733">
        <v>50113001</v>
      </c>
      <c r="F234" s="732" t="s">
        <v>594</v>
      </c>
      <c r="G234" s="731" t="s">
        <v>595</v>
      </c>
      <c r="H234" s="731">
        <v>100610</v>
      </c>
      <c r="I234" s="731">
        <v>610</v>
      </c>
      <c r="J234" s="731" t="s">
        <v>996</v>
      </c>
      <c r="K234" s="731" t="s">
        <v>997</v>
      </c>
      <c r="L234" s="734">
        <v>72.42</v>
      </c>
      <c r="M234" s="734">
        <v>6</v>
      </c>
      <c r="N234" s="735">
        <v>434.52000000000004</v>
      </c>
    </row>
    <row r="235" spans="1:14" ht="14.45" customHeight="1" x14ac:dyDescent="0.2">
      <c r="A235" s="729" t="s">
        <v>571</v>
      </c>
      <c r="B235" s="730" t="s">
        <v>572</v>
      </c>
      <c r="C235" s="731" t="s">
        <v>583</v>
      </c>
      <c r="D235" s="732" t="s">
        <v>584</v>
      </c>
      <c r="E235" s="733">
        <v>50113001</v>
      </c>
      <c r="F235" s="732" t="s">
        <v>594</v>
      </c>
      <c r="G235" s="731" t="s">
        <v>595</v>
      </c>
      <c r="H235" s="731">
        <v>192160</v>
      </c>
      <c r="I235" s="731">
        <v>92160</v>
      </c>
      <c r="J235" s="731" t="s">
        <v>998</v>
      </c>
      <c r="K235" s="731" t="s">
        <v>999</v>
      </c>
      <c r="L235" s="734">
        <v>66.08</v>
      </c>
      <c r="M235" s="734">
        <v>1</v>
      </c>
      <c r="N235" s="735">
        <v>66.08</v>
      </c>
    </row>
    <row r="236" spans="1:14" ht="14.45" customHeight="1" x14ac:dyDescent="0.2">
      <c r="A236" s="729" t="s">
        <v>571</v>
      </c>
      <c r="B236" s="730" t="s">
        <v>572</v>
      </c>
      <c r="C236" s="731" t="s">
        <v>583</v>
      </c>
      <c r="D236" s="732" t="s">
        <v>584</v>
      </c>
      <c r="E236" s="733">
        <v>50113001</v>
      </c>
      <c r="F236" s="732" t="s">
        <v>594</v>
      </c>
      <c r="G236" s="731" t="s">
        <v>598</v>
      </c>
      <c r="H236" s="731">
        <v>189664</v>
      </c>
      <c r="I236" s="731">
        <v>189664</v>
      </c>
      <c r="J236" s="731" t="s">
        <v>1000</v>
      </c>
      <c r="K236" s="731" t="s">
        <v>1001</v>
      </c>
      <c r="L236" s="734">
        <v>0</v>
      </c>
      <c r="M236" s="734">
        <v>0</v>
      </c>
      <c r="N236" s="735">
        <v>0</v>
      </c>
    </row>
    <row r="237" spans="1:14" ht="14.45" customHeight="1" x14ac:dyDescent="0.2">
      <c r="A237" s="729" t="s">
        <v>571</v>
      </c>
      <c r="B237" s="730" t="s">
        <v>572</v>
      </c>
      <c r="C237" s="731" t="s">
        <v>583</v>
      </c>
      <c r="D237" s="732" t="s">
        <v>584</v>
      </c>
      <c r="E237" s="733">
        <v>50113001</v>
      </c>
      <c r="F237" s="732" t="s">
        <v>594</v>
      </c>
      <c r="G237" s="731" t="s">
        <v>329</v>
      </c>
      <c r="H237" s="731">
        <v>219591</v>
      </c>
      <c r="I237" s="731">
        <v>219591</v>
      </c>
      <c r="J237" s="731" t="s">
        <v>1002</v>
      </c>
      <c r="K237" s="731" t="s">
        <v>1003</v>
      </c>
      <c r="L237" s="734">
        <v>89.3</v>
      </c>
      <c r="M237" s="734">
        <v>3</v>
      </c>
      <c r="N237" s="735">
        <v>267.89999999999998</v>
      </c>
    </row>
    <row r="238" spans="1:14" ht="14.45" customHeight="1" x14ac:dyDescent="0.2">
      <c r="A238" s="729" t="s">
        <v>571</v>
      </c>
      <c r="B238" s="730" t="s">
        <v>572</v>
      </c>
      <c r="C238" s="731" t="s">
        <v>583</v>
      </c>
      <c r="D238" s="732" t="s">
        <v>584</v>
      </c>
      <c r="E238" s="733">
        <v>50113001</v>
      </c>
      <c r="F238" s="732" t="s">
        <v>594</v>
      </c>
      <c r="G238" s="731" t="s">
        <v>595</v>
      </c>
      <c r="H238" s="731">
        <v>172034</v>
      </c>
      <c r="I238" s="731">
        <v>172034</v>
      </c>
      <c r="J238" s="731" t="s">
        <v>1004</v>
      </c>
      <c r="K238" s="731" t="s">
        <v>1005</v>
      </c>
      <c r="L238" s="734">
        <v>23.13</v>
      </c>
      <c r="M238" s="734">
        <v>1</v>
      </c>
      <c r="N238" s="735">
        <v>23.13</v>
      </c>
    </row>
    <row r="239" spans="1:14" ht="14.45" customHeight="1" x14ac:dyDescent="0.2">
      <c r="A239" s="729" t="s">
        <v>571</v>
      </c>
      <c r="B239" s="730" t="s">
        <v>572</v>
      </c>
      <c r="C239" s="731" t="s">
        <v>583</v>
      </c>
      <c r="D239" s="732" t="s">
        <v>584</v>
      </c>
      <c r="E239" s="733">
        <v>50113001</v>
      </c>
      <c r="F239" s="732" t="s">
        <v>594</v>
      </c>
      <c r="G239" s="731" t="s">
        <v>595</v>
      </c>
      <c r="H239" s="731">
        <v>148578</v>
      </c>
      <c r="I239" s="731">
        <v>48578</v>
      </c>
      <c r="J239" s="731" t="s">
        <v>1006</v>
      </c>
      <c r="K239" s="731" t="s">
        <v>1007</v>
      </c>
      <c r="L239" s="734">
        <v>55.19</v>
      </c>
      <c r="M239" s="734">
        <v>4</v>
      </c>
      <c r="N239" s="735">
        <v>220.76</v>
      </c>
    </row>
    <row r="240" spans="1:14" ht="14.45" customHeight="1" x14ac:dyDescent="0.2">
      <c r="A240" s="729" t="s">
        <v>571</v>
      </c>
      <c r="B240" s="730" t="s">
        <v>572</v>
      </c>
      <c r="C240" s="731" t="s">
        <v>583</v>
      </c>
      <c r="D240" s="732" t="s">
        <v>584</v>
      </c>
      <c r="E240" s="733">
        <v>50113001</v>
      </c>
      <c r="F240" s="732" t="s">
        <v>594</v>
      </c>
      <c r="G240" s="731" t="s">
        <v>595</v>
      </c>
      <c r="H240" s="731">
        <v>848632</v>
      </c>
      <c r="I240" s="731">
        <v>125315</v>
      </c>
      <c r="J240" s="731" t="s">
        <v>1006</v>
      </c>
      <c r="K240" s="731" t="s">
        <v>1008</v>
      </c>
      <c r="L240" s="734">
        <v>58.150000000000013</v>
      </c>
      <c r="M240" s="734">
        <v>3</v>
      </c>
      <c r="N240" s="735">
        <v>174.45000000000005</v>
      </c>
    </row>
    <row r="241" spans="1:14" ht="14.45" customHeight="1" x14ac:dyDescent="0.2">
      <c r="A241" s="729" t="s">
        <v>571</v>
      </c>
      <c r="B241" s="730" t="s">
        <v>572</v>
      </c>
      <c r="C241" s="731" t="s">
        <v>583</v>
      </c>
      <c r="D241" s="732" t="s">
        <v>584</v>
      </c>
      <c r="E241" s="733">
        <v>50113001</v>
      </c>
      <c r="F241" s="732" t="s">
        <v>594</v>
      </c>
      <c r="G241" s="731" t="s">
        <v>595</v>
      </c>
      <c r="H241" s="731">
        <v>225172</v>
      </c>
      <c r="I241" s="731">
        <v>225172</v>
      </c>
      <c r="J241" s="731" t="s">
        <v>1009</v>
      </c>
      <c r="K241" s="731" t="s">
        <v>1010</v>
      </c>
      <c r="L241" s="734">
        <v>58.77</v>
      </c>
      <c r="M241" s="734">
        <v>1</v>
      </c>
      <c r="N241" s="735">
        <v>58.77</v>
      </c>
    </row>
    <row r="242" spans="1:14" ht="14.45" customHeight="1" x14ac:dyDescent="0.2">
      <c r="A242" s="729" t="s">
        <v>571</v>
      </c>
      <c r="B242" s="730" t="s">
        <v>572</v>
      </c>
      <c r="C242" s="731" t="s">
        <v>583</v>
      </c>
      <c r="D242" s="732" t="s">
        <v>584</v>
      </c>
      <c r="E242" s="733">
        <v>50113001</v>
      </c>
      <c r="F242" s="732" t="s">
        <v>594</v>
      </c>
      <c r="G242" s="731" t="s">
        <v>598</v>
      </c>
      <c r="H242" s="731">
        <v>187804</v>
      </c>
      <c r="I242" s="731">
        <v>187804</v>
      </c>
      <c r="J242" s="731" t="s">
        <v>1011</v>
      </c>
      <c r="K242" s="731" t="s">
        <v>1012</v>
      </c>
      <c r="L242" s="734">
        <v>94.729999999999976</v>
      </c>
      <c r="M242" s="734">
        <v>1</v>
      </c>
      <c r="N242" s="735">
        <v>94.729999999999976</v>
      </c>
    </row>
    <row r="243" spans="1:14" ht="14.45" customHeight="1" x14ac:dyDescent="0.2">
      <c r="A243" s="729" t="s">
        <v>571</v>
      </c>
      <c r="B243" s="730" t="s">
        <v>572</v>
      </c>
      <c r="C243" s="731" t="s">
        <v>583</v>
      </c>
      <c r="D243" s="732" t="s">
        <v>584</v>
      </c>
      <c r="E243" s="733">
        <v>50113001</v>
      </c>
      <c r="F243" s="732" t="s">
        <v>594</v>
      </c>
      <c r="G243" s="731" t="s">
        <v>595</v>
      </c>
      <c r="H243" s="731">
        <v>221998</v>
      </c>
      <c r="I243" s="731">
        <v>221998</v>
      </c>
      <c r="J243" s="731" t="s">
        <v>1013</v>
      </c>
      <c r="K243" s="731" t="s">
        <v>1014</v>
      </c>
      <c r="L243" s="734">
        <v>22.409999999999997</v>
      </c>
      <c r="M243" s="734">
        <v>3</v>
      </c>
      <c r="N243" s="735">
        <v>67.22999999999999</v>
      </c>
    </row>
    <row r="244" spans="1:14" ht="14.45" customHeight="1" x14ac:dyDescent="0.2">
      <c r="A244" s="729" t="s">
        <v>571</v>
      </c>
      <c r="B244" s="730" t="s">
        <v>572</v>
      </c>
      <c r="C244" s="731" t="s">
        <v>583</v>
      </c>
      <c r="D244" s="732" t="s">
        <v>584</v>
      </c>
      <c r="E244" s="733">
        <v>50113001</v>
      </c>
      <c r="F244" s="732" t="s">
        <v>594</v>
      </c>
      <c r="G244" s="731" t="s">
        <v>595</v>
      </c>
      <c r="H244" s="731">
        <v>201134</v>
      </c>
      <c r="I244" s="731">
        <v>201134</v>
      </c>
      <c r="J244" s="731" t="s">
        <v>1015</v>
      </c>
      <c r="K244" s="731" t="s">
        <v>1016</v>
      </c>
      <c r="L244" s="734">
        <v>68.48</v>
      </c>
      <c r="M244" s="734">
        <v>3</v>
      </c>
      <c r="N244" s="735">
        <v>205.44</v>
      </c>
    </row>
    <row r="245" spans="1:14" ht="14.45" customHeight="1" x14ac:dyDescent="0.2">
      <c r="A245" s="729" t="s">
        <v>571</v>
      </c>
      <c r="B245" s="730" t="s">
        <v>572</v>
      </c>
      <c r="C245" s="731" t="s">
        <v>583</v>
      </c>
      <c r="D245" s="732" t="s">
        <v>584</v>
      </c>
      <c r="E245" s="733">
        <v>50113001</v>
      </c>
      <c r="F245" s="732" t="s">
        <v>594</v>
      </c>
      <c r="G245" s="731" t="s">
        <v>595</v>
      </c>
      <c r="H245" s="731">
        <v>190958</v>
      </c>
      <c r="I245" s="731">
        <v>190958</v>
      </c>
      <c r="J245" s="731" t="s">
        <v>1017</v>
      </c>
      <c r="K245" s="731" t="s">
        <v>671</v>
      </c>
      <c r="L245" s="734">
        <v>140.72000000000003</v>
      </c>
      <c r="M245" s="734">
        <v>1</v>
      </c>
      <c r="N245" s="735">
        <v>140.72000000000003</v>
      </c>
    </row>
    <row r="246" spans="1:14" ht="14.45" customHeight="1" x14ac:dyDescent="0.2">
      <c r="A246" s="729" t="s">
        <v>571</v>
      </c>
      <c r="B246" s="730" t="s">
        <v>572</v>
      </c>
      <c r="C246" s="731" t="s">
        <v>583</v>
      </c>
      <c r="D246" s="732" t="s">
        <v>584</v>
      </c>
      <c r="E246" s="733">
        <v>50113001</v>
      </c>
      <c r="F246" s="732" t="s">
        <v>594</v>
      </c>
      <c r="G246" s="731" t="s">
        <v>598</v>
      </c>
      <c r="H246" s="731">
        <v>56972</v>
      </c>
      <c r="I246" s="731">
        <v>56972</v>
      </c>
      <c r="J246" s="731" t="s">
        <v>1018</v>
      </c>
      <c r="K246" s="731" t="s">
        <v>1019</v>
      </c>
      <c r="L246" s="734">
        <v>15.13</v>
      </c>
      <c r="M246" s="734">
        <v>2</v>
      </c>
      <c r="N246" s="735">
        <v>30.26</v>
      </c>
    </row>
    <row r="247" spans="1:14" ht="14.45" customHeight="1" x14ac:dyDescent="0.2">
      <c r="A247" s="729" t="s">
        <v>571</v>
      </c>
      <c r="B247" s="730" t="s">
        <v>572</v>
      </c>
      <c r="C247" s="731" t="s">
        <v>583</v>
      </c>
      <c r="D247" s="732" t="s">
        <v>584</v>
      </c>
      <c r="E247" s="733">
        <v>50113001</v>
      </c>
      <c r="F247" s="732" t="s">
        <v>594</v>
      </c>
      <c r="G247" s="731" t="s">
        <v>598</v>
      </c>
      <c r="H247" s="731">
        <v>56976</v>
      </c>
      <c r="I247" s="731">
        <v>56976</v>
      </c>
      <c r="J247" s="731" t="s">
        <v>1020</v>
      </c>
      <c r="K247" s="731" t="s">
        <v>1021</v>
      </c>
      <c r="L247" s="734">
        <v>11.829999999999997</v>
      </c>
      <c r="M247" s="734">
        <v>1</v>
      </c>
      <c r="N247" s="735">
        <v>11.829999999999997</v>
      </c>
    </row>
    <row r="248" spans="1:14" ht="14.45" customHeight="1" x14ac:dyDescent="0.2">
      <c r="A248" s="729" t="s">
        <v>571</v>
      </c>
      <c r="B248" s="730" t="s">
        <v>572</v>
      </c>
      <c r="C248" s="731" t="s">
        <v>583</v>
      </c>
      <c r="D248" s="732" t="s">
        <v>584</v>
      </c>
      <c r="E248" s="733">
        <v>50113001</v>
      </c>
      <c r="F248" s="732" t="s">
        <v>594</v>
      </c>
      <c r="G248" s="731" t="s">
        <v>595</v>
      </c>
      <c r="H248" s="731">
        <v>146444</v>
      </c>
      <c r="I248" s="731">
        <v>46444</v>
      </c>
      <c r="J248" s="731" t="s">
        <v>1022</v>
      </c>
      <c r="K248" s="731" t="s">
        <v>1023</v>
      </c>
      <c r="L248" s="734">
        <v>298.35999999999996</v>
      </c>
      <c r="M248" s="734">
        <v>1</v>
      </c>
      <c r="N248" s="735">
        <v>298.35999999999996</v>
      </c>
    </row>
    <row r="249" spans="1:14" ht="14.45" customHeight="1" x14ac:dyDescent="0.2">
      <c r="A249" s="729" t="s">
        <v>571</v>
      </c>
      <c r="B249" s="730" t="s">
        <v>572</v>
      </c>
      <c r="C249" s="731" t="s">
        <v>583</v>
      </c>
      <c r="D249" s="732" t="s">
        <v>584</v>
      </c>
      <c r="E249" s="733">
        <v>50113001</v>
      </c>
      <c r="F249" s="732" t="s">
        <v>594</v>
      </c>
      <c r="G249" s="731" t="s">
        <v>598</v>
      </c>
      <c r="H249" s="731">
        <v>150311</v>
      </c>
      <c r="I249" s="731">
        <v>50311</v>
      </c>
      <c r="J249" s="731" t="s">
        <v>1024</v>
      </c>
      <c r="K249" s="731" t="s">
        <v>1025</v>
      </c>
      <c r="L249" s="734">
        <v>103.93000000000004</v>
      </c>
      <c r="M249" s="734">
        <v>1</v>
      </c>
      <c r="N249" s="735">
        <v>103.93000000000004</v>
      </c>
    </row>
    <row r="250" spans="1:14" ht="14.45" customHeight="1" x14ac:dyDescent="0.2">
      <c r="A250" s="729" t="s">
        <v>571</v>
      </c>
      <c r="B250" s="730" t="s">
        <v>572</v>
      </c>
      <c r="C250" s="731" t="s">
        <v>583</v>
      </c>
      <c r="D250" s="732" t="s">
        <v>584</v>
      </c>
      <c r="E250" s="733">
        <v>50113001</v>
      </c>
      <c r="F250" s="732" t="s">
        <v>594</v>
      </c>
      <c r="G250" s="731" t="s">
        <v>598</v>
      </c>
      <c r="H250" s="731">
        <v>150309</v>
      </c>
      <c r="I250" s="731">
        <v>50309</v>
      </c>
      <c r="J250" s="731" t="s">
        <v>1024</v>
      </c>
      <c r="K250" s="731" t="s">
        <v>1026</v>
      </c>
      <c r="L250" s="734">
        <v>20.49</v>
      </c>
      <c r="M250" s="734">
        <v>2</v>
      </c>
      <c r="N250" s="735">
        <v>40.98</v>
      </c>
    </row>
    <row r="251" spans="1:14" ht="14.45" customHeight="1" x14ac:dyDescent="0.2">
      <c r="A251" s="729" t="s">
        <v>571</v>
      </c>
      <c r="B251" s="730" t="s">
        <v>572</v>
      </c>
      <c r="C251" s="731" t="s">
        <v>583</v>
      </c>
      <c r="D251" s="732" t="s">
        <v>584</v>
      </c>
      <c r="E251" s="733">
        <v>50113001</v>
      </c>
      <c r="F251" s="732" t="s">
        <v>594</v>
      </c>
      <c r="G251" s="731" t="s">
        <v>598</v>
      </c>
      <c r="H251" s="731">
        <v>150316</v>
      </c>
      <c r="I251" s="731">
        <v>50316</v>
      </c>
      <c r="J251" s="731" t="s">
        <v>1027</v>
      </c>
      <c r="K251" s="731" t="s">
        <v>604</v>
      </c>
      <c r="L251" s="734">
        <v>55.060000000000009</v>
      </c>
      <c r="M251" s="734">
        <v>4</v>
      </c>
      <c r="N251" s="735">
        <v>220.24000000000004</v>
      </c>
    </row>
    <row r="252" spans="1:14" ht="14.45" customHeight="1" x14ac:dyDescent="0.2">
      <c r="A252" s="729" t="s">
        <v>571</v>
      </c>
      <c r="B252" s="730" t="s">
        <v>572</v>
      </c>
      <c r="C252" s="731" t="s">
        <v>583</v>
      </c>
      <c r="D252" s="732" t="s">
        <v>584</v>
      </c>
      <c r="E252" s="733">
        <v>50113001</v>
      </c>
      <c r="F252" s="732" t="s">
        <v>594</v>
      </c>
      <c r="G252" s="731" t="s">
        <v>595</v>
      </c>
      <c r="H252" s="731">
        <v>148306</v>
      </c>
      <c r="I252" s="731">
        <v>148306</v>
      </c>
      <c r="J252" s="731" t="s">
        <v>1028</v>
      </c>
      <c r="K252" s="731" t="s">
        <v>694</v>
      </c>
      <c r="L252" s="734">
        <v>106.59000000000003</v>
      </c>
      <c r="M252" s="734">
        <v>4</v>
      </c>
      <c r="N252" s="735">
        <v>426.36000000000013</v>
      </c>
    </row>
    <row r="253" spans="1:14" ht="14.45" customHeight="1" x14ac:dyDescent="0.2">
      <c r="A253" s="729" t="s">
        <v>571</v>
      </c>
      <c r="B253" s="730" t="s">
        <v>572</v>
      </c>
      <c r="C253" s="731" t="s">
        <v>583</v>
      </c>
      <c r="D253" s="732" t="s">
        <v>584</v>
      </c>
      <c r="E253" s="733">
        <v>50113001</v>
      </c>
      <c r="F253" s="732" t="s">
        <v>594</v>
      </c>
      <c r="G253" s="731" t="s">
        <v>598</v>
      </c>
      <c r="H253" s="731">
        <v>233735</v>
      </c>
      <c r="I253" s="731">
        <v>233735</v>
      </c>
      <c r="J253" s="731" t="s">
        <v>1029</v>
      </c>
      <c r="K253" s="731" t="s">
        <v>1030</v>
      </c>
      <c r="L253" s="734">
        <v>301.44000000000005</v>
      </c>
      <c r="M253" s="734">
        <v>1</v>
      </c>
      <c r="N253" s="735">
        <v>301.44000000000005</v>
      </c>
    </row>
    <row r="254" spans="1:14" ht="14.45" customHeight="1" x14ac:dyDescent="0.2">
      <c r="A254" s="729" t="s">
        <v>571</v>
      </c>
      <c r="B254" s="730" t="s">
        <v>572</v>
      </c>
      <c r="C254" s="731" t="s">
        <v>583</v>
      </c>
      <c r="D254" s="732" t="s">
        <v>584</v>
      </c>
      <c r="E254" s="733">
        <v>50113001</v>
      </c>
      <c r="F254" s="732" t="s">
        <v>594</v>
      </c>
      <c r="G254" s="731" t="s">
        <v>595</v>
      </c>
      <c r="H254" s="731">
        <v>103550</v>
      </c>
      <c r="I254" s="731">
        <v>3550</v>
      </c>
      <c r="J254" s="731" t="s">
        <v>1031</v>
      </c>
      <c r="K254" s="731" t="s">
        <v>807</v>
      </c>
      <c r="L254" s="734">
        <v>39.81</v>
      </c>
      <c r="M254" s="734">
        <v>2</v>
      </c>
      <c r="N254" s="735">
        <v>79.62</v>
      </c>
    </row>
    <row r="255" spans="1:14" ht="14.45" customHeight="1" x14ac:dyDescent="0.2">
      <c r="A255" s="729" t="s">
        <v>571</v>
      </c>
      <c r="B255" s="730" t="s">
        <v>572</v>
      </c>
      <c r="C255" s="731" t="s">
        <v>583</v>
      </c>
      <c r="D255" s="732" t="s">
        <v>584</v>
      </c>
      <c r="E255" s="733">
        <v>50113001</v>
      </c>
      <c r="F255" s="732" t="s">
        <v>594</v>
      </c>
      <c r="G255" s="731" t="s">
        <v>595</v>
      </c>
      <c r="H255" s="731">
        <v>146754</v>
      </c>
      <c r="I255" s="731">
        <v>46754</v>
      </c>
      <c r="J255" s="731" t="s">
        <v>1032</v>
      </c>
      <c r="K255" s="731" t="s">
        <v>1033</v>
      </c>
      <c r="L255" s="734">
        <v>116.49000000000001</v>
      </c>
      <c r="M255" s="734">
        <v>7</v>
      </c>
      <c r="N255" s="735">
        <v>815.43000000000006</v>
      </c>
    </row>
    <row r="256" spans="1:14" ht="14.45" customHeight="1" x14ac:dyDescent="0.2">
      <c r="A256" s="729" t="s">
        <v>571</v>
      </c>
      <c r="B256" s="730" t="s">
        <v>572</v>
      </c>
      <c r="C256" s="731" t="s">
        <v>583</v>
      </c>
      <c r="D256" s="732" t="s">
        <v>584</v>
      </c>
      <c r="E256" s="733">
        <v>50113001</v>
      </c>
      <c r="F256" s="732" t="s">
        <v>594</v>
      </c>
      <c r="G256" s="731" t="s">
        <v>595</v>
      </c>
      <c r="H256" s="731">
        <v>146755</v>
      </c>
      <c r="I256" s="731">
        <v>46755</v>
      </c>
      <c r="J256" s="731" t="s">
        <v>1034</v>
      </c>
      <c r="K256" s="731" t="s">
        <v>1035</v>
      </c>
      <c r="L256" s="734">
        <v>83.59</v>
      </c>
      <c r="M256" s="734">
        <v>2</v>
      </c>
      <c r="N256" s="735">
        <v>167.18</v>
      </c>
    </row>
    <row r="257" spans="1:14" ht="14.45" customHeight="1" x14ac:dyDescent="0.2">
      <c r="A257" s="729" t="s">
        <v>571</v>
      </c>
      <c r="B257" s="730" t="s">
        <v>572</v>
      </c>
      <c r="C257" s="731" t="s">
        <v>583</v>
      </c>
      <c r="D257" s="732" t="s">
        <v>584</v>
      </c>
      <c r="E257" s="733">
        <v>50113001</v>
      </c>
      <c r="F257" s="732" t="s">
        <v>594</v>
      </c>
      <c r="G257" s="731" t="s">
        <v>595</v>
      </c>
      <c r="H257" s="731">
        <v>243240</v>
      </c>
      <c r="I257" s="731">
        <v>243240</v>
      </c>
      <c r="J257" s="731" t="s">
        <v>1036</v>
      </c>
      <c r="K257" s="731" t="s">
        <v>1037</v>
      </c>
      <c r="L257" s="734">
        <v>80.760000000000005</v>
      </c>
      <c r="M257" s="734">
        <v>1</v>
      </c>
      <c r="N257" s="735">
        <v>80.760000000000005</v>
      </c>
    </row>
    <row r="258" spans="1:14" ht="14.45" customHeight="1" x14ac:dyDescent="0.2">
      <c r="A258" s="729" t="s">
        <v>571</v>
      </c>
      <c r="B258" s="730" t="s">
        <v>572</v>
      </c>
      <c r="C258" s="731" t="s">
        <v>583</v>
      </c>
      <c r="D258" s="732" t="s">
        <v>584</v>
      </c>
      <c r="E258" s="733">
        <v>50113001</v>
      </c>
      <c r="F258" s="732" t="s">
        <v>594</v>
      </c>
      <c r="G258" s="731" t="s">
        <v>595</v>
      </c>
      <c r="H258" s="731">
        <v>100643</v>
      </c>
      <c r="I258" s="731">
        <v>643</v>
      </c>
      <c r="J258" s="731" t="s">
        <v>1038</v>
      </c>
      <c r="K258" s="731" t="s">
        <v>1039</v>
      </c>
      <c r="L258" s="734">
        <v>63.020000000000017</v>
      </c>
      <c r="M258" s="734">
        <v>1</v>
      </c>
      <c r="N258" s="735">
        <v>63.020000000000017</v>
      </c>
    </row>
    <row r="259" spans="1:14" ht="14.45" customHeight="1" x14ac:dyDescent="0.2">
      <c r="A259" s="729" t="s">
        <v>571</v>
      </c>
      <c r="B259" s="730" t="s">
        <v>572</v>
      </c>
      <c r="C259" s="731" t="s">
        <v>583</v>
      </c>
      <c r="D259" s="732" t="s">
        <v>584</v>
      </c>
      <c r="E259" s="733">
        <v>50113001</v>
      </c>
      <c r="F259" s="732" t="s">
        <v>594</v>
      </c>
      <c r="G259" s="731" t="s">
        <v>595</v>
      </c>
      <c r="H259" s="731">
        <v>100641</v>
      </c>
      <c r="I259" s="731">
        <v>641</v>
      </c>
      <c r="J259" s="731" t="s">
        <v>1040</v>
      </c>
      <c r="K259" s="731" t="s">
        <v>1041</v>
      </c>
      <c r="L259" s="734">
        <v>31.21</v>
      </c>
      <c r="M259" s="734">
        <v>1</v>
      </c>
      <c r="N259" s="735">
        <v>31.21</v>
      </c>
    </row>
    <row r="260" spans="1:14" ht="14.45" customHeight="1" x14ac:dyDescent="0.2">
      <c r="A260" s="729" t="s">
        <v>571</v>
      </c>
      <c r="B260" s="730" t="s">
        <v>572</v>
      </c>
      <c r="C260" s="731" t="s">
        <v>583</v>
      </c>
      <c r="D260" s="732" t="s">
        <v>584</v>
      </c>
      <c r="E260" s="733">
        <v>50113001</v>
      </c>
      <c r="F260" s="732" t="s">
        <v>594</v>
      </c>
      <c r="G260" s="731" t="s">
        <v>598</v>
      </c>
      <c r="H260" s="731">
        <v>192342</v>
      </c>
      <c r="I260" s="731">
        <v>192342</v>
      </c>
      <c r="J260" s="731" t="s">
        <v>1042</v>
      </c>
      <c r="K260" s="731" t="s">
        <v>1043</v>
      </c>
      <c r="L260" s="734">
        <v>137.36999999999998</v>
      </c>
      <c r="M260" s="734">
        <v>1</v>
      </c>
      <c r="N260" s="735">
        <v>137.36999999999998</v>
      </c>
    </row>
    <row r="261" spans="1:14" ht="14.45" customHeight="1" x14ac:dyDescent="0.2">
      <c r="A261" s="729" t="s">
        <v>571</v>
      </c>
      <c r="B261" s="730" t="s">
        <v>572</v>
      </c>
      <c r="C261" s="731" t="s">
        <v>583</v>
      </c>
      <c r="D261" s="732" t="s">
        <v>584</v>
      </c>
      <c r="E261" s="733">
        <v>50113001</v>
      </c>
      <c r="F261" s="732" t="s">
        <v>594</v>
      </c>
      <c r="G261" s="731" t="s">
        <v>595</v>
      </c>
      <c r="H261" s="731">
        <v>200901</v>
      </c>
      <c r="I261" s="731">
        <v>200901</v>
      </c>
      <c r="J261" s="731" t="s">
        <v>1044</v>
      </c>
      <c r="K261" s="731" t="s">
        <v>1045</v>
      </c>
      <c r="L261" s="734">
        <v>127.88</v>
      </c>
      <c r="M261" s="734">
        <v>2</v>
      </c>
      <c r="N261" s="735">
        <v>255.76</v>
      </c>
    </row>
    <row r="262" spans="1:14" ht="14.45" customHeight="1" x14ac:dyDescent="0.2">
      <c r="A262" s="729" t="s">
        <v>571</v>
      </c>
      <c r="B262" s="730" t="s">
        <v>572</v>
      </c>
      <c r="C262" s="731" t="s">
        <v>583</v>
      </c>
      <c r="D262" s="732" t="s">
        <v>584</v>
      </c>
      <c r="E262" s="733">
        <v>50113001</v>
      </c>
      <c r="F262" s="732" t="s">
        <v>594</v>
      </c>
      <c r="G262" s="731" t="s">
        <v>595</v>
      </c>
      <c r="H262" s="731">
        <v>142953</v>
      </c>
      <c r="I262" s="731">
        <v>42953</v>
      </c>
      <c r="J262" s="731" t="s">
        <v>1046</v>
      </c>
      <c r="K262" s="731" t="s">
        <v>1047</v>
      </c>
      <c r="L262" s="734">
        <v>78.794999999999987</v>
      </c>
      <c r="M262" s="734">
        <v>8</v>
      </c>
      <c r="N262" s="735">
        <v>630.3599999999999</v>
      </c>
    </row>
    <row r="263" spans="1:14" ht="14.45" customHeight="1" x14ac:dyDescent="0.2">
      <c r="A263" s="729" t="s">
        <v>571</v>
      </c>
      <c r="B263" s="730" t="s">
        <v>572</v>
      </c>
      <c r="C263" s="731" t="s">
        <v>583</v>
      </c>
      <c r="D263" s="732" t="s">
        <v>584</v>
      </c>
      <c r="E263" s="733">
        <v>50113001</v>
      </c>
      <c r="F263" s="732" t="s">
        <v>594</v>
      </c>
      <c r="G263" s="731" t="s">
        <v>595</v>
      </c>
      <c r="H263" s="731">
        <v>201608</v>
      </c>
      <c r="I263" s="731">
        <v>201608</v>
      </c>
      <c r="J263" s="731" t="s">
        <v>1048</v>
      </c>
      <c r="K263" s="731" t="s">
        <v>1049</v>
      </c>
      <c r="L263" s="734">
        <v>36.066470588235298</v>
      </c>
      <c r="M263" s="734">
        <v>17</v>
      </c>
      <c r="N263" s="735">
        <v>613.13000000000011</v>
      </c>
    </row>
    <row r="264" spans="1:14" ht="14.45" customHeight="1" x14ac:dyDescent="0.2">
      <c r="A264" s="729" t="s">
        <v>571</v>
      </c>
      <c r="B264" s="730" t="s">
        <v>572</v>
      </c>
      <c r="C264" s="731" t="s">
        <v>583</v>
      </c>
      <c r="D264" s="732" t="s">
        <v>584</v>
      </c>
      <c r="E264" s="733">
        <v>50113001</v>
      </c>
      <c r="F264" s="732" t="s">
        <v>594</v>
      </c>
      <c r="G264" s="731" t="s">
        <v>595</v>
      </c>
      <c r="H264" s="731">
        <v>117926</v>
      </c>
      <c r="I264" s="731">
        <v>201609</v>
      </c>
      <c r="J264" s="731" t="s">
        <v>1048</v>
      </c>
      <c r="K264" s="731" t="s">
        <v>1050</v>
      </c>
      <c r="L264" s="734">
        <v>44.85</v>
      </c>
      <c r="M264" s="734">
        <v>10</v>
      </c>
      <c r="N264" s="735">
        <v>448.5</v>
      </c>
    </row>
    <row r="265" spans="1:14" ht="14.45" customHeight="1" x14ac:dyDescent="0.2">
      <c r="A265" s="729" t="s">
        <v>571</v>
      </c>
      <c r="B265" s="730" t="s">
        <v>572</v>
      </c>
      <c r="C265" s="731" t="s">
        <v>583</v>
      </c>
      <c r="D265" s="732" t="s">
        <v>584</v>
      </c>
      <c r="E265" s="733">
        <v>50113001</v>
      </c>
      <c r="F265" s="732" t="s">
        <v>594</v>
      </c>
      <c r="G265" s="731" t="s">
        <v>595</v>
      </c>
      <c r="H265" s="731">
        <v>846281</v>
      </c>
      <c r="I265" s="731">
        <v>107611</v>
      </c>
      <c r="J265" s="731" t="s">
        <v>1051</v>
      </c>
      <c r="K265" s="731" t="s">
        <v>1052</v>
      </c>
      <c r="L265" s="734">
        <v>211.79000000000005</v>
      </c>
      <c r="M265" s="734">
        <v>6</v>
      </c>
      <c r="N265" s="735">
        <v>1270.7400000000002</v>
      </c>
    </row>
    <row r="266" spans="1:14" ht="14.45" customHeight="1" x14ac:dyDescent="0.2">
      <c r="A266" s="729" t="s">
        <v>571</v>
      </c>
      <c r="B266" s="730" t="s">
        <v>572</v>
      </c>
      <c r="C266" s="731" t="s">
        <v>583</v>
      </c>
      <c r="D266" s="732" t="s">
        <v>584</v>
      </c>
      <c r="E266" s="733">
        <v>50113001</v>
      </c>
      <c r="F266" s="732" t="s">
        <v>594</v>
      </c>
      <c r="G266" s="731" t="s">
        <v>598</v>
      </c>
      <c r="H266" s="731">
        <v>166030</v>
      </c>
      <c r="I266" s="731">
        <v>66030</v>
      </c>
      <c r="J266" s="731" t="s">
        <v>1053</v>
      </c>
      <c r="K266" s="731" t="s">
        <v>1054</v>
      </c>
      <c r="L266" s="734">
        <v>29.85222222222222</v>
      </c>
      <c r="M266" s="734">
        <v>27</v>
      </c>
      <c r="N266" s="735">
        <v>806.01</v>
      </c>
    </row>
    <row r="267" spans="1:14" ht="14.45" customHeight="1" x14ac:dyDescent="0.2">
      <c r="A267" s="729" t="s">
        <v>571</v>
      </c>
      <c r="B267" s="730" t="s">
        <v>572</v>
      </c>
      <c r="C267" s="731" t="s">
        <v>583</v>
      </c>
      <c r="D267" s="732" t="s">
        <v>584</v>
      </c>
      <c r="E267" s="733">
        <v>50113001</v>
      </c>
      <c r="F267" s="732" t="s">
        <v>594</v>
      </c>
      <c r="G267" s="731" t="s">
        <v>598</v>
      </c>
      <c r="H267" s="731">
        <v>105496</v>
      </c>
      <c r="I267" s="731">
        <v>5496</v>
      </c>
      <c r="J267" s="731" t="s">
        <v>1053</v>
      </c>
      <c r="K267" s="731" t="s">
        <v>1055</v>
      </c>
      <c r="L267" s="734">
        <v>75.185000000000002</v>
      </c>
      <c r="M267" s="734">
        <v>2</v>
      </c>
      <c r="N267" s="735">
        <v>150.37</v>
      </c>
    </row>
    <row r="268" spans="1:14" ht="14.45" customHeight="1" x14ac:dyDescent="0.2">
      <c r="A268" s="729" t="s">
        <v>571</v>
      </c>
      <c r="B268" s="730" t="s">
        <v>572</v>
      </c>
      <c r="C268" s="731" t="s">
        <v>583</v>
      </c>
      <c r="D268" s="732" t="s">
        <v>584</v>
      </c>
      <c r="E268" s="733">
        <v>50113001</v>
      </c>
      <c r="F268" s="732" t="s">
        <v>594</v>
      </c>
      <c r="G268" s="731" t="s">
        <v>598</v>
      </c>
      <c r="H268" s="731">
        <v>233360</v>
      </c>
      <c r="I268" s="731">
        <v>233360</v>
      </c>
      <c r="J268" s="731" t="s">
        <v>1056</v>
      </c>
      <c r="K268" s="731" t="s">
        <v>1057</v>
      </c>
      <c r="L268" s="734">
        <v>21.981666666666666</v>
      </c>
      <c r="M268" s="734">
        <v>30</v>
      </c>
      <c r="N268" s="735">
        <v>659.44999999999993</v>
      </c>
    </row>
    <row r="269" spans="1:14" ht="14.45" customHeight="1" x14ac:dyDescent="0.2">
      <c r="A269" s="729" t="s">
        <v>571</v>
      </c>
      <c r="B269" s="730" t="s">
        <v>572</v>
      </c>
      <c r="C269" s="731" t="s">
        <v>583</v>
      </c>
      <c r="D269" s="732" t="s">
        <v>584</v>
      </c>
      <c r="E269" s="733">
        <v>50113001</v>
      </c>
      <c r="F269" s="732" t="s">
        <v>594</v>
      </c>
      <c r="G269" s="731" t="s">
        <v>598</v>
      </c>
      <c r="H269" s="731">
        <v>233366</v>
      </c>
      <c r="I269" s="731">
        <v>233366</v>
      </c>
      <c r="J269" s="731" t="s">
        <v>1056</v>
      </c>
      <c r="K269" s="731" t="s">
        <v>1058</v>
      </c>
      <c r="L269" s="734">
        <v>45.49</v>
      </c>
      <c r="M269" s="734">
        <v>6</v>
      </c>
      <c r="N269" s="735">
        <v>272.94</v>
      </c>
    </row>
    <row r="270" spans="1:14" ht="14.45" customHeight="1" x14ac:dyDescent="0.2">
      <c r="A270" s="729" t="s">
        <v>571</v>
      </c>
      <c r="B270" s="730" t="s">
        <v>572</v>
      </c>
      <c r="C270" s="731" t="s">
        <v>583</v>
      </c>
      <c r="D270" s="732" t="s">
        <v>584</v>
      </c>
      <c r="E270" s="733">
        <v>50113006</v>
      </c>
      <c r="F270" s="732" t="s">
        <v>1059</v>
      </c>
      <c r="G270" s="731" t="s">
        <v>598</v>
      </c>
      <c r="H270" s="731">
        <v>33852</v>
      </c>
      <c r="I270" s="731">
        <v>33852</v>
      </c>
      <c r="J270" s="731" t="s">
        <v>1060</v>
      </c>
      <c r="K270" s="731" t="s">
        <v>1061</v>
      </c>
      <c r="L270" s="734">
        <v>107.71</v>
      </c>
      <c r="M270" s="734">
        <v>1</v>
      </c>
      <c r="N270" s="735">
        <v>107.71</v>
      </c>
    </row>
    <row r="271" spans="1:14" ht="14.45" customHeight="1" x14ac:dyDescent="0.2">
      <c r="A271" s="729" t="s">
        <v>571</v>
      </c>
      <c r="B271" s="730" t="s">
        <v>572</v>
      </c>
      <c r="C271" s="731" t="s">
        <v>583</v>
      </c>
      <c r="D271" s="732" t="s">
        <v>584</v>
      </c>
      <c r="E271" s="733">
        <v>50113006</v>
      </c>
      <c r="F271" s="732" t="s">
        <v>1059</v>
      </c>
      <c r="G271" s="731" t="s">
        <v>598</v>
      </c>
      <c r="H271" s="731">
        <v>133220</v>
      </c>
      <c r="I271" s="731">
        <v>33220</v>
      </c>
      <c r="J271" s="731" t="s">
        <v>1062</v>
      </c>
      <c r="K271" s="731" t="s">
        <v>1063</v>
      </c>
      <c r="L271" s="734">
        <v>195.75000000000006</v>
      </c>
      <c r="M271" s="734">
        <v>1</v>
      </c>
      <c r="N271" s="735">
        <v>195.75000000000006</v>
      </c>
    </row>
    <row r="272" spans="1:14" ht="14.45" customHeight="1" x14ac:dyDescent="0.2">
      <c r="A272" s="729" t="s">
        <v>571</v>
      </c>
      <c r="B272" s="730" t="s">
        <v>572</v>
      </c>
      <c r="C272" s="731" t="s">
        <v>583</v>
      </c>
      <c r="D272" s="732" t="s">
        <v>584</v>
      </c>
      <c r="E272" s="733">
        <v>50113008</v>
      </c>
      <c r="F272" s="732" t="s">
        <v>1064</v>
      </c>
      <c r="G272" s="731"/>
      <c r="H272" s="731"/>
      <c r="I272" s="731">
        <v>62465</v>
      </c>
      <c r="J272" s="731" t="s">
        <v>1065</v>
      </c>
      <c r="K272" s="731" t="s">
        <v>1066</v>
      </c>
      <c r="L272" s="734">
        <v>17457.19921875</v>
      </c>
      <c r="M272" s="734">
        <v>1</v>
      </c>
      <c r="N272" s="735">
        <v>17457.19921875</v>
      </c>
    </row>
    <row r="273" spans="1:14" ht="14.45" customHeight="1" x14ac:dyDescent="0.2">
      <c r="A273" s="729" t="s">
        <v>571</v>
      </c>
      <c r="B273" s="730" t="s">
        <v>572</v>
      </c>
      <c r="C273" s="731" t="s">
        <v>583</v>
      </c>
      <c r="D273" s="732" t="s">
        <v>584</v>
      </c>
      <c r="E273" s="733">
        <v>50113008</v>
      </c>
      <c r="F273" s="732" t="s">
        <v>1064</v>
      </c>
      <c r="G273" s="731"/>
      <c r="H273" s="731"/>
      <c r="I273" s="731">
        <v>230687</v>
      </c>
      <c r="J273" s="731" t="s">
        <v>1067</v>
      </c>
      <c r="K273" s="731" t="s">
        <v>1068</v>
      </c>
      <c r="L273" s="734">
        <v>4305.39990234375</v>
      </c>
      <c r="M273" s="734">
        <v>5</v>
      </c>
      <c r="N273" s="735">
        <v>21526.99951171875</v>
      </c>
    </row>
    <row r="274" spans="1:14" ht="14.45" customHeight="1" x14ac:dyDescent="0.2">
      <c r="A274" s="729" t="s">
        <v>571</v>
      </c>
      <c r="B274" s="730" t="s">
        <v>572</v>
      </c>
      <c r="C274" s="731" t="s">
        <v>583</v>
      </c>
      <c r="D274" s="732" t="s">
        <v>584</v>
      </c>
      <c r="E274" s="733">
        <v>50113008</v>
      </c>
      <c r="F274" s="732" t="s">
        <v>1064</v>
      </c>
      <c r="G274" s="731"/>
      <c r="H274" s="731"/>
      <c r="I274" s="731">
        <v>230686</v>
      </c>
      <c r="J274" s="731" t="s">
        <v>1067</v>
      </c>
      <c r="K274" s="731" t="s">
        <v>1069</v>
      </c>
      <c r="L274" s="734">
        <v>8610.7998046875</v>
      </c>
      <c r="M274" s="734">
        <v>1</v>
      </c>
      <c r="N274" s="735">
        <v>8610.7998046875</v>
      </c>
    </row>
    <row r="275" spans="1:14" ht="14.45" customHeight="1" x14ac:dyDescent="0.2">
      <c r="A275" s="729" t="s">
        <v>571</v>
      </c>
      <c r="B275" s="730" t="s">
        <v>572</v>
      </c>
      <c r="C275" s="731" t="s">
        <v>583</v>
      </c>
      <c r="D275" s="732" t="s">
        <v>584</v>
      </c>
      <c r="E275" s="733">
        <v>50113008</v>
      </c>
      <c r="F275" s="732" t="s">
        <v>1064</v>
      </c>
      <c r="G275" s="731"/>
      <c r="H275" s="731"/>
      <c r="I275" s="731">
        <v>230489</v>
      </c>
      <c r="J275" s="731" t="s">
        <v>1070</v>
      </c>
      <c r="K275" s="731" t="s">
        <v>1071</v>
      </c>
      <c r="L275" s="734">
        <v>657.1400146484375</v>
      </c>
      <c r="M275" s="734">
        <v>108</v>
      </c>
      <c r="N275" s="735">
        <v>70971.12158203125</v>
      </c>
    </row>
    <row r="276" spans="1:14" ht="14.45" customHeight="1" x14ac:dyDescent="0.2">
      <c r="A276" s="729" t="s">
        <v>571</v>
      </c>
      <c r="B276" s="730" t="s">
        <v>572</v>
      </c>
      <c r="C276" s="731" t="s">
        <v>583</v>
      </c>
      <c r="D276" s="732" t="s">
        <v>584</v>
      </c>
      <c r="E276" s="733">
        <v>50113008</v>
      </c>
      <c r="F276" s="732" t="s">
        <v>1064</v>
      </c>
      <c r="G276" s="731"/>
      <c r="H276" s="731"/>
      <c r="I276" s="731">
        <v>214076</v>
      </c>
      <c r="J276" s="731" t="s">
        <v>1070</v>
      </c>
      <c r="K276" s="731" t="s">
        <v>1071</v>
      </c>
      <c r="L276" s="734">
        <v>1971.419921875</v>
      </c>
      <c r="M276" s="734">
        <v>36</v>
      </c>
      <c r="N276" s="735">
        <v>70971.1171875</v>
      </c>
    </row>
    <row r="277" spans="1:14" ht="14.45" customHeight="1" x14ac:dyDescent="0.2">
      <c r="A277" s="729" t="s">
        <v>571</v>
      </c>
      <c r="B277" s="730" t="s">
        <v>572</v>
      </c>
      <c r="C277" s="731" t="s">
        <v>583</v>
      </c>
      <c r="D277" s="732" t="s">
        <v>584</v>
      </c>
      <c r="E277" s="733">
        <v>50113013</v>
      </c>
      <c r="F277" s="732" t="s">
        <v>1072</v>
      </c>
      <c r="G277" s="731" t="s">
        <v>598</v>
      </c>
      <c r="H277" s="731">
        <v>195147</v>
      </c>
      <c r="I277" s="731">
        <v>195147</v>
      </c>
      <c r="J277" s="731" t="s">
        <v>1073</v>
      </c>
      <c r="K277" s="731" t="s">
        <v>1074</v>
      </c>
      <c r="L277" s="734">
        <v>544.39</v>
      </c>
      <c r="M277" s="734">
        <v>4</v>
      </c>
      <c r="N277" s="735">
        <v>2177.56</v>
      </c>
    </row>
    <row r="278" spans="1:14" ht="14.45" customHeight="1" x14ac:dyDescent="0.2">
      <c r="A278" s="729" t="s">
        <v>571</v>
      </c>
      <c r="B278" s="730" t="s">
        <v>572</v>
      </c>
      <c r="C278" s="731" t="s">
        <v>583</v>
      </c>
      <c r="D278" s="732" t="s">
        <v>584</v>
      </c>
      <c r="E278" s="733">
        <v>50113013</v>
      </c>
      <c r="F278" s="732" t="s">
        <v>1072</v>
      </c>
      <c r="G278" s="731" t="s">
        <v>598</v>
      </c>
      <c r="H278" s="731">
        <v>185525</v>
      </c>
      <c r="I278" s="731">
        <v>85525</v>
      </c>
      <c r="J278" s="731" t="s">
        <v>1075</v>
      </c>
      <c r="K278" s="731" t="s">
        <v>1076</v>
      </c>
      <c r="L278" s="734">
        <v>110.19000000000001</v>
      </c>
      <c r="M278" s="734">
        <v>10</v>
      </c>
      <c r="N278" s="735">
        <v>1101.9000000000001</v>
      </c>
    </row>
    <row r="279" spans="1:14" ht="14.45" customHeight="1" x14ac:dyDescent="0.2">
      <c r="A279" s="729" t="s">
        <v>571</v>
      </c>
      <c r="B279" s="730" t="s">
        <v>572</v>
      </c>
      <c r="C279" s="731" t="s">
        <v>583</v>
      </c>
      <c r="D279" s="732" t="s">
        <v>584</v>
      </c>
      <c r="E279" s="733">
        <v>50113013</v>
      </c>
      <c r="F279" s="732" t="s">
        <v>1072</v>
      </c>
      <c r="G279" s="731" t="s">
        <v>595</v>
      </c>
      <c r="H279" s="731">
        <v>203097</v>
      </c>
      <c r="I279" s="731">
        <v>203097</v>
      </c>
      <c r="J279" s="731" t="s">
        <v>1077</v>
      </c>
      <c r="K279" s="731" t="s">
        <v>1078</v>
      </c>
      <c r="L279" s="734">
        <v>166.8485</v>
      </c>
      <c r="M279" s="734">
        <v>20</v>
      </c>
      <c r="N279" s="735">
        <v>3336.9700000000003</v>
      </c>
    </row>
    <row r="280" spans="1:14" ht="14.45" customHeight="1" x14ac:dyDescent="0.2">
      <c r="A280" s="729" t="s">
        <v>571</v>
      </c>
      <c r="B280" s="730" t="s">
        <v>572</v>
      </c>
      <c r="C280" s="731" t="s">
        <v>583</v>
      </c>
      <c r="D280" s="732" t="s">
        <v>584</v>
      </c>
      <c r="E280" s="733">
        <v>50113013</v>
      </c>
      <c r="F280" s="732" t="s">
        <v>1072</v>
      </c>
      <c r="G280" s="731" t="s">
        <v>595</v>
      </c>
      <c r="H280" s="731">
        <v>172972</v>
      </c>
      <c r="I280" s="731">
        <v>72972</v>
      </c>
      <c r="J280" s="731" t="s">
        <v>1079</v>
      </c>
      <c r="K280" s="731" t="s">
        <v>1080</v>
      </c>
      <c r="L280" s="734">
        <v>203.71999999999997</v>
      </c>
      <c r="M280" s="734">
        <v>77.400000000000006</v>
      </c>
      <c r="N280" s="735">
        <v>15767.927999999998</v>
      </c>
    </row>
    <row r="281" spans="1:14" ht="14.45" customHeight="1" x14ac:dyDescent="0.2">
      <c r="A281" s="729" t="s">
        <v>571</v>
      </c>
      <c r="B281" s="730" t="s">
        <v>572</v>
      </c>
      <c r="C281" s="731" t="s">
        <v>583</v>
      </c>
      <c r="D281" s="732" t="s">
        <v>584</v>
      </c>
      <c r="E281" s="733">
        <v>50113013</v>
      </c>
      <c r="F281" s="732" t="s">
        <v>1072</v>
      </c>
      <c r="G281" s="731" t="s">
        <v>598</v>
      </c>
      <c r="H281" s="731">
        <v>105951</v>
      </c>
      <c r="I281" s="731">
        <v>5951</v>
      </c>
      <c r="J281" s="731" t="s">
        <v>1081</v>
      </c>
      <c r="K281" s="731" t="s">
        <v>1082</v>
      </c>
      <c r="L281" s="734">
        <v>114.79000000000003</v>
      </c>
      <c r="M281" s="734">
        <v>2</v>
      </c>
      <c r="N281" s="735">
        <v>229.58000000000007</v>
      </c>
    </row>
    <row r="282" spans="1:14" ht="14.45" customHeight="1" x14ac:dyDescent="0.2">
      <c r="A282" s="729" t="s">
        <v>571</v>
      </c>
      <c r="B282" s="730" t="s">
        <v>572</v>
      </c>
      <c r="C282" s="731" t="s">
        <v>583</v>
      </c>
      <c r="D282" s="732" t="s">
        <v>584</v>
      </c>
      <c r="E282" s="733">
        <v>50113013</v>
      </c>
      <c r="F282" s="732" t="s">
        <v>1072</v>
      </c>
      <c r="G282" s="731" t="s">
        <v>595</v>
      </c>
      <c r="H282" s="731">
        <v>136083</v>
      </c>
      <c r="I282" s="731">
        <v>136083</v>
      </c>
      <c r="J282" s="731" t="s">
        <v>1083</v>
      </c>
      <c r="K282" s="731" t="s">
        <v>1084</v>
      </c>
      <c r="L282" s="734">
        <v>477.86722105263141</v>
      </c>
      <c r="M282" s="734">
        <v>47.500000000000007</v>
      </c>
      <c r="N282" s="735">
        <v>22698.692999999996</v>
      </c>
    </row>
    <row r="283" spans="1:14" ht="14.45" customHeight="1" x14ac:dyDescent="0.2">
      <c r="A283" s="729" t="s">
        <v>571</v>
      </c>
      <c r="B283" s="730" t="s">
        <v>572</v>
      </c>
      <c r="C283" s="731" t="s">
        <v>583</v>
      </c>
      <c r="D283" s="732" t="s">
        <v>584</v>
      </c>
      <c r="E283" s="733">
        <v>50113013</v>
      </c>
      <c r="F283" s="732" t="s">
        <v>1072</v>
      </c>
      <c r="G283" s="731" t="s">
        <v>595</v>
      </c>
      <c r="H283" s="731">
        <v>498791</v>
      </c>
      <c r="I283" s="731">
        <v>9999999</v>
      </c>
      <c r="J283" s="731" t="s">
        <v>1085</v>
      </c>
      <c r="K283" s="731" t="s">
        <v>1086</v>
      </c>
      <c r="L283" s="734">
        <v>1316.865</v>
      </c>
      <c r="M283" s="734">
        <v>7.64</v>
      </c>
      <c r="N283" s="735">
        <v>10060.848599999999</v>
      </c>
    </row>
    <row r="284" spans="1:14" ht="14.45" customHeight="1" x14ac:dyDescent="0.2">
      <c r="A284" s="729" t="s">
        <v>571</v>
      </c>
      <c r="B284" s="730" t="s">
        <v>572</v>
      </c>
      <c r="C284" s="731" t="s">
        <v>583</v>
      </c>
      <c r="D284" s="732" t="s">
        <v>584</v>
      </c>
      <c r="E284" s="733">
        <v>50113013</v>
      </c>
      <c r="F284" s="732" t="s">
        <v>1072</v>
      </c>
      <c r="G284" s="731" t="s">
        <v>598</v>
      </c>
      <c r="H284" s="731">
        <v>164831</v>
      </c>
      <c r="I284" s="731">
        <v>64831</v>
      </c>
      <c r="J284" s="731" t="s">
        <v>1087</v>
      </c>
      <c r="K284" s="731" t="s">
        <v>1088</v>
      </c>
      <c r="L284" s="734">
        <v>196.01999999999998</v>
      </c>
      <c r="M284" s="734">
        <v>4</v>
      </c>
      <c r="N284" s="735">
        <v>784.07999999999993</v>
      </c>
    </row>
    <row r="285" spans="1:14" ht="14.45" customHeight="1" x14ac:dyDescent="0.2">
      <c r="A285" s="729" t="s">
        <v>571</v>
      </c>
      <c r="B285" s="730" t="s">
        <v>572</v>
      </c>
      <c r="C285" s="731" t="s">
        <v>583</v>
      </c>
      <c r="D285" s="732" t="s">
        <v>584</v>
      </c>
      <c r="E285" s="733">
        <v>50113013</v>
      </c>
      <c r="F285" s="732" t="s">
        <v>1072</v>
      </c>
      <c r="G285" s="731" t="s">
        <v>595</v>
      </c>
      <c r="H285" s="731">
        <v>183926</v>
      </c>
      <c r="I285" s="731">
        <v>183926</v>
      </c>
      <c r="J285" s="731" t="s">
        <v>1089</v>
      </c>
      <c r="K285" s="731" t="s">
        <v>1090</v>
      </c>
      <c r="L285" s="734">
        <v>128.81000000000077</v>
      </c>
      <c r="M285" s="734">
        <v>92.099999999999483</v>
      </c>
      <c r="N285" s="735">
        <v>11863.401000000005</v>
      </c>
    </row>
    <row r="286" spans="1:14" ht="14.45" customHeight="1" x14ac:dyDescent="0.2">
      <c r="A286" s="729" t="s">
        <v>571</v>
      </c>
      <c r="B286" s="730" t="s">
        <v>572</v>
      </c>
      <c r="C286" s="731" t="s">
        <v>583</v>
      </c>
      <c r="D286" s="732" t="s">
        <v>584</v>
      </c>
      <c r="E286" s="733">
        <v>50113013</v>
      </c>
      <c r="F286" s="732" t="s">
        <v>1072</v>
      </c>
      <c r="G286" s="731" t="s">
        <v>595</v>
      </c>
      <c r="H286" s="731">
        <v>190778</v>
      </c>
      <c r="I286" s="731">
        <v>90778</v>
      </c>
      <c r="J286" s="731" t="s">
        <v>1091</v>
      </c>
      <c r="K286" s="731" t="s">
        <v>1092</v>
      </c>
      <c r="L286" s="734">
        <v>82.139999999999986</v>
      </c>
      <c r="M286" s="734">
        <v>2</v>
      </c>
      <c r="N286" s="735">
        <v>164.27999999999997</v>
      </c>
    </row>
    <row r="287" spans="1:14" ht="14.45" customHeight="1" x14ac:dyDescent="0.2">
      <c r="A287" s="729" t="s">
        <v>571</v>
      </c>
      <c r="B287" s="730" t="s">
        <v>572</v>
      </c>
      <c r="C287" s="731" t="s">
        <v>583</v>
      </c>
      <c r="D287" s="732" t="s">
        <v>584</v>
      </c>
      <c r="E287" s="733">
        <v>50113013</v>
      </c>
      <c r="F287" s="732" t="s">
        <v>1072</v>
      </c>
      <c r="G287" s="731" t="s">
        <v>595</v>
      </c>
      <c r="H287" s="731">
        <v>117171</v>
      </c>
      <c r="I287" s="731">
        <v>17171</v>
      </c>
      <c r="J287" s="731" t="s">
        <v>1093</v>
      </c>
      <c r="K287" s="731" t="s">
        <v>1094</v>
      </c>
      <c r="L287" s="734">
        <v>72.840000000000018</v>
      </c>
      <c r="M287" s="734">
        <v>3</v>
      </c>
      <c r="N287" s="735">
        <v>218.52000000000004</v>
      </c>
    </row>
    <row r="288" spans="1:14" ht="14.45" customHeight="1" x14ac:dyDescent="0.2">
      <c r="A288" s="729" t="s">
        <v>571</v>
      </c>
      <c r="B288" s="730" t="s">
        <v>572</v>
      </c>
      <c r="C288" s="731" t="s">
        <v>583</v>
      </c>
      <c r="D288" s="732" t="s">
        <v>584</v>
      </c>
      <c r="E288" s="733">
        <v>50113013</v>
      </c>
      <c r="F288" s="732" t="s">
        <v>1072</v>
      </c>
      <c r="G288" s="731" t="s">
        <v>595</v>
      </c>
      <c r="H288" s="731">
        <v>111706</v>
      </c>
      <c r="I288" s="731">
        <v>11706</v>
      </c>
      <c r="J288" s="731" t="s">
        <v>1095</v>
      </c>
      <c r="K288" s="731" t="s">
        <v>1096</v>
      </c>
      <c r="L288" s="734">
        <v>526.4899999999999</v>
      </c>
      <c r="M288" s="734">
        <v>3</v>
      </c>
      <c r="N288" s="735">
        <v>1579.4699999999998</v>
      </c>
    </row>
    <row r="289" spans="1:14" ht="14.45" customHeight="1" x14ac:dyDescent="0.2">
      <c r="A289" s="729" t="s">
        <v>571</v>
      </c>
      <c r="B289" s="730" t="s">
        <v>572</v>
      </c>
      <c r="C289" s="731" t="s">
        <v>583</v>
      </c>
      <c r="D289" s="732" t="s">
        <v>584</v>
      </c>
      <c r="E289" s="733">
        <v>50113013</v>
      </c>
      <c r="F289" s="732" t="s">
        <v>1072</v>
      </c>
      <c r="G289" s="731" t="s">
        <v>595</v>
      </c>
      <c r="H289" s="731">
        <v>87104</v>
      </c>
      <c r="I289" s="731">
        <v>87104</v>
      </c>
      <c r="J289" s="731" t="s">
        <v>1097</v>
      </c>
      <c r="K289" s="731" t="s">
        <v>1098</v>
      </c>
      <c r="L289" s="734">
        <v>44.45</v>
      </c>
      <c r="M289" s="734">
        <v>2</v>
      </c>
      <c r="N289" s="735">
        <v>88.9</v>
      </c>
    </row>
    <row r="290" spans="1:14" ht="14.45" customHeight="1" x14ac:dyDescent="0.2">
      <c r="A290" s="729" t="s">
        <v>571</v>
      </c>
      <c r="B290" s="730" t="s">
        <v>572</v>
      </c>
      <c r="C290" s="731" t="s">
        <v>583</v>
      </c>
      <c r="D290" s="732" t="s">
        <v>584</v>
      </c>
      <c r="E290" s="733">
        <v>50113013</v>
      </c>
      <c r="F290" s="732" t="s">
        <v>1072</v>
      </c>
      <c r="G290" s="731" t="s">
        <v>595</v>
      </c>
      <c r="H290" s="731">
        <v>162187</v>
      </c>
      <c r="I290" s="731">
        <v>162187</v>
      </c>
      <c r="J290" s="731" t="s">
        <v>1099</v>
      </c>
      <c r="K290" s="731" t="s">
        <v>1100</v>
      </c>
      <c r="L290" s="734">
        <v>687.11599999999999</v>
      </c>
      <c r="M290" s="734">
        <v>16</v>
      </c>
      <c r="N290" s="735">
        <v>10993.856</v>
      </c>
    </row>
    <row r="291" spans="1:14" ht="14.45" customHeight="1" x14ac:dyDescent="0.2">
      <c r="A291" s="729" t="s">
        <v>571</v>
      </c>
      <c r="B291" s="730" t="s">
        <v>572</v>
      </c>
      <c r="C291" s="731" t="s">
        <v>583</v>
      </c>
      <c r="D291" s="732" t="s">
        <v>584</v>
      </c>
      <c r="E291" s="733">
        <v>50113013</v>
      </c>
      <c r="F291" s="732" t="s">
        <v>1072</v>
      </c>
      <c r="G291" s="731" t="s">
        <v>598</v>
      </c>
      <c r="H291" s="731">
        <v>849887</v>
      </c>
      <c r="I291" s="731">
        <v>129834</v>
      </c>
      <c r="J291" s="731" t="s">
        <v>1101</v>
      </c>
      <c r="K291" s="731" t="s">
        <v>1102</v>
      </c>
      <c r="L291" s="734">
        <v>150.70000000000002</v>
      </c>
      <c r="M291" s="734">
        <v>8.6</v>
      </c>
      <c r="N291" s="735">
        <v>1296.02</v>
      </c>
    </row>
    <row r="292" spans="1:14" ht="14.45" customHeight="1" x14ac:dyDescent="0.2">
      <c r="A292" s="729" t="s">
        <v>571</v>
      </c>
      <c r="B292" s="730" t="s">
        <v>572</v>
      </c>
      <c r="C292" s="731" t="s">
        <v>583</v>
      </c>
      <c r="D292" s="732" t="s">
        <v>584</v>
      </c>
      <c r="E292" s="733">
        <v>50113013</v>
      </c>
      <c r="F292" s="732" t="s">
        <v>1072</v>
      </c>
      <c r="G292" s="731" t="s">
        <v>598</v>
      </c>
      <c r="H292" s="731">
        <v>849655</v>
      </c>
      <c r="I292" s="731">
        <v>129836</v>
      </c>
      <c r="J292" s="731" t="s">
        <v>1103</v>
      </c>
      <c r="K292" s="731" t="s">
        <v>1102</v>
      </c>
      <c r="L292" s="734">
        <v>264.00000000000023</v>
      </c>
      <c r="M292" s="734">
        <v>47.399999999999977</v>
      </c>
      <c r="N292" s="735">
        <v>12513.600000000004</v>
      </c>
    </row>
    <row r="293" spans="1:14" ht="14.45" customHeight="1" x14ac:dyDescent="0.2">
      <c r="A293" s="729" t="s">
        <v>571</v>
      </c>
      <c r="B293" s="730" t="s">
        <v>572</v>
      </c>
      <c r="C293" s="731" t="s">
        <v>583</v>
      </c>
      <c r="D293" s="732" t="s">
        <v>584</v>
      </c>
      <c r="E293" s="733">
        <v>50113013</v>
      </c>
      <c r="F293" s="732" t="s">
        <v>1072</v>
      </c>
      <c r="G293" s="731" t="s">
        <v>595</v>
      </c>
      <c r="H293" s="731">
        <v>844576</v>
      </c>
      <c r="I293" s="731">
        <v>100339</v>
      </c>
      <c r="J293" s="731" t="s">
        <v>1104</v>
      </c>
      <c r="K293" s="731" t="s">
        <v>1105</v>
      </c>
      <c r="L293" s="734">
        <v>96.45</v>
      </c>
      <c r="M293" s="734">
        <v>10</v>
      </c>
      <c r="N293" s="735">
        <v>964.5</v>
      </c>
    </row>
    <row r="294" spans="1:14" ht="14.45" customHeight="1" x14ac:dyDescent="0.2">
      <c r="A294" s="729" t="s">
        <v>571</v>
      </c>
      <c r="B294" s="730" t="s">
        <v>572</v>
      </c>
      <c r="C294" s="731" t="s">
        <v>583</v>
      </c>
      <c r="D294" s="732" t="s">
        <v>584</v>
      </c>
      <c r="E294" s="733">
        <v>50113013</v>
      </c>
      <c r="F294" s="732" t="s">
        <v>1072</v>
      </c>
      <c r="G294" s="731" t="s">
        <v>595</v>
      </c>
      <c r="H294" s="731">
        <v>104013</v>
      </c>
      <c r="I294" s="731">
        <v>4013</v>
      </c>
      <c r="J294" s="731" t="s">
        <v>1106</v>
      </c>
      <c r="K294" s="731" t="s">
        <v>1107</v>
      </c>
      <c r="L294" s="734">
        <v>84.390000000000015</v>
      </c>
      <c r="M294" s="734">
        <v>2</v>
      </c>
      <c r="N294" s="735">
        <v>168.78000000000003</v>
      </c>
    </row>
    <row r="295" spans="1:14" ht="14.45" customHeight="1" x14ac:dyDescent="0.2">
      <c r="A295" s="729" t="s">
        <v>571</v>
      </c>
      <c r="B295" s="730" t="s">
        <v>572</v>
      </c>
      <c r="C295" s="731" t="s">
        <v>583</v>
      </c>
      <c r="D295" s="732" t="s">
        <v>584</v>
      </c>
      <c r="E295" s="733">
        <v>50113013</v>
      </c>
      <c r="F295" s="732" t="s">
        <v>1072</v>
      </c>
      <c r="G295" s="731" t="s">
        <v>595</v>
      </c>
      <c r="H295" s="731">
        <v>112737</v>
      </c>
      <c r="I295" s="731">
        <v>12737</v>
      </c>
      <c r="J295" s="731" t="s">
        <v>1108</v>
      </c>
      <c r="K295" s="731" t="s">
        <v>1109</v>
      </c>
      <c r="L295" s="734">
        <v>84.393333333333331</v>
      </c>
      <c r="M295" s="734">
        <v>6</v>
      </c>
      <c r="N295" s="735">
        <v>506.36</v>
      </c>
    </row>
    <row r="296" spans="1:14" ht="14.45" customHeight="1" x14ac:dyDescent="0.2">
      <c r="A296" s="729" t="s">
        <v>571</v>
      </c>
      <c r="B296" s="730" t="s">
        <v>572</v>
      </c>
      <c r="C296" s="731" t="s">
        <v>583</v>
      </c>
      <c r="D296" s="732" t="s">
        <v>584</v>
      </c>
      <c r="E296" s="733">
        <v>50113013</v>
      </c>
      <c r="F296" s="732" t="s">
        <v>1072</v>
      </c>
      <c r="G296" s="731" t="s">
        <v>595</v>
      </c>
      <c r="H296" s="731">
        <v>132953</v>
      </c>
      <c r="I296" s="731">
        <v>32953</v>
      </c>
      <c r="J296" s="731" t="s">
        <v>1110</v>
      </c>
      <c r="K296" s="731" t="s">
        <v>1111</v>
      </c>
      <c r="L296" s="734">
        <v>49.635000000000005</v>
      </c>
      <c r="M296" s="734">
        <v>2</v>
      </c>
      <c r="N296" s="735">
        <v>99.27000000000001</v>
      </c>
    </row>
    <row r="297" spans="1:14" ht="14.45" customHeight="1" x14ac:dyDescent="0.2">
      <c r="A297" s="729" t="s">
        <v>571</v>
      </c>
      <c r="B297" s="730" t="s">
        <v>572</v>
      </c>
      <c r="C297" s="731" t="s">
        <v>583</v>
      </c>
      <c r="D297" s="732" t="s">
        <v>584</v>
      </c>
      <c r="E297" s="733">
        <v>50113013</v>
      </c>
      <c r="F297" s="732" t="s">
        <v>1072</v>
      </c>
      <c r="G297" s="731" t="s">
        <v>595</v>
      </c>
      <c r="H297" s="731">
        <v>102427</v>
      </c>
      <c r="I297" s="731">
        <v>2427</v>
      </c>
      <c r="J297" s="731" t="s">
        <v>1112</v>
      </c>
      <c r="K297" s="731" t="s">
        <v>1113</v>
      </c>
      <c r="L297" s="734">
        <v>103.53000000000003</v>
      </c>
      <c r="M297" s="734">
        <v>2</v>
      </c>
      <c r="N297" s="735">
        <v>207.06000000000006</v>
      </c>
    </row>
    <row r="298" spans="1:14" ht="14.45" customHeight="1" x14ac:dyDescent="0.2">
      <c r="A298" s="729" t="s">
        <v>571</v>
      </c>
      <c r="B298" s="730" t="s">
        <v>572</v>
      </c>
      <c r="C298" s="731" t="s">
        <v>583</v>
      </c>
      <c r="D298" s="732" t="s">
        <v>584</v>
      </c>
      <c r="E298" s="733">
        <v>50113013</v>
      </c>
      <c r="F298" s="732" t="s">
        <v>1072</v>
      </c>
      <c r="G298" s="731" t="s">
        <v>595</v>
      </c>
      <c r="H298" s="731">
        <v>101066</v>
      </c>
      <c r="I298" s="731">
        <v>1066</v>
      </c>
      <c r="J298" s="731" t="s">
        <v>1114</v>
      </c>
      <c r="K298" s="731" t="s">
        <v>1115</v>
      </c>
      <c r="L298" s="734">
        <v>57.195454545454552</v>
      </c>
      <c r="M298" s="734">
        <v>11</v>
      </c>
      <c r="N298" s="735">
        <v>629.15000000000009</v>
      </c>
    </row>
    <row r="299" spans="1:14" ht="14.45" customHeight="1" x14ac:dyDescent="0.2">
      <c r="A299" s="729" t="s">
        <v>571</v>
      </c>
      <c r="B299" s="730" t="s">
        <v>572</v>
      </c>
      <c r="C299" s="731" t="s">
        <v>583</v>
      </c>
      <c r="D299" s="732" t="s">
        <v>584</v>
      </c>
      <c r="E299" s="733">
        <v>50113013</v>
      </c>
      <c r="F299" s="732" t="s">
        <v>1072</v>
      </c>
      <c r="G299" s="731" t="s">
        <v>595</v>
      </c>
      <c r="H299" s="731">
        <v>188746</v>
      </c>
      <c r="I299" s="731">
        <v>88746</v>
      </c>
      <c r="J299" s="731" t="s">
        <v>1116</v>
      </c>
      <c r="K299" s="731" t="s">
        <v>1117</v>
      </c>
      <c r="L299" s="734">
        <v>51.950000000000017</v>
      </c>
      <c r="M299" s="734">
        <v>2</v>
      </c>
      <c r="N299" s="735">
        <v>103.90000000000003</v>
      </c>
    </row>
    <row r="300" spans="1:14" ht="14.45" customHeight="1" x14ac:dyDescent="0.2">
      <c r="A300" s="729" t="s">
        <v>571</v>
      </c>
      <c r="B300" s="730" t="s">
        <v>572</v>
      </c>
      <c r="C300" s="731" t="s">
        <v>583</v>
      </c>
      <c r="D300" s="732" t="s">
        <v>584</v>
      </c>
      <c r="E300" s="733">
        <v>50113013</v>
      </c>
      <c r="F300" s="732" t="s">
        <v>1072</v>
      </c>
      <c r="G300" s="731" t="s">
        <v>595</v>
      </c>
      <c r="H300" s="731">
        <v>208820</v>
      </c>
      <c r="I300" s="731">
        <v>208820</v>
      </c>
      <c r="J300" s="731" t="s">
        <v>1118</v>
      </c>
      <c r="K300" s="731" t="s">
        <v>1119</v>
      </c>
      <c r="L300" s="734">
        <v>1932.76</v>
      </c>
      <c r="M300" s="734">
        <v>3</v>
      </c>
      <c r="N300" s="735">
        <v>5798.28</v>
      </c>
    </row>
    <row r="301" spans="1:14" ht="14.45" customHeight="1" x14ac:dyDescent="0.2">
      <c r="A301" s="729" t="s">
        <v>571</v>
      </c>
      <c r="B301" s="730" t="s">
        <v>572</v>
      </c>
      <c r="C301" s="731" t="s">
        <v>583</v>
      </c>
      <c r="D301" s="732" t="s">
        <v>584</v>
      </c>
      <c r="E301" s="733">
        <v>50113013</v>
      </c>
      <c r="F301" s="732" t="s">
        <v>1072</v>
      </c>
      <c r="G301" s="731" t="s">
        <v>595</v>
      </c>
      <c r="H301" s="731">
        <v>847476</v>
      </c>
      <c r="I301" s="731">
        <v>112782</v>
      </c>
      <c r="J301" s="731" t="s">
        <v>1120</v>
      </c>
      <c r="K301" s="731" t="s">
        <v>1121</v>
      </c>
      <c r="L301" s="734">
        <v>728.75</v>
      </c>
      <c r="M301" s="734">
        <v>1.5</v>
      </c>
      <c r="N301" s="735">
        <v>1093.125</v>
      </c>
    </row>
    <row r="302" spans="1:14" ht="14.45" customHeight="1" x14ac:dyDescent="0.2">
      <c r="A302" s="729" t="s">
        <v>571</v>
      </c>
      <c r="B302" s="730" t="s">
        <v>572</v>
      </c>
      <c r="C302" s="731" t="s">
        <v>583</v>
      </c>
      <c r="D302" s="732" t="s">
        <v>584</v>
      </c>
      <c r="E302" s="733">
        <v>50113013</v>
      </c>
      <c r="F302" s="732" t="s">
        <v>1072</v>
      </c>
      <c r="G302" s="731" t="s">
        <v>595</v>
      </c>
      <c r="H302" s="731">
        <v>235812</v>
      </c>
      <c r="I302" s="731">
        <v>235812</v>
      </c>
      <c r="J302" s="731" t="s">
        <v>1122</v>
      </c>
      <c r="K302" s="731" t="s">
        <v>1123</v>
      </c>
      <c r="L302" s="734">
        <v>249.13999999999996</v>
      </c>
      <c r="M302" s="734">
        <v>20</v>
      </c>
      <c r="N302" s="735">
        <v>4982.7999999999993</v>
      </c>
    </row>
    <row r="303" spans="1:14" ht="14.45" customHeight="1" x14ac:dyDescent="0.2">
      <c r="A303" s="729" t="s">
        <v>571</v>
      </c>
      <c r="B303" s="730" t="s">
        <v>572</v>
      </c>
      <c r="C303" s="731" t="s">
        <v>583</v>
      </c>
      <c r="D303" s="732" t="s">
        <v>584</v>
      </c>
      <c r="E303" s="733">
        <v>50113013</v>
      </c>
      <c r="F303" s="732" t="s">
        <v>1072</v>
      </c>
      <c r="G303" s="731" t="s">
        <v>595</v>
      </c>
      <c r="H303" s="731">
        <v>216199</v>
      </c>
      <c r="I303" s="731">
        <v>216199</v>
      </c>
      <c r="J303" s="731" t="s">
        <v>849</v>
      </c>
      <c r="K303" s="731" t="s">
        <v>850</v>
      </c>
      <c r="L303" s="734">
        <v>86.66</v>
      </c>
      <c r="M303" s="734">
        <v>2</v>
      </c>
      <c r="N303" s="735">
        <v>173.32</v>
      </c>
    </row>
    <row r="304" spans="1:14" ht="14.45" customHeight="1" x14ac:dyDescent="0.2">
      <c r="A304" s="729" t="s">
        <v>571</v>
      </c>
      <c r="B304" s="730" t="s">
        <v>572</v>
      </c>
      <c r="C304" s="731" t="s">
        <v>583</v>
      </c>
      <c r="D304" s="732" t="s">
        <v>584</v>
      </c>
      <c r="E304" s="733">
        <v>50113013</v>
      </c>
      <c r="F304" s="732" t="s">
        <v>1072</v>
      </c>
      <c r="G304" s="731" t="s">
        <v>295</v>
      </c>
      <c r="H304" s="731">
        <v>134595</v>
      </c>
      <c r="I304" s="731">
        <v>134595</v>
      </c>
      <c r="J304" s="731" t="s">
        <v>1124</v>
      </c>
      <c r="K304" s="731" t="s">
        <v>1125</v>
      </c>
      <c r="L304" s="734">
        <v>416.77999999999986</v>
      </c>
      <c r="M304" s="734">
        <v>11.700000000000001</v>
      </c>
      <c r="N304" s="735">
        <v>4876.3259999999991</v>
      </c>
    </row>
    <row r="305" spans="1:14" ht="14.45" customHeight="1" x14ac:dyDescent="0.2">
      <c r="A305" s="729" t="s">
        <v>571</v>
      </c>
      <c r="B305" s="730" t="s">
        <v>572</v>
      </c>
      <c r="C305" s="731" t="s">
        <v>583</v>
      </c>
      <c r="D305" s="732" t="s">
        <v>584</v>
      </c>
      <c r="E305" s="733">
        <v>50113013</v>
      </c>
      <c r="F305" s="732" t="s">
        <v>1072</v>
      </c>
      <c r="G305" s="731" t="s">
        <v>598</v>
      </c>
      <c r="H305" s="731">
        <v>173750</v>
      </c>
      <c r="I305" s="731">
        <v>173750</v>
      </c>
      <c r="J305" s="731" t="s">
        <v>1126</v>
      </c>
      <c r="K305" s="731" t="s">
        <v>1127</v>
      </c>
      <c r="L305" s="734">
        <v>825.08</v>
      </c>
      <c r="M305" s="734">
        <v>2</v>
      </c>
      <c r="N305" s="735">
        <v>1650.16</v>
      </c>
    </row>
    <row r="306" spans="1:14" ht="14.45" customHeight="1" x14ac:dyDescent="0.2">
      <c r="A306" s="729" t="s">
        <v>571</v>
      </c>
      <c r="B306" s="730" t="s">
        <v>572</v>
      </c>
      <c r="C306" s="731" t="s">
        <v>583</v>
      </c>
      <c r="D306" s="732" t="s">
        <v>584</v>
      </c>
      <c r="E306" s="733">
        <v>50113013</v>
      </c>
      <c r="F306" s="732" t="s">
        <v>1072</v>
      </c>
      <c r="G306" s="731" t="s">
        <v>598</v>
      </c>
      <c r="H306" s="731">
        <v>224407</v>
      </c>
      <c r="I306" s="731">
        <v>224407</v>
      </c>
      <c r="J306" s="731" t="s">
        <v>1128</v>
      </c>
      <c r="K306" s="731" t="s">
        <v>1129</v>
      </c>
      <c r="L306" s="734">
        <v>188.45999999999998</v>
      </c>
      <c r="M306" s="734">
        <v>8.5</v>
      </c>
      <c r="N306" s="735">
        <v>1601.9099999999999</v>
      </c>
    </row>
    <row r="307" spans="1:14" ht="14.45" customHeight="1" x14ac:dyDescent="0.2">
      <c r="A307" s="729" t="s">
        <v>571</v>
      </c>
      <c r="B307" s="730" t="s">
        <v>572</v>
      </c>
      <c r="C307" s="731" t="s">
        <v>583</v>
      </c>
      <c r="D307" s="732" t="s">
        <v>584</v>
      </c>
      <c r="E307" s="733">
        <v>50113013</v>
      </c>
      <c r="F307" s="732" t="s">
        <v>1072</v>
      </c>
      <c r="G307" s="731" t="s">
        <v>598</v>
      </c>
      <c r="H307" s="731">
        <v>242332</v>
      </c>
      <c r="I307" s="731">
        <v>242332</v>
      </c>
      <c r="J307" s="731" t="s">
        <v>1128</v>
      </c>
      <c r="K307" s="731" t="s">
        <v>1130</v>
      </c>
      <c r="L307" s="734">
        <v>376.91999999999996</v>
      </c>
      <c r="M307" s="734">
        <v>2.5</v>
      </c>
      <c r="N307" s="735">
        <v>942.29999999999984</v>
      </c>
    </row>
    <row r="308" spans="1:14" ht="14.45" customHeight="1" x14ac:dyDescent="0.2">
      <c r="A308" s="729" t="s">
        <v>571</v>
      </c>
      <c r="B308" s="730" t="s">
        <v>572</v>
      </c>
      <c r="C308" s="731" t="s">
        <v>583</v>
      </c>
      <c r="D308" s="732" t="s">
        <v>584</v>
      </c>
      <c r="E308" s="733">
        <v>50113013</v>
      </c>
      <c r="F308" s="732" t="s">
        <v>1072</v>
      </c>
      <c r="G308" s="731" t="s">
        <v>595</v>
      </c>
      <c r="H308" s="731">
        <v>155636</v>
      </c>
      <c r="I308" s="731">
        <v>55636</v>
      </c>
      <c r="J308" s="731" t="s">
        <v>1131</v>
      </c>
      <c r="K308" s="731" t="s">
        <v>1132</v>
      </c>
      <c r="L308" s="734">
        <v>52.61</v>
      </c>
      <c r="M308" s="734">
        <v>4</v>
      </c>
      <c r="N308" s="735">
        <v>210.44</v>
      </c>
    </row>
    <row r="309" spans="1:14" ht="14.45" customHeight="1" x14ac:dyDescent="0.2">
      <c r="A309" s="729" t="s">
        <v>571</v>
      </c>
      <c r="B309" s="730" t="s">
        <v>572</v>
      </c>
      <c r="C309" s="731" t="s">
        <v>583</v>
      </c>
      <c r="D309" s="732" t="s">
        <v>584</v>
      </c>
      <c r="E309" s="733">
        <v>50113013</v>
      </c>
      <c r="F309" s="732" t="s">
        <v>1072</v>
      </c>
      <c r="G309" s="731" t="s">
        <v>595</v>
      </c>
      <c r="H309" s="731">
        <v>207116</v>
      </c>
      <c r="I309" s="731">
        <v>207116</v>
      </c>
      <c r="J309" s="731" t="s">
        <v>1133</v>
      </c>
      <c r="K309" s="731" t="s">
        <v>1134</v>
      </c>
      <c r="L309" s="734">
        <v>419.1</v>
      </c>
      <c r="M309" s="734">
        <v>2</v>
      </c>
      <c r="N309" s="735">
        <v>838.2</v>
      </c>
    </row>
    <row r="310" spans="1:14" ht="14.45" customHeight="1" x14ac:dyDescent="0.2">
      <c r="A310" s="729" t="s">
        <v>571</v>
      </c>
      <c r="B310" s="730" t="s">
        <v>572</v>
      </c>
      <c r="C310" s="731" t="s">
        <v>583</v>
      </c>
      <c r="D310" s="732" t="s">
        <v>584</v>
      </c>
      <c r="E310" s="733">
        <v>50113013</v>
      </c>
      <c r="F310" s="732" t="s">
        <v>1072</v>
      </c>
      <c r="G310" s="731" t="s">
        <v>595</v>
      </c>
      <c r="H310" s="731">
        <v>101076</v>
      </c>
      <c r="I310" s="731">
        <v>1076</v>
      </c>
      <c r="J310" s="731" t="s">
        <v>1135</v>
      </c>
      <c r="K310" s="731" t="s">
        <v>926</v>
      </c>
      <c r="L310" s="734">
        <v>77.995000000000005</v>
      </c>
      <c r="M310" s="734">
        <v>2</v>
      </c>
      <c r="N310" s="735">
        <v>155.99</v>
      </c>
    </row>
    <row r="311" spans="1:14" ht="14.45" customHeight="1" x14ac:dyDescent="0.2">
      <c r="A311" s="729" t="s">
        <v>571</v>
      </c>
      <c r="B311" s="730" t="s">
        <v>572</v>
      </c>
      <c r="C311" s="731" t="s">
        <v>583</v>
      </c>
      <c r="D311" s="732" t="s">
        <v>584</v>
      </c>
      <c r="E311" s="733">
        <v>50113013</v>
      </c>
      <c r="F311" s="732" t="s">
        <v>1072</v>
      </c>
      <c r="G311" s="731" t="s">
        <v>595</v>
      </c>
      <c r="H311" s="731">
        <v>145997</v>
      </c>
      <c r="I311" s="731">
        <v>45997</v>
      </c>
      <c r="J311" s="731" t="s">
        <v>1136</v>
      </c>
      <c r="K311" s="731" t="s">
        <v>1137</v>
      </c>
      <c r="L311" s="734">
        <v>138.9</v>
      </c>
      <c r="M311" s="734">
        <v>1</v>
      </c>
      <c r="N311" s="735">
        <v>138.9</v>
      </c>
    </row>
    <row r="312" spans="1:14" ht="14.45" customHeight="1" x14ac:dyDescent="0.2">
      <c r="A312" s="729" t="s">
        <v>571</v>
      </c>
      <c r="B312" s="730" t="s">
        <v>572</v>
      </c>
      <c r="C312" s="731" t="s">
        <v>583</v>
      </c>
      <c r="D312" s="732" t="s">
        <v>584</v>
      </c>
      <c r="E312" s="733">
        <v>50113013</v>
      </c>
      <c r="F312" s="732" t="s">
        <v>1072</v>
      </c>
      <c r="G312" s="731" t="s">
        <v>595</v>
      </c>
      <c r="H312" s="731">
        <v>498890</v>
      </c>
      <c r="I312" s="731">
        <v>9999999</v>
      </c>
      <c r="J312" s="731" t="s">
        <v>1138</v>
      </c>
      <c r="K312" s="731" t="s">
        <v>1139</v>
      </c>
      <c r="L312" s="734">
        <v>2112</v>
      </c>
      <c r="M312" s="734">
        <v>2.5</v>
      </c>
      <c r="N312" s="735">
        <v>5280</v>
      </c>
    </row>
    <row r="313" spans="1:14" ht="14.45" customHeight="1" x14ac:dyDescent="0.2">
      <c r="A313" s="729" t="s">
        <v>571</v>
      </c>
      <c r="B313" s="730" t="s">
        <v>572</v>
      </c>
      <c r="C313" s="731" t="s">
        <v>583</v>
      </c>
      <c r="D313" s="732" t="s">
        <v>584</v>
      </c>
      <c r="E313" s="733">
        <v>50113013</v>
      </c>
      <c r="F313" s="732" t="s">
        <v>1072</v>
      </c>
      <c r="G313" s="731" t="s">
        <v>595</v>
      </c>
      <c r="H313" s="731">
        <v>113424</v>
      </c>
      <c r="I313" s="731">
        <v>9999999</v>
      </c>
      <c r="J313" s="731" t="s">
        <v>1140</v>
      </c>
      <c r="K313" s="731" t="s">
        <v>1141</v>
      </c>
      <c r="L313" s="734">
        <v>2278.75</v>
      </c>
      <c r="M313" s="734">
        <v>3</v>
      </c>
      <c r="N313" s="735">
        <v>6836.25</v>
      </c>
    </row>
    <row r="314" spans="1:14" ht="14.45" customHeight="1" x14ac:dyDescent="0.2">
      <c r="A314" s="729" t="s">
        <v>571</v>
      </c>
      <c r="B314" s="730" t="s">
        <v>572</v>
      </c>
      <c r="C314" s="731" t="s">
        <v>583</v>
      </c>
      <c r="D314" s="732" t="s">
        <v>584</v>
      </c>
      <c r="E314" s="733">
        <v>50113013</v>
      </c>
      <c r="F314" s="732" t="s">
        <v>1072</v>
      </c>
      <c r="G314" s="731" t="s">
        <v>598</v>
      </c>
      <c r="H314" s="731">
        <v>113453</v>
      </c>
      <c r="I314" s="731">
        <v>113453</v>
      </c>
      <c r="J314" s="731" t="s">
        <v>1142</v>
      </c>
      <c r="K314" s="731" t="s">
        <v>1143</v>
      </c>
      <c r="L314" s="734">
        <v>2124.7138181818186</v>
      </c>
      <c r="M314" s="734">
        <v>5.5</v>
      </c>
      <c r="N314" s="735">
        <v>11685.926000000001</v>
      </c>
    </row>
    <row r="315" spans="1:14" ht="14.45" customHeight="1" x14ac:dyDescent="0.2">
      <c r="A315" s="729" t="s">
        <v>571</v>
      </c>
      <c r="B315" s="730" t="s">
        <v>572</v>
      </c>
      <c r="C315" s="731" t="s">
        <v>583</v>
      </c>
      <c r="D315" s="732" t="s">
        <v>584</v>
      </c>
      <c r="E315" s="733">
        <v>50113013</v>
      </c>
      <c r="F315" s="732" t="s">
        <v>1072</v>
      </c>
      <c r="G315" s="731" t="s">
        <v>329</v>
      </c>
      <c r="H315" s="731">
        <v>141263</v>
      </c>
      <c r="I315" s="731">
        <v>141263</v>
      </c>
      <c r="J315" s="731" t="s">
        <v>1144</v>
      </c>
      <c r="K315" s="731" t="s">
        <v>1145</v>
      </c>
      <c r="L315" s="734">
        <v>95.05</v>
      </c>
      <c r="M315" s="734">
        <v>15</v>
      </c>
      <c r="N315" s="735">
        <v>1425.75</v>
      </c>
    </row>
    <row r="316" spans="1:14" ht="14.45" customHeight="1" x14ac:dyDescent="0.2">
      <c r="A316" s="729" t="s">
        <v>571</v>
      </c>
      <c r="B316" s="730" t="s">
        <v>572</v>
      </c>
      <c r="C316" s="731" t="s">
        <v>583</v>
      </c>
      <c r="D316" s="732" t="s">
        <v>584</v>
      </c>
      <c r="E316" s="733">
        <v>50113013</v>
      </c>
      <c r="F316" s="732" t="s">
        <v>1072</v>
      </c>
      <c r="G316" s="731" t="s">
        <v>595</v>
      </c>
      <c r="H316" s="731">
        <v>502239</v>
      </c>
      <c r="I316" s="731">
        <v>9999999</v>
      </c>
      <c r="J316" s="731" t="s">
        <v>1146</v>
      </c>
      <c r="K316" s="731" t="s">
        <v>1141</v>
      </c>
      <c r="L316" s="734">
        <v>2090</v>
      </c>
      <c r="M316" s="734">
        <v>4</v>
      </c>
      <c r="N316" s="735">
        <v>8360</v>
      </c>
    </row>
    <row r="317" spans="1:14" ht="14.45" customHeight="1" x14ac:dyDescent="0.2">
      <c r="A317" s="729" t="s">
        <v>571</v>
      </c>
      <c r="B317" s="730" t="s">
        <v>572</v>
      </c>
      <c r="C317" s="731" t="s">
        <v>583</v>
      </c>
      <c r="D317" s="732" t="s">
        <v>584</v>
      </c>
      <c r="E317" s="733">
        <v>50113013</v>
      </c>
      <c r="F317" s="732" t="s">
        <v>1072</v>
      </c>
      <c r="G317" s="731" t="s">
        <v>595</v>
      </c>
      <c r="H317" s="731">
        <v>146640</v>
      </c>
      <c r="I317" s="731">
        <v>46640</v>
      </c>
      <c r="J317" s="731" t="s">
        <v>1147</v>
      </c>
      <c r="K317" s="731" t="s">
        <v>1148</v>
      </c>
      <c r="L317" s="734">
        <v>121.25000000000003</v>
      </c>
      <c r="M317" s="734">
        <v>1</v>
      </c>
      <c r="N317" s="735">
        <v>121.25000000000003</v>
      </c>
    </row>
    <row r="318" spans="1:14" ht="14.45" customHeight="1" x14ac:dyDescent="0.2">
      <c r="A318" s="729" t="s">
        <v>571</v>
      </c>
      <c r="B318" s="730" t="s">
        <v>572</v>
      </c>
      <c r="C318" s="731" t="s">
        <v>583</v>
      </c>
      <c r="D318" s="732" t="s">
        <v>584</v>
      </c>
      <c r="E318" s="733">
        <v>50113013</v>
      </c>
      <c r="F318" s="732" t="s">
        <v>1072</v>
      </c>
      <c r="G318" s="731" t="s">
        <v>329</v>
      </c>
      <c r="H318" s="731">
        <v>201030</v>
      </c>
      <c r="I318" s="731">
        <v>201030</v>
      </c>
      <c r="J318" s="731" t="s">
        <v>1149</v>
      </c>
      <c r="K318" s="731" t="s">
        <v>1150</v>
      </c>
      <c r="L318" s="734">
        <v>33.4</v>
      </c>
      <c r="M318" s="734">
        <v>92</v>
      </c>
      <c r="N318" s="735">
        <v>3072.8</v>
      </c>
    </row>
    <row r="319" spans="1:14" ht="14.45" customHeight="1" x14ac:dyDescent="0.2">
      <c r="A319" s="729" t="s">
        <v>571</v>
      </c>
      <c r="B319" s="730" t="s">
        <v>572</v>
      </c>
      <c r="C319" s="731" t="s">
        <v>583</v>
      </c>
      <c r="D319" s="732" t="s">
        <v>584</v>
      </c>
      <c r="E319" s="733">
        <v>50113013</v>
      </c>
      <c r="F319" s="732" t="s">
        <v>1072</v>
      </c>
      <c r="G319" s="731" t="s">
        <v>595</v>
      </c>
      <c r="H319" s="731">
        <v>106264</v>
      </c>
      <c r="I319" s="731">
        <v>6264</v>
      </c>
      <c r="J319" s="731" t="s">
        <v>1151</v>
      </c>
      <c r="K319" s="731" t="s">
        <v>1152</v>
      </c>
      <c r="L319" s="734">
        <v>31.645</v>
      </c>
      <c r="M319" s="734">
        <v>10</v>
      </c>
      <c r="N319" s="735">
        <v>316.45</v>
      </c>
    </row>
    <row r="320" spans="1:14" ht="14.45" customHeight="1" x14ac:dyDescent="0.2">
      <c r="A320" s="729" t="s">
        <v>571</v>
      </c>
      <c r="B320" s="730" t="s">
        <v>572</v>
      </c>
      <c r="C320" s="731" t="s">
        <v>583</v>
      </c>
      <c r="D320" s="732" t="s">
        <v>584</v>
      </c>
      <c r="E320" s="733">
        <v>50113013</v>
      </c>
      <c r="F320" s="732" t="s">
        <v>1072</v>
      </c>
      <c r="G320" s="731" t="s">
        <v>598</v>
      </c>
      <c r="H320" s="731">
        <v>206563</v>
      </c>
      <c r="I320" s="731">
        <v>206563</v>
      </c>
      <c r="J320" s="731" t="s">
        <v>1153</v>
      </c>
      <c r="K320" s="731" t="s">
        <v>1154</v>
      </c>
      <c r="L320" s="734">
        <v>19.040000000000003</v>
      </c>
      <c r="M320" s="734">
        <v>30</v>
      </c>
      <c r="N320" s="735">
        <v>571.20000000000005</v>
      </c>
    </row>
    <row r="321" spans="1:14" ht="14.45" customHeight="1" x14ac:dyDescent="0.2">
      <c r="A321" s="729" t="s">
        <v>571</v>
      </c>
      <c r="B321" s="730" t="s">
        <v>572</v>
      </c>
      <c r="C321" s="731" t="s">
        <v>583</v>
      </c>
      <c r="D321" s="732" t="s">
        <v>584</v>
      </c>
      <c r="E321" s="733">
        <v>50113013</v>
      </c>
      <c r="F321" s="732" t="s">
        <v>1072</v>
      </c>
      <c r="G321" s="731" t="s">
        <v>598</v>
      </c>
      <c r="H321" s="731">
        <v>126127</v>
      </c>
      <c r="I321" s="731">
        <v>26127</v>
      </c>
      <c r="J321" s="731" t="s">
        <v>1155</v>
      </c>
      <c r="K321" s="731" t="s">
        <v>1156</v>
      </c>
      <c r="L321" s="734">
        <v>2237.73</v>
      </c>
      <c r="M321" s="734">
        <v>8</v>
      </c>
      <c r="N321" s="735">
        <v>17901.84</v>
      </c>
    </row>
    <row r="322" spans="1:14" ht="14.45" customHeight="1" x14ac:dyDescent="0.2">
      <c r="A322" s="729" t="s">
        <v>571</v>
      </c>
      <c r="B322" s="730" t="s">
        <v>572</v>
      </c>
      <c r="C322" s="731" t="s">
        <v>583</v>
      </c>
      <c r="D322" s="732" t="s">
        <v>584</v>
      </c>
      <c r="E322" s="733">
        <v>50113013</v>
      </c>
      <c r="F322" s="732" t="s">
        <v>1072</v>
      </c>
      <c r="G322" s="731" t="s">
        <v>595</v>
      </c>
      <c r="H322" s="731">
        <v>117149</v>
      </c>
      <c r="I322" s="731">
        <v>17149</v>
      </c>
      <c r="J322" s="731" t="s">
        <v>1157</v>
      </c>
      <c r="K322" s="731" t="s">
        <v>1158</v>
      </c>
      <c r="L322" s="734">
        <v>162.53</v>
      </c>
      <c r="M322" s="734">
        <v>31</v>
      </c>
      <c r="N322" s="735">
        <v>5038.43</v>
      </c>
    </row>
    <row r="323" spans="1:14" ht="14.45" customHeight="1" x14ac:dyDescent="0.2">
      <c r="A323" s="729" t="s">
        <v>571</v>
      </c>
      <c r="B323" s="730" t="s">
        <v>572</v>
      </c>
      <c r="C323" s="731" t="s">
        <v>583</v>
      </c>
      <c r="D323" s="732" t="s">
        <v>584</v>
      </c>
      <c r="E323" s="733">
        <v>50113013</v>
      </c>
      <c r="F323" s="732" t="s">
        <v>1072</v>
      </c>
      <c r="G323" s="731" t="s">
        <v>598</v>
      </c>
      <c r="H323" s="731">
        <v>166269</v>
      </c>
      <c r="I323" s="731">
        <v>166269</v>
      </c>
      <c r="J323" s="731" t="s">
        <v>1159</v>
      </c>
      <c r="K323" s="731" t="s">
        <v>1160</v>
      </c>
      <c r="L323" s="734">
        <v>52.879999999999995</v>
      </c>
      <c r="M323" s="734">
        <v>28</v>
      </c>
      <c r="N323" s="735">
        <v>1480.6399999999999</v>
      </c>
    </row>
    <row r="324" spans="1:14" ht="14.45" customHeight="1" x14ac:dyDescent="0.2">
      <c r="A324" s="729" t="s">
        <v>571</v>
      </c>
      <c r="B324" s="730" t="s">
        <v>572</v>
      </c>
      <c r="C324" s="731" t="s">
        <v>583</v>
      </c>
      <c r="D324" s="732" t="s">
        <v>584</v>
      </c>
      <c r="E324" s="733">
        <v>50113013</v>
      </c>
      <c r="F324" s="732" t="s">
        <v>1072</v>
      </c>
      <c r="G324" s="731" t="s">
        <v>329</v>
      </c>
      <c r="H324" s="731">
        <v>103708</v>
      </c>
      <c r="I324" s="731">
        <v>3708</v>
      </c>
      <c r="J324" s="731" t="s">
        <v>1161</v>
      </c>
      <c r="K324" s="731" t="s">
        <v>1162</v>
      </c>
      <c r="L324" s="734">
        <v>1134.8800000000003</v>
      </c>
      <c r="M324" s="734">
        <v>2.4</v>
      </c>
      <c r="N324" s="735">
        <v>2723.7120000000004</v>
      </c>
    </row>
    <row r="325" spans="1:14" ht="14.45" customHeight="1" x14ac:dyDescent="0.2">
      <c r="A325" s="729" t="s">
        <v>571</v>
      </c>
      <c r="B325" s="730" t="s">
        <v>572</v>
      </c>
      <c r="C325" s="731" t="s">
        <v>583</v>
      </c>
      <c r="D325" s="732" t="s">
        <v>584</v>
      </c>
      <c r="E325" s="733">
        <v>50113014</v>
      </c>
      <c r="F325" s="732" t="s">
        <v>1163</v>
      </c>
      <c r="G325" s="731" t="s">
        <v>595</v>
      </c>
      <c r="H325" s="731">
        <v>113798</v>
      </c>
      <c r="I325" s="731">
        <v>13798</v>
      </c>
      <c r="J325" s="731" t="s">
        <v>1164</v>
      </c>
      <c r="K325" s="731" t="s">
        <v>1165</v>
      </c>
      <c r="L325" s="734">
        <v>114.44666666666667</v>
      </c>
      <c r="M325" s="734">
        <v>3</v>
      </c>
      <c r="N325" s="735">
        <v>343.34000000000003</v>
      </c>
    </row>
    <row r="326" spans="1:14" ht="14.45" customHeight="1" x14ac:dyDescent="0.2">
      <c r="A326" s="729" t="s">
        <v>571</v>
      </c>
      <c r="B326" s="730" t="s">
        <v>572</v>
      </c>
      <c r="C326" s="731" t="s">
        <v>583</v>
      </c>
      <c r="D326" s="732" t="s">
        <v>584</v>
      </c>
      <c r="E326" s="733">
        <v>50113014</v>
      </c>
      <c r="F326" s="732" t="s">
        <v>1163</v>
      </c>
      <c r="G326" s="731" t="s">
        <v>595</v>
      </c>
      <c r="H326" s="731">
        <v>208276</v>
      </c>
      <c r="I326" s="731">
        <v>208276</v>
      </c>
      <c r="J326" s="731" t="s">
        <v>888</v>
      </c>
      <c r="K326" s="731" t="s">
        <v>1166</v>
      </c>
      <c r="L326" s="734">
        <v>131.31999999999996</v>
      </c>
      <c r="M326" s="734">
        <v>1</v>
      </c>
      <c r="N326" s="735">
        <v>131.31999999999996</v>
      </c>
    </row>
    <row r="327" spans="1:14" ht="14.45" customHeight="1" x14ac:dyDescent="0.2">
      <c r="A327" s="729" t="s">
        <v>571</v>
      </c>
      <c r="B327" s="730" t="s">
        <v>572</v>
      </c>
      <c r="C327" s="731" t="s">
        <v>588</v>
      </c>
      <c r="D327" s="732" t="s">
        <v>589</v>
      </c>
      <c r="E327" s="733">
        <v>50113001</v>
      </c>
      <c r="F327" s="732" t="s">
        <v>594</v>
      </c>
      <c r="G327" s="731" t="s">
        <v>595</v>
      </c>
      <c r="H327" s="731">
        <v>100362</v>
      </c>
      <c r="I327" s="731">
        <v>362</v>
      </c>
      <c r="J327" s="731" t="s">
        <v>601</v>
      </c>
      <c r="K327" s="731" t="s">
        <v>602</v>
      </c>
      <c r="L327" s="734">
        <v>72.570000000000007</v>
      </c>
      <c r="M327" s="734">
        <v>1</v>
      </c>
      <c r="N327" s="735">
        <v>72.570000000000007</v>
      </c>
    </row>
    <row r="328" spans="1:14" ht="14.45" customHeight="1" x14ac:dyDescent="0.2">
      <c r="A328" s="729" t="s">
        <v>571</v>
      </c>
      <c r="B328" s="730" t="s">
        <v>572</v>
      </c>
      <c r="C328" s="731" t="s">
        <v>588</v>
      </c>
      <c r="D328" s="732" t="s">
        <v>589</v>
      </c>
      <c r="E328" s="733">
        <v>50113001</v>
      </c>
      <c r="F328" s="732" t="s">
        <v>594</v>
      </c>
      <c r="G328" s="731" t="s">
        <v>595</v>
      </c>
      <c r="H328" s="731">
        <v>167547</v>
      </c>
      <c r="I328" s="731">
        <v>67547</v>
      </c>
      <c r="J328" s="731" t="s">
        <v>611</v>
      </c>
      <c r="K328" s="731" t="s">
        <v>612</v>
      </c>
      <c r="L328" s="734">
        <v>47.079999999999991</v>
      </c>
      <c r="M328" s="734">
        <v>1</v>
      </c>
      <c r="N328" s="735">
        <v>47.079999999999991</v>
      </c>
    </row>
    <row r="329" spans="1:14" ht="14.45" customHeight="1" x14ac:dyDescent="0.2">
      <c r="A329" s="729" t="s">
        <v>571</v>
      </c>
      <c r="B329" s="730" t="s">
        <v>572</v>
      </c>
      <c r="C329" s="731" t="s">
        <v>588</v>
      </c>
      <c r="D329" s="732" t="s">
        <v>589</v>
      </c>
      <c r="E329" s="733">
        <v>50113001</v>
      </c>
      <c r="F329" s="732" t="s">
        <v>594</v>
      </c>
      <c r="G329" s="731" t="s">
        <v>595</v>
      </c>
      <c r="H329" s="731">
        <v>156926</v>
      </c>
      <c r="I329" s="731">
        <v>56926</v>
      </c>
      <c r="J329" s="731" t="s">
        <v>1167</v>
      </c>
      <c r="K329" s="731" t="s">
        <v>1168</v>
      </c>
      <c r="L329" s="734">
        <v>48.4</v>
      </c>
      <c r="M329" s="734">
        <v>1</v>
      </c>
      <c r="N329" s="735">
        <v>48.4</v>
      </c>
    </row>
    <row r="330" spans="1:14" ht="14.45" customHeight="1" x14ac:dyDescent="0.2">
      <c r="A330" s="729" t="s">
        <v>571</v>
      </c>
      <c r="B330" s="730" t="s">
        <v>572</v>
      </c>
      <c r="C330" s="731" t="s">
        <v>588</v>
      </c>
      <c r="D330" s="732" t="s">
        <v>589</v>
      </c>
      <c r="E330" s="733">
        <v>50113001</v>
      </c>
      <c r="F330" s="732" t="s">
        <v>594</v>
      </c>
      <c r="G330" s="731" t="s">
        <v>595</v>
      </c>
      <c r="H330" s="731">
        <v>162320</v>
      </c>
      <c r="I330" s="731">
        <v>62320</v>
      </c>
      <c r="J330" s="731" t="s">
        <v>644</v>
      </c>
      <c r="K330" s="731" t="s">
        <v>645</v>
      </c>
      <c r="L330" s="734">
        <v>80.166666666666643</v>
      </c>
      <c r="M330" s="734">
        <v>6</v>
      </c>
      <c r="N330" s="735">
        <v>480.99999999999989</v>
      </c>
    </row>
    <row r="331" spans="1:14" ht="14.45" customHeight="1" x14ac:dyDescent="0.2">
      <c r="A331" s="729" t="s">
        <v>571</v>
      </c>
      <c r="B331" s="730" t="s">
        <v>572</v>
      </c>
      <c r="C331" s="731" t="s">
        <v>588</v>
      </c>
      <c r="D331" s="732" t="s">
        <v>589</v>
      </c>
      <c r="E331" s="733">
        <v>50113001</v>
      </c>
      <c r="F331" s="732" t="s">
        <v>594</v>
      </c>
      <c r="G331" s="731" t="s">
        <v>598</v>
      </c>
      <c r="H331" s="731">
        <v>190044</v>
      </c>
      <c r="I331" s="731">
        <v>90044</v>
      </c>
      <c r="J331" s="731" t="s">
        <v>1169</v>
      </c>
      <c r="K331" s="731" t="s">
        <v>1170</v>
      </c>
      <c r="L331" s="734">
        <v>37.193125000000002</v>
      </c>
      <c r="M331" s="734">
        <v>96</v>
      </c>
      <c r="N331" s="735">
        <v>3570.54</v>
      </c>
    </row>
    <row r="332" spans="1:14" ht="14.45" customHeight="1" x14ac:dyDescent="0.2">
      <c r="A332" s="729" t="s">
        <v>571</v>
      </c>
      <c r="B332" s="730" t="s">
        <v>572</v>
      </c>
      <c r="C332" s="731" t="s">
        <v>588</v>
      </c>
      <c r="D332" s="732" t="s">
        <v>589</v>
      </c>
      <c r="E332" s="733">
        <v>50113001</v>
      </c>
      <c r="F332" s="732" t="s">
        <v>594</v>
      </c>
      <c r="G332" s="731" t="s">
        <v>595</v>
      </c>
      <c r="H332" s="731">
        <v>920200</v>
      </c>
      <c r="I332" s="731">
        <v>15877</v>
      </c>
      <c r="J332" s="731" t="s">
        <v>1171</v>
      </c>
      <c r="K332" s="731" t="s">
        <v>329</v>
      </c>
      <c r="L332" s="734">
        <v>252.97798539846897</v>
      </c>
      <c r="M332" s="734">
        <v>6</v>
      </c>
      <c r="N332" s="735">
        <v>1517.8679123908139</v>
      </c>
    </row>
    <row r="333" spans="1:14" ht="14.45" customHeight="1" x14ac:dyDescent="0.2">
      <c r="A333" s="729" t="s">
        <v>571</v>
      </c>
      <c r="B333" s="730" t="s">
        <v>572</v>
      </c>
      <c r="C333" s="731" t="s">
        <v>588</v>
      </c>
      <c r="D333" s="732" t="s">
        <v>589</v>
      </c>
      <c r="E333" s="733">
        <v>50113001</v>
      </c>
      <c r="F333" s="732" t="s">
        <v>594</v>
      </c>
      <c r="G333" s="731" t="s">
        <v>595</v>
      </c>
      <c r="H333" s="731">
        <v>229191</v>
      </c>
      <c r="I333" s="731">
        <v>229191</v>
      </c>
      <c r="J333" s="731" t="s">
        <v>733</v>
      </c>
      <c r="K333" s="731" t="s">
        <v>735</v>
      </c>
      <c r="L333" s="734">
        <v>141.21</v>
      </c>
      <c r="M333" s="734">
        <v>1</v>
      </c>
      <c r="N333" s="735">
        <v>141.21</v>
      </c>
    </row>
    <row r="334" spans="1:14" ht="14.45" customHeight="1" x14ac:dyDescent="0.2">
      <c r="A334" s="729" t="s">
        <v>571</v>
      </c>
      <c r="B334" s="730" t="s">
        <v>572</v>
      </c>
      <c r="C334" s="731" t="s">
        <v>588</v>
      </c>
      <c r="D334" s="732" t="s">
        <v>589</v>
      </c>
      <c r="E334" s="733">
        <v>50113001</v>
      </c>
      <c r="F334" s="732" t="s">
        <v>594</v>
      </c>
      <c r="G334" s="731" t="s">
        <v>595</v>
      </c>
      <c r="H334" s="731">
        <v>4269</v>
      </c>
      <c r="I334" s="731">
        <v>4269</v>
      </c>
      <c r="J334" s="731" t="s">
        <v>1172</v>
      </c>
      <c r="K334" s="731" t="s">
        <v>1173</v>
      </c>
      <c r="L334" s="734">
        <v>124.28</v>
      </c>
      <c r="M334" s="734">
        <v>1</v>
      </c>
      <c r="N334" s="735">
        <v>124.28</v>
      </c>
    </row>
    <row r="335" spans="1:14" ht="14.45" customHeight="1" x14ac:dyDescent="0.2">
      <c r="A335" s="729" t="s">
        <v>571</v>
      </c>
      <c r="B335" s="730" t="s">
        <v>572</v>
      </c>
      <c r="C335" s="731" t="s">
        <v>588</v>
      </c>
      <c r="D335" s="732" t="s">
        <v>589</v>
      </c>
      <c r="E335" s="733">
        <v>50113001</v>
      </c>
      <c r="F335" s="732" t="s">
        <v>594</v>
      </c>
      <c r="G335" s="731" t="s">
        <v>595</v>
      </c>
      <c r="H335" s="731">
        <v>900881</v>
      </c>
      <c r="I335" s="731">
        <v>0</v>
      </c>
      <c r="J335" s="731" t="s">
        <v>835</v>
      </c>
      <c r="K335" s="731" t="s">
        <v>329</v>
      </c>
      <c r="L335" s="734">
        <v>154.68320262603675</v>
      </c>
      <c r="M335" s="734">
        <v>19</v>
      </c>
      <c r="N335" s="735">
        <v>2938.9808498946982</v>
      </c>
    </row>
    <row r="336" spans="1:14" ht="14.45" customHeight="1" x14ac:dyDescent="0.2">
      <c r="A336" s="729" t="s">
        <v>571</v>
      </c>
      <c r="B336" s="730" t="s">
        <v>572</v>
      </c>
      <c r="C336" s="731" t="s">
        <v>588</v>
      </c>
      <c r="D336" s="732" t="s">
        <v>589</v>
      </c>
      <c r="E336" s="733">
        <v>50113001</v>
      </c>
      <c r="F336" s="732" t="s">
        <v>594</v>
      </c>
      <c r="G336" s="731" t="s">
        <v>595</v>
      </c>
      <c r="H336" s="731">
        <v>841544</v>
      </c>
      <c r="I336" s="731">
        <v>0</v>
      </c>
      <c r="J336" s="731" t="s">
        <v>837</v>
      </c>
      <c r="K336" s="731" t="s">
        <v>329</v>
      </c>
      <c r="L336" s="734">
        <v>120.15838508692075</v>
      </c>
      <c r="M336" s="734">
        <v>5</v>
      </c>
      <c r="N336" s="735">
        <v>600.79192543460374</v>
      </c>
    </row>
    <row r="337" spans="1:14" ht="14.45" customHeight="1" x14ac:dyDescent="0.2">
      <c r="A337" s="729" t="s">
        <v>571</v>
      </c>
      <c r="B337" s="730" t="s">
        <v>572</v>
      </c>
      <c r="C337" s="731" t="s">
        <v>588</v>
      </c>
      <c r="D337" s="732" t="s">
        <v>589</v>
      </c>
      <c r="E337" s="733">
        <v>50113001</v>
      </c>
      <c r="F337" s="732" t="s">
        <v>594</v>
      </c>
      <c r="G337" s="731" t="s">
        <v>595</v>
      </c>
      <c r="H337" s="731">
        <v>500989</v>
      </c>
      <c r="I337" s="731">
        <v>0</v>
      </c>
      <c r="J337" s="731" t="s">
        <v>1174</v>
      </c>
      <c r="K337" s="731" t="s">
        <v>329</v>
      </c>
      <c r="L337" s="734">
        <v>145.71919989980788</v>
      </c>
      <c r="M337" s="734">
        <v>1</v>
      </c>
      <c r="N337" s="735">
        <v>145.71919989980788</v>
      </c>
    </row>
    <row r="338" spans="1:14" ht="14.45" customHeight="1" x14ac:dyDescent="0.2">
      <c r="A338" s="729" t="s">
        <v>571</v>
      </c>
      <c r="B338" s="730" t="s">
        <v>572</v>
      </c>
      <c r="C338" s="731" t="s">
        <v>588</v>
      </c>
      <c r="D338" s="732" t="s">
        <v>589</v>
      </c>
      <c r="E338" s="733">
        <v>50113001</v>
      </c>
      <c r="F338" s="732" t="s">
        <v>594</v>
      </c>
      <c r="G338" s="731" t="s">
        <v>595</v>
      </c>
      <c r="H338" s="731">
        <v>500979</v>
      </c>
      <c r="I338" s="731">
        <v>0</v>
      </c>
      <c r="J338" s="731" t="s">
        <v>838</v>
      </c>
      <c r="K338" s="731" t="s">
        <v>329</v>
      </c>
      <c r="L338" s="734">
        <v>95.913857023448486</v>
      </c>
      <c r="M338" s="734">
        <v>21</v>
      </c>
      <c r="N338" s="735">
        <v>2014.1909974924183</v>
      </c>
    </row>
    <row r="339" spans="1:14" ht="14.45" customHeight="1" x14ac:dyDescent="0.2">
      <c r="A339" s="729" t="s">
        <v>571</v>
      </c>
      <c r="B339" s="730" t="s">
        <v>572</v>
      </c>
      <c r="C339" s="731" t="s">
        <v>588</v>
      </c>
      <c r="D339" s="732" t="s">
        <v>589</v>
      </c>
      <c r="E339" s="733">
        <v>50113001</v>
      </c>
      <c r="F339" s="732" t="s">
        <v>594</v>
      </c>
      <c r="G339" s="731" t="s">
        <v>595</v>
      </c>
      <c r="H339" s="731">
        <v>920117</v>
      </c>
      <c r="I339" s="731">
        <v>0</v>
      </c>
      <c r="J339" s="731" t="s">
        <v>1175</v>
      </c>
      <c r="K339" s="731" t="s">
        <v>1176</v>
      </c>
      <c r="L339" s="734">
        <v>100.99580645703792</v>
      </c>
      <c r="M339" s="734">
        <v>1</v>
      </c>
      <c r="N339" s="735">
        <v>100.99580645703792</v>
      </c>
    </row>
    <row r="340" spans="1:14" ht="14.45" customHeight="1" x14ac:dyDescent="0.2">
      <c r="A340" s="729" t="s">
        <v>571</v>
      </c>
      <c r="B340" s="730" t="s">
        <v>572</v>
      </c>
      <c r="C340" s="731" t="s">
        <v>588</v>
      </c>
      <c r="D340" s="732" t="s">
        <v>589</v>
      </c>
      <c r="E340" s="733">
        <v>50113001</v>
      </c>
      <c r="F340" s="732" t="s">
        <v>594</v>
      </c>
      <c r="G340" s="731" t="s">
        <v>595</v>
      </c>
      <c r="H340" s="731">
        <v>900823</v>
      </c>
      <c r="I340" s="731">
        <v>0</v>
      </c>
      <c r="J340" s="731" t="s">
        <v>1177</v>
      </c>
      <c r="K340" s="731" t="s">
        <v>329</v>
      </c>
      <c r="L340" s="734">
        <v>86.363612209621792</v>
      </c>
      <c r="M340" s="734">
        <v>1</v>
      </c>
      <c r="N340" s="735">
        <v>86.363612209621792</v>
      </c>
    </row>
    <row r="341" spans="1:14" ht="14.45" customHeight="1" x14ac:dyDescent="0.2">
      <c r="A341" s="729" t="s">
        <v>571</v>
      </c>
      <c r="B341" s="730" t="s">
        <v>572</v>
      </c>
      <c r="C341" s="731" t="s">
        <v>588</v>
      </c>
      <c r="D341" s="732" t="s">
        <v>589</v>
      </c>
      <c r="E341" s="733">
        <v>50113001</v>
      </c>
      <c r="F341" s="732" t="s">
        <v>594</v>
      </c>
      <c r="G341" s="731" t="s">
        <v>595</v>
      </c>
      <c r="H341" s="731">
        <v>921048</v>
      </c>
      <c r="I341" s="731">
        <v>0</v>
      </c>
      <c r="J341" s="731" t="s">
        <v>1178</v>
      </c>
      <c r="K341" s="731" t="s">
        <v>329</v>
      </c>
      <c r="L341" s="734">
        <v>54.181931453830956</v>
      </c>
      <c r="M341" s="734">
        <v>10</v>
      </c>
      <c r="N341" s="735">
        <v>541.81931453830953</v>
      </c>
    </row>
    <row r="342" spans="1:14" ht="14.45" customHeight="1" x14ac:dyDescent="0.2">
      <c r="A342" s="729" t="s">
        <v>571</v>
      </c>
      <c r="B342" s="730" t="s">
        <v>572</v>
      </c>
      <c r="C342" s="731" t="s">
        <v>588</v>
      </c>
      <c r="D342" s="732" t="s">
        <v>589</v>
      </c>
      <c r="E342" s="733">
        <v>50113001</v>
      </c>
      <c r="F342" s="732" t="s">
        <v>594</v>
      </c>
      <c r="G342" s="731" t="s">
        <v>595</v>
      </c>
      <c r="H342" s="731">
        <v>900406</v>
      </c>
      <c r="I342" s="731">
        <v>0</v>
      </c>
      <c r="J342" s="731" t="s">
        <v>844</v>
      </c>
      <c r="K342" s="731" t="s">
        <v>329</v>
      </c>
      <c r="L342" s="734">
        <v>82.386269934476715</v>
      </c>
      <c r="M342" s="734">
        <v>3</v>
      </c>
      <c r="N342" s="735">
        <v>247.15880980343016</v>
      </c>
    </row>
    <row r="343" spans="1:14" ht="14.45" customHeight="1" x14ac:dyDescent="0.2">
      <c r="A343" s="729" t="s">
        <v>571</v>
      </c>
      <c r="B343" s="730" t="s">
        <v>572</v>
      </c>
      <c r="C343" s="731" t="s">
        <v>588</v>
      </c>
      <c r="D343" s="732" t="s">
        <v>589</v>
      </c>
      <c r="E343" s="733">
        <v>50113001</v>
      </c>
      <c r="F343" s="732" t="s">
        <v>594</v>
      </c>
      <c r="G343" s="731" t="s">
        <v>595</v>
      </c>
      <c r="H343" s="731">
        <v>921459</v>
      </c>
      <c r="I343" s="731">
        <v>0</v>
      </c>
      <c r="J343" s="731" t="s">
        <v>848</v>
      </c>
      <c r="K343" s="731" t="s">
        <v>329</v>
      </c>
      <c r="L343" s="734">
        <v>353.43966783798709</v>
      </c>
      <c r="M343" s="734">
        <v>2</v>
      </c>
      <c r="N343" s="735">
        <v>706.87933567597418</v>
      </c>
    </row>
    <row r="344" spans="1:14" ht="14.45" customHeight="1" x14ac:dyDescent="0.2">
      <c r="A344" s="729" t="s">
        <v>571</v>
      </c>
      <c r="B344" s="730" t="s">
        <v>572</v>
      </c>
      <c r="C344" s="731" t="s">
        <v>588</v>
      </c>
      <c r="D344" s="732" t="s">
        <v>589</v>
      </c>
      <c r="E344" s="733">
        <v>50113001</v>
      </c>
      <c r="F344" s="732" t="s">
        <v>594</v>
      </c>
      <c r="G344" s="731" t="s">
        <v>595</v>
      </c>
      <c r="H344" s="731">
        <v>100502</v>
      </c>
      <c r="I344" s="731">
        <v>502</v>
      </c>
      <c r="J344" s="731" t="s">
        <v>884</v>
      </c>
      <c r="K344" s="731" t="s">
        <v>885</v>
      </c>
      <c r="L344" s="734">
        <v>268.70410256410253</v>
      </c>
      <c r="M344" s="734">
        <v>39</v>
      </c>
      <c r="N344" s="735">
        <v>10479.459999999999</v>
      </c>
    </row>
    <row r="345" spans="1:14" ht="14.45" customHeight="1" x14ac:dyDescent="0.2">
      <c r="A345" s="729" t="s">
        <v>571</v>
      </c>
      <c r="B345" s="730" t="s">
        <v>572</v>
      </c>
      <c r="C345" s="731" t="s">
        <v>591</v>
      </c>
      <c r="D345" s="732" t="s">
        <v>592</v>
      </c>
      <c r="E345" s="733">
        <v>50113001</v>
      </c>
      <c r="F345" s="732" t="s">
        <v>594</v>
      </c>
      <c r="G345" s="731" t="s">
        <v>595</v>
      </c>
      <c r="H345" s="731">
        <v>194958</v>
      </c>
      <c r="I345" s="731">
        <v>94958</v>
      </c>
      <c r="J345" s="731" t="s">
        <v>1179</v>
      </c>
      <c r="K345" s="731" t="s">
        <v>1180</v>
      </c>
      <c r="L345" s="734">
        <v>42.97</v>
      </c>
      <c r="M345" s="734">
        <v>1</v>
      </c>
      <c r="N345" s="735">
        <v>42.97</v>
      </c>
    </row>
    <row r="346" spans="1:14" ht="14.45" customHeight="1" x14ac:dyDescent="0.2">
      <c r="A346" s="729" t="s">
        <v>571</v>
      </c>
      <c r="B346" s="730" t="s">
        <v>572</v>
      </c>
      <c r="C346" s="731" t="s">
        <v>591</v>
      </c>
      <c r="D346" s="732" t="s">
        <v>592</v>
      </c>
      <c r="E346" s="733">
        <v>50113001</v>
      </c>
      <c r="F346" s="732" t="s">
        <v>594</v>
      </c>
      <c r="G346" s="731" t="s">
        <v>595</v>
      </c>
      <c r="H346" s="731">
        <v>192729</v>
      </c>
      <c r="I346" s="731">
        <v>92729</v>
      </c>
      <c r="J346" s="731" t="s">
        <v>1181</v>
      </c>
      <c r="K346" s="731" t="s">
        <v>1182</v>
      </c>
      <c r="L346" s="734">
        <v>48.290000000000013</v>
      </c>
      <c r="M346" s="734">
        <v>2</v>
      </c>
      <c r="N346" s="735">
        <v>96.580000000000027</v>
      </c>
    </row>
    <row r="347" spans="1:14" ht="14.45" customHeight="1" x14ac:dyDescent="0.2">
      <c r="A347" s="729" t="s">
        <v>571</v>
      </c>
      <c r="B347" s="730" t="s">
        <v>572</v>
      </c>
      <c r="C347" s="731" t="s">
        <v>591</v>
      </c>
      <c r="D347" s="732" t="s">
        <v>592</v>
      </c>
      <c r="E347" s="733">
        <v>50113001</v>
      </c>
      <c r="F347" s="732" t="s">
        <v>594</v>
      </c>
      <c r="G347" s="731" t="s">
        <v>595</v>
      </c>
      <c r="H347" s="731">
        <v>176064</v>
      </c>
      <c r="I347" s="731">
        <v>76064</v>
      </c>
      <c r="J347" s="731" t="s">
        <v>596</v>
      </c>
      <c r="K347" s="731" t="s">
        <v>597</v>
      </c>
      <c r="L347" s="734">
        <v>83.84999999999998</v>
      </c>
      <c r="M347" s="734">
        <v>1</v>
      </c>
      <c r="N347" s="735">
        <v>83.84999999999998</v>
      </c>
    </row>
    <row r="348" spans="1:14" ht="14.45" customHeight="1" x14ac:dyDescent="0.2">
      <c r="A348" s="729" t="s">
        <v>571</v>
      </c>
      <c r="B348" s="730" t="s">
        <v>572</v>
      </c>
      <c r="C348" s="731" t="s">
        <v>591</v>
      </c>
      <c r="D348" s="732" t="s">
        <v>592</v>
      </c>
      <c r="E348" s="733">
        <v>50113001</v>
      </c>
      <c r="F348" s="732" t="s">
        <v>594</v>
      </c>
      <c r="G348" s="731" t="s">
        <v>595</v>
      </c>
      <c r="H348" s="731">
        <v>100362</v>
      </c>
      <c r="I348" s="731">
        <v>362</v>
      </c>
      <c r="J348" s="731" t="s">
        <v>601</v>
      </c>
      <c r="K348" s="731" t="s">
        <v>602</v>
      </c>
      <c r="L348" s="734">
        <v>72.569999999999993</v>
      </c>
      <c r="M348" s="734">
        <v>8</v>
      </c>
      <c r="N348" s="735">
        <v>580.55999999999995</v>
      </c>
    </row>
    <row r="349" spans="1:14" ht="14.45" customHeight="1" x14ac:dyDescent="0.2">
      <c r="A349" s="729" t="s">
        <v>571</v>
      </c>
      <c r="B349" s="730" t="s">
        <v>572</v>
      </c>
      <c r="C349" s="731" t="s">
        <v>591</v>
      </c>
      <c r="D349" s="732" t="s">
        <v>592</v>
      </c>
      <c r="E349" s="733">
        <v>50113001</v>
      </c>
      <c r="F349" s="732" t="s">
        <v>594</v>
      </c>
      <c r="G349" s="731" t="s">
        <v>595</v>
      </c>
      <c r="H349" s="731">
        <v>230398</v>
      </c>
      <c r="I349" s="731">
        <v>230398</v>
      </c>
      <c r="J349" s="731" t="s">
        <v>605</v>
      </c>
      <c r="K349" s="731" t="s">
        <v>606</v>
      </c>
      <c r="L349" s="734">
        <v>141.01</v>
      </c>
      <c r="M349" s="734">
        <v>1</v>
      </c>
      <c r="N349" s="735">
        <v>141.01</v>
      </c>
    </row>
    <row r="350" spans="1:14" ht="14.45" customHeight="1" x14ac:dyDescent="0.2">
      <c r="A350" s="729" t="s">
        <v>571</v>
      </c>
      <c r="B350" s="730" t="s">
        <v>572</v>
      </c>
      <c r="C350" s="731" t="s">
        <v>591</v>
      </c>
      <c r="D350" s="732" t="s">
        <v>592</v>
      </c>
      <c r="E350" s="733">
        <v>50113001</v>
      </c>
      <c r="F350" s="732" t="s">
        <v>594</v>
      </c>
      <c r="G350" s="731" t="s">
        <v>595</v>
      </c>
      <c r="H350" s="731">
        <v>176954</v>
      </c>
      <c r="I350" s="731">
        <v>176954</v>
      </c>
      <c r="J350" s="731" t="s">
        <v>609</v>
      </c>
      <c r="K350" s="731" t="s">
        <v>610</v>
      </c>
      <c r="L350" s="734">
        <v>95.12</v>
      </c>
      <c r="M350" s="734">
        <v>4</v>
      </c>
      <c r="N350" s="735">
        <v>380.48</v>
      </c>
    </row>
    <row r="351" spans="1:14" ht="14.45" customHeight="1" x14ac:dyDescent="0.2">
      <c r="A351" s="729" t="s">
        <v>571</v>
      </c>
      <c r="B351" s="730" t="s">
        <v>572</v>
      </c>
      <c r="C351" s="731" t="s">
        <v>591</v>
      </c>
      <c r="D351" s="732" t="s">
        <v>592</v>
      </c>
      <c r="E351" s="733">
        <v>50113001</v>
      </c>
      <c r="F351" s="732" t="s">
        <v>594</v>
      </c>
      <c r="G351" s="731" t="s">
        <v>595</v>
      </c>
      <c r="H351" s="731">
        <v>136505</v>
      </c>
      <c r="I351" s="731">
        <v>136505</v>
      </c>
      <c r="J351" s="731" t="s">
        <v>1183</v>
      </c>
      <c r="K351" s="731" t="s">
        <v>1184</v>
      </c>
      <c r="L351" s="734">
        <v>51.150000000000013</v>
      </c>
      <c r="M351" s="734">
        <v>1</v>
      </c>
      <c r="N351" s="735">
        <v>51.150000000000013</v>
      </c>
    </row>
    <row r="352" spans="1:14" ht="14.45" customHeight="1" x14ac:dyDescent="0.2">
      <c r="A352" s="729" t="s">
        <v>571</v>
      </c>
      <c r="B352" s="730" t="s">
        <v>572</v>
      </c>
      <c r="C352" s="731" t="s">
        <v>591</v>
      </c>
      <c r="D352" s="732" t="s">
        <v>592</v>
      </c>
      <c r="E352" s="733">
        <v>50113001</v>
      </c>
      <c r="F352" s="732" t="s">
        <v>594</v>
      </c>
      <c r="G352" s="731" t="s">
        <v>595</v>
      </c>
      <c r="H352" s="731">
        <v>167547</v>
      </c>
      <c r="I352" s="731">
        <v>67547</v>
      </c>
      <c r="J352" s="731" t="s">
        <v>611</v>
      </c>
      <c r="K352" s="731" t="s">
        <v>612</v>
      </c>
      <c r="L352" s="734">
        <v>46.899178082191781</v>
      </c>
      <c r="M352" s="734">
        <v>73</v>
      </c>
      <c r="N352" s="735">
        <v>3423.64</v>
      </c>
    </row>
    <row r="353" spans="1:14" ht="14.45" customHeight="1" x14ac:dyDescent="0.2">
      <c r="A353" s="729" t="s">
        <v>571</v>
      </c>
      <c r="B353" s="730" t="s">
        <v>572</v>
      </c>
      <c r="C353" s="731" t="s">
        <v>591</v>
      </c>
      <c r="D353" s="732" t="s">
        <v>592</v>
      </c>
      <c r="E353" s="733">
        <v>50113001</v>
      </c>
      <c r="F353" s="732" t="s">
        <v>594</v>
      </c>
      <c r="G353" s="731" t="s">
        <v>598</v>
      </c>
      <c r="H353" s="731">
        <v>127260</v>
      </c>
      <c r="I353" s="731">
        <v>127260</v>
      </c>
      <c r="J353" s="731" t="s">
        <v>1185</v>
      </c>
      <c r="K353" s="731" t="s">
        <v>1186</v>
      </c>
      <c r="L353" s="734">
        <v>16.18</v>
      </c>
      <c r="M353" s="734">
        <v>1</v>
      </c>
      <c r="N353" s="735">
        <v>16.18</v>
      </c>
    </row>
    <row r="354" spans="1:14" ht="14.45" customHeight="1" x14ac:dyDescent="0.2">
      <c r="A354" s="729" t="s">
        <v>571</v>
      </c>
      <c r="B354" s="730" t="s">
        <v>572</v>
      </c>
      <c r="C354" s="731" t="s">
        <v>591</v>
      </c>
      <c r="D354" s="732" t="s">
        <v>592</v>
      </c>
      <c r="E354" s="733">
        <v>50113001</v>
      </c>
      <c r="F354" s="732" t="s">
        <v>594</v>
      </c>
      <c r="G354" s="731" t="s">
        <v>595</v>
      </c>
      <c r="H354" s="731">
        <v>194916</v>
      </c>
      <c r="I354" s="731">
        <v>94916</v>
      </c>
      <c r="J354" s="731" t="s">
        <v>613</v>
      </c>
      <c r="K354" s="731" t="s">
        <v>614</v>
      </c>
      <c r="L354" s="734">
        <v>84.949999999999989</v>
      </c>
      <c r="M354" s="734">
        <v>36</v>
      </c>
      <c r="N354" s="735">
        <v>3058.2</v>
      </c>
    </row>
    <row r="355" spans="1:14" ht="14.45" customHeight="1" x14ac:dyDescent="0.2">
      <c r="A355" s="729" t="s">
        <v>571</v>
      </c>
      <c r="B355" s="730" t="s">
        <v>572</v>
      </c>
      <c r="C355" s="731" t="s">
        <v>591</v>
      </c>
      <c r="D355" s="732" t="s">
        <v>592</v>
      </c>
      <c r="E355" s="733">
        <v>50113001</v>
      </c>
      <c r="F355" s="732" t="s">
        <v>594</v>
      </c>
      <c r="G355" s="731" t="s">
        <v>595</v>
      </c>
      <c r="H355" s="731">
        <v>194920</v>
      </c>
      <c r="I355" s="731">
        <v>94920</v>
      </c>
      <c r="J355" s="731" t="s">
        <v>615</v>
      </c>
      <c r="K355" s="731" t="s">
        <v>616</v>
      </c>
      <c r="L355" s="734">
        <v>74.280000000000015</v>
      </c>
      <c r="M355" s="734">
        <v>1</v>
      </c>
      <c r="N355" s="735">
        <v>74.280000000000015</v>
      </c>
    </row>
    <row r="356" spans="1:14" ht="14.45" customHeight="1" x14ac:dyDescent="0.2">
      <c r="A356" s="729" t="s">
        <v>571</v>
      </c>
      <c r="B356" s="730" t="s">
        <v>572</v>
      </c>
      <c r="C356" s="731" t="s">
        <v>591</v>
      </c>
      <c r="D356" s="732" t="s">
        <v>592</v>
      </c>
      <c r="E356" s="733">
        <v>50113001</v>
      </c>
      <c r="F356" s="732" t="s">
        <v>594</v>
      </c>
      <c r="G356" s="731" t="s">
        <v>598</v>
      </c>
      <c r="H356" s="731">
        <v>202900</v>
      </c>
      <c r="I356" s="731">
        <v>202900</v>
      </c>
      <c r="J356" s="731" t="s">
        <v>617</v>
      </c>
      <c r="K356" s="731" t="s">
        <v>618</v>
      </c>
      <c r="L356" s="734">
        <v>33.729999999999997</v>
      </c>
      <c r="M356" s="734">
        <v>14</v>
      </c>
      <c r="N356" s="735">
        <v>472.21999999999991</v>
      </c>
    </row>
    <row r="357" spans="1:14" ht="14.45" customHeight="1" x14ac:dyDescent="0.2">
      <c r="A357" s="729" t="s">
        <v>571</v>
      </c>
      <c r="B357" s="730" t="s">
        <v>572</v>
      </c>
      <c r="C357" s="731" t="s">
        <v>591</v>
      </c>
      <c r="D357" s="732" t="s">
        <v>592</v>
      </c>
      <c r="E357" s="733">
        <v>50113001</v>
      </c>
      <c r="F357" s="732" t="s">
        <v>594</v>
      </c>
      <c r="G357" s="731" t="s">
        <v>595</v>
      </c>
      <c r="H357" s="731">
        <v>116028</v>
      </c>
      <c r="I357" s="731">
        <v>16028</v>
      </c>
      <c r="J357" s="731" t="s">
        <v>1187</v>
      </c>
      <c r="K357" s="731" t="s">
        <v>1188</v>
      </c>
      <c r="L357" s="734">
        <v>62.51</v>
      </c>
      <c r="M357" s="734">
        <v>1</v>
      </c>
      <c r="N357" s="735">
        <v>62.51</v>
      </c>
    </row>
    <row r="358" spans="1:14" ht="14.45" customHeight="1" x14ac:dyDescent="0.2">
      <c r="A358" s="729" t="s">
        <v>571</v>
      </c>
      <c r="B358" s="730" t="s">
        <v>572</v>
      </c>
      <c r="C358" s="731" t="s">
        <v>591</v>
      </c>
      <c r="D358" s="732" t="s">
        <v>592</v>
      </c>
      <c r="E358" s="733">
        <v>50113001</v>
      </c>
      <c r="F358" s="732" t="s">
        <v>594</v>
      </c>
      <c r="G358" s="731" t="s">
        <v>595</v>
      </c>
      <c r="H358" s="731">
        <v>207931</v>
      </c>
      <c r="I358" s="731">
        <v>207931</v>
      </c>
      <c r="J358" s="731" t="s">
        <v>621</v>
      </c>
      <c r="K358" s="731" t="s">
        <v>622</v>
      </c>
      <c r="L358" s="734">
        <v>28.200000000000003</v>
      </c>
      <c r="M358" s="734">
        <v>4</v>
      </c>
      <c r="N358" s="735">
        <v>112.80000000000001</v>
      </c>
    </row>
    <row r="359" spans="1:14" ht="14.45" customHeight="1" x14ac:dyDescent="0.2">
      <c r="A359" s="729" t="s">
        <v>571</v>
      </c>
      <c r="B359" s="730" t="s">
        <v>572</v>
      </c>
      <c r="C359" s="731" t="s">
        <v>591</v>
      </c>
      <c r="D359" s="732" t="s">
        <v>592</v>
      </c>
      <c r="E359" s="733">
        <v>50113001</v>
      </c>
      <c r="F359" s="732" t="s">
        <v>594</v>
      </c>
      <c r="G359" s="731" t="s">
        <v>595</v>
      </c>
      <c r="H359" s="731">
        <v>848439</v>
      </c>
      <c r="I359" s="731">
        <v>122112</v>
      </c>
      <c r="J359" s="731" t="s">
        <v>623</v>
      </c>
      <c r="K359" s="731" t="s">
        <v>624</v>
      </c>
      <c r="L359" s="734">
        <v>45.949999999999996</v>
      </c>
      <c r="M359" s="734">
        <v>6</v>
      </c>
      <c r="N359" s="735">
        <v>275.7</v>
      </c>
    </row>
    <row r="360" spans="1:14" ht="14.45" customHeight="1" x14ac:dyDescent="0.2">
      <c r="A360" s="729" t="s">
        <v>571</v>
      </c>
      <c r="B360" s="730" t="s">
        <v>572</v>
      </c>
      <c r="C360" s="731" t="s">
        <v>591</v>
      </c>
      <c r="D360" s="732" t="s">
        <v>592</v>
      </c>
      <c r="E360" s="733">
        <v>50113001</v>
      </c>
      <c r="F360" s="732" t="s">
        <v>594</v>
      </c>
      <c r="G360" s="731" t="s">
        <v>595</v>
      </c>
      <c r="H360" s="731">
        <v>110555</v>
      </c>
      <c r="I360" s="731">
        <v>10555</v>
      </c>
      <c r="J360" s="731" t="s">
        <v>1167</v>
      </c>
      <c r="K360" s="731" t="s">
        <v>1189</v>
      </c>
      <c r="L360" s="734">
        <v>254.98</v>
      </c>
      <c r="M360" s="734">
        <v>4</v>
      </c>
      <c r="N360" s="735">
        <v>1019.92</v>
      </c>
    </row>
    <row r="361" spans="1:14" ht="14.45" customHeight="1" x14ac:dyDescent="0.2">
      <c r="A361" s="729" t="s">
        <v>571</v>
      </c>
      <c r="B361" s="730" t="s">
        <v>572</v>
      </c>
      <c r="C361" s="731" t="s">
        <v>591</v>
      </c>
      <c r="D361" s="732" t="s">
        <v>592</v>
      </c>
      <c r="E361" s="733">
        <v>50113001</v>
      </c>
      <c r="F361" s="732" t="s">
        <v>594</v>
      </c>
      <c r="G361" s="731" t="s">
        <v>595</v>
      </c>
      <c r="H361" s="731">
        <v>176496</v>
      </c>
      <c r="I361" s="731">
        <v>76496</v>
      </c>
      <c r="J361" s="731" t="s">
        <v>1190</v>
      </c>
      <c r="K361" s="731" t="s">
        <v>1191</v>
      </c>
      <c r="L361" s="734">
        <v>125.43</v>
      </c>
      <c r="M361" s="734">
        <v>3</v>
      </c>
      <c r="N361" s="735">
        <v>376.29</v>
      </c>
    </row>
    <row r="362" spans="1:14" ht="14.45" customHeight="1" x14ac:dyDescent="0.2">
      <c r="A362" s="729" t="s">
        <v>571</v>
      </c>
      <c r="B362" s="730" t="s">
        <v>572</v>
      </c>
      <c r="C362" s="731" t="s">
        <v>591</v>
      </c>
      <c r="D362" s="732" t="s">
        <v>592</v>
      </c>
      <c r="E362" s="733">
        <v>50113001</v>
      </c>
      <c r="F362" s="732" t="s">
        <v>594</v>
      </c>
      <c r="G362" s="731" t="s">
        <v>595</v>
      </c>
      <c r="H362" s="731">
        <v>162320</v>
      </c>
      <c r="I362" s="731">
        <v>62320</v>
      </c>
      <c r="J362" s="731" t="s">
        <v>644</v>
      </c>
      <c r="K362" s="731" t="s">
        <v>645</v>
      </c>
      <c r="L362" s="734">
        <v>79.699999999999989</v>
      </c>
      <c r="M362" s="734">
        <v>2</v>
      </c>
      <c r="N362" s="735">
        <v>159.39999999999998</v>
      </c>
    </row>
    <row r="363" spans="1:14" ht="14.45" customHeight="1" x14ac:dyDescent="0.2">
      <c r="A363" s="729" t="s">
        <v>571</v>
      </c>
      <c r="B363" s="730" t="s">
        <v>572</v>
      </c>
      <c r="C363" s="731" t="s">
        <v>591</v>
      </c>
      <c r="D363" s="732" t="s">
        <v>592</v>
      </c>
      <c r="E363" s="733">
        <v>50113001</v>
      </c>
      <c r="F363" s="732" t="s">
        <v>594</v>
      </c>
      <c r="G363" s="731" t="s">
        <v>598</v>
      </c>
      <c r="H363" s="731">
        <v>231702</v>
      </c>
      <c r="I363" s="731">
        <v>231702</v>
      </c>
      <c r="J363" s="731" t="s">
        <v>650</v>
      </c>
      <c r="K363" s="731" t="s">
        <v>651</v>
      </c>
      <c r="L363" s="734">
        <v>249.59</v>
      </c>
      <c r="M363" s="734">
        <v>1</v>
      </c>
      <c r="N363" s="735">
        <v>249.59</v>
      </c>
    </row>
    <row r="364" spans="1:14" ht="14.45" customHeight="1" x14ac:dyDescent="0.2">
      <c r="A364" s="729" t="s">
        <v>571</v>
      </c>
      <c r="B364" s="730" t="s">
        <v>572</v>
      </c>
      <c r="C364" s="731" t="s">
        <v>591</v>
      </c>
      <c r="D364" s="732" t="s">
        <v>592</v>
      </c>
      <c r="E364" s="733">
        <v>50113001</v>
      </c>
      <c r="F364" s="732" t="s">
        <v>594</v>
      </c>
      <c r="G364" s="731" t="s">
        <v>598</v>
      </c>
      <c r="H364" s="731">
        <v>231701</v>
      </c>
      <c r="I364" s="731">
        <v>231701</v>
      </c>
      <c r="J364" s="731" t="s">
        <v>650</v>
      </c>
      <c r="K364" s="731" t="s">
        <v>652</v>
      </c>
      <c r="L364" s="734">
        <v>93.78</v>
      </c>
      <c r="M364" s="734">
        <v>1</v>
      </c>
      <c r="N364" s="735">
        <v>93.78</v>
      </c>
    </row>
    <row r="365" spans="1:14" ht="14.45" customHeight="1" x14ac:dyDescent="0.2">
      <c r="A365" s="729" t="s">
        <v>571</v>
      </c>
      <c r="B365" s="730" t="s">
        <v>572</v>
      </c>
      <c r="C365" s="731" t="s">
        <v>591</v>
      </c>
      <c r="D365" s="732" t="s">
        <v>592</v>
      </c>
      <c r="E365" s="733">
        <v>50113001</v>
      </c>
      <c r="F365" s="732" t="s">
        <v>594</v>
      </c>
      <c r="G365" s="731" t="s">
        <v>598</v>
      </c>
      <c r="H365" s="731">
        <v>229646</v>
      </c>
      <c r="I365" s="731">
        <v>229646</v>
      </c>
      <c r="J365" s="731" t="s">
        <v>1192</v>
      </c>
      <c r="K365" s="731" t="s">
        <v>1193</v>
      </c>
      <c r="L365" s="734">
        <v>77.100000000000009</v>
      </c>
      <c r="M365" s="734">
        <v>1</v>
      </c>
      <c r="N365" s="735">
        <v>77.100000000000009</v>
      </c>
    </row>
    <row r="366" spans="1:14" ht="14.45" customHeight="1" x14ac:dyDescent="0.2">
      <c r="A366" s="729" t="s">
        <v>571</v>
      </c>
      <c r="B366" s="730" t="s">
        <v>572</v>
      </c>
      <c r="C366" s="731" t="s">
        <v>591</v>
      </c>
      <c r="D366" s="732" t="s">
        <v>592</v>
      </c>
      <c r="E366" s="733">
        <v>50113001</v>
      </c>
      <c r="F366" s="732" t="s">
        <v>594</v>
      </c>
      <c r="G366" s="731" t="s">
        <v>595</v>
      </c>
      <c r="H366" s="731">
        <v>993603</v>
      </c>
      <c r="I366" s="731">
        <v>0</v>
      </c>
      <c r="J366" s="731" t="s">
        <v>656</v>
      </c>
      <c r="K366" s="731" t="s">
        <v>329</v>
      </c>
      <c r="L366" s="734">
        <v>229.87200000000001</v>
      </c>
      <c r="M366" s="734">
        <v>5</v>
      </c>
      <c r="N366" s="735">
        <v>1149.3600000000001</v>
      </c>
    </row>
    <row r="367" spans="1:14" ht="14.45" customHeight="1" x14ac:dyDescent="0.2">
      <c r="A367" s="729" t="s">
        <v>571</v>
      </c>
      <c r="B367" s="730" t="s">
        <v>572</v>
      </c>
      <c r="C367" s="731" t="s">
        <v>591</v>
      </c>
      <c r="D367" s="732" t="s">
        <v>592</v>
      </c>
      <c r="E367" s="733">
        <v>50113001</v>
      </c>
      <c r="F367" s="732" t="s">
        <v>594</v>
      </c>
      <c r="G367" s="731" t="s">
        <v>595</v>
      </c>
      <c r="H367" s="731">
        <v>241307</v>
      </c>
      <c r="I367" s="731">
        <v>241307</v>
      </c>
      <c r="J367" s="731" t="s">
        <v>657</v>
      </c>
      <c r="K367" s="731" t="s">
        <v>658</v>
      </c>
      <c r="L367" s="734">
        <v>102.57999999999998</v>
      </c>
      <c r="M367" s="734">
        <v>2</v>
      </c>
      <c r="N367" s="735">
        <v>205.15999999999997</v>
      </c>
    </row>
    <row r="368" spans="1:14" ht="14.45" customHeight="1" x14ac:dyDescent="0.2">
      <c r="A368" s="729" t="s">
        <v>571</v>
      </c>
      <c r="B368" s="730" t="s">
        <v>572</v>
      </c>
      <c r="C368" s="731" t="s">
        <v>591</v>
      </c>
      <c r="D368" s="732" t="s">
        <v>592</v>
      </c>
      <c r="E368" s="733">
        <v>50113001</v>
      </c>
      <c r="F368" s="732" t="s">
        <v>594</v>
      </c>
      <c r="G368" s="731" t="s">
        <v>598</v>
      </c>
      <c r="H368" s="731">
        <v>233584</v>
      </c>
      <c r="I368" s="731">
        <v>233584</v>
      </c>
      <c r="J368" s="731" t="s">
        <v>661</v>
      </c>
      <c r="K368" s="731" t="s">
        <v>1194</v>
      </c>
      <c r="L368" s="734">
        <v>87.019999999999982</v>
      </c>
      <c r="M368" s="734">
        <v>1</v>
      </c>
      <c r="N368" s="735">
        <v>87.019999999999982</v>
      </c>
    </row>
    <row r="369" spans="1:14" ht="14.45" customHeight="1" x14ac:dyDescent="0.2">
      <c r="A369" s="729" t="s">
        <v>571</v>
      </c>
      <c r="B369" s="730" t="s">
        <v>572</v>
      </c>
      <c r="C369" s="731" t="s">
        <v>591</v>
      </c>
      <c r="D369" s="732" t="s">
        <v>592</v>
      </c>
      <c r="E369" s="733">
        <v>50113001</v>
      </c>
      <c r="F369" s="732" t="s">
        <v>594</v>
      </c>
      <c r="G369" s="731" t="s">
        <v>595</v>
      </c>
      <c r="H369" s="731">
        <v>159392</v>
      </c>
      <c r="I369" s="731">
        <v>59392</v>
      </c>
      <c r="J369" s="731" t="s">
        <v>1195</v>
      </c>
      <c r="K369" s="731" t="s">
        <v>1196</v>
      </c>
      <c r="L369" s="734">
        <v>84.04000000000002</v>
      </c>
      <c r="M369" s="734">
        <v>2</v>
      </c>
      <c r="N369" s="735">
        <v>168.08000000000004</v>
      </c>
    </row>
    <row r="370" spans="1:14" ht="14.45" customHeight="1" x14ac:dyDescent="0.2">
      <c r="A370" s="729" t="s">
        <v>571</v>
      </c>
      <c r="B370" s="730" t="s">
        <v>572</v>
      </c>
      <c r="C370" s="731" t="s">
        <v>591</v>
      </c>
      <c r="D370" s="732" t="s">
        <v>592</v>
      </c>
      <c r="E370" s="733">
        <v>50113001</v>
      </c>
      <c r="F370" s="732" t="s">
        <v>594</v>
      </c>
      <c r="G370" s="731" t="s">
        <v>595</v>
      </c>
      <c r="H370" s="731">
        <v>234194</v>
      </c>
      <c r="I370" s="731">
        <v>234194</v>
      </c>
      <c r="J370" s="731" t="s">
        <v>1197</v>
      </c>
      <c r="K370" s="731" t="s">
        <v>1198</v>
      </c>
      <c r="L370" s="734">
        <v>121.94000000000004</v>
      </c>
      <c r="M370" s="734">
        <v>3</v>
      </c>
      <c r="N370" s="735">
        <v>365.82000000000011</v>
      </c>
    </row>
    <row r="371" spans="1:14" ht="14.45" customHeight="1" x14ac:dyDescent="0.2">
      <c r="A371" s="729" t="s">
        <v>571</v>
      </c>
      <c r="B371" s="730" t="s">
        <v>572</v>
      </c>
      <c r="C371" s="731" t="s">
        <v>591</v>
      </c>
      <c r="D371" s="732" t="s">
        <v>592</v>
      </c>
      <c r="E371" s="733">
        <v>50113001</v>
      </c>
      <c r="F371" s="732" t="s">
        <v>594</v>
      </c>
      <c r="G371" s="731" t="s">
        <v>595</v>
      </c>
      <c r="H371" s="731">
        <v>241571</v>
      </c>
      <c r="I371" s="731">
        <v>241571</v>
      </c>
      <c r="J371" s="731" t="s">
        <v>664</v>
      </c>
      <c r="K371" s="731" t="s">
        <v>665</v>
      </c>
      <c r="L371" s="734">
        <v>47.120000000000005</v>
      </c>
      <c r="M371" s="734">
        <v>3</v>
      </c>
      <c r="N371" s="735">
        <v>141.36000000000001</v>
      </c>
    </row>
    <row r="372" spans="1:14" ht="14.45" customHeight="1" x14ac:dyDescent="0.2">
      <c r="A372" s="729" t="s">
        <v>571</v>
      </c>
      <c r="B372" s="730" t="s">
        <v>572</v>
      </c>
      <c r="C372" s="731" t="s">
        <v>591</v>
      </c>
      <c r="D372" s="732" t="s">
        <v>592</v>
      </c>
      <c r="E372" s="733">
        <v>50113001</v>
      </c>
      <c r="F372" s="732" t="s">
        <v>594</v>
      </c>
      <c r="G372" s="731" t="s">
        <v>595</v>
      </c>
      <c r="H372" s="731">
        <v>199466</v>
      </c>
      <c r="I372" s="731">
        <v>199466</v>
      </c>
      <c r="J372" s="731" t="s">
        <v>666</v>
      </c>
      <c r="K372" s="731" t="s">
        <v>667</v>
      </c>
      <c r="L372" s="734">
        <v>112.37999999999998</v>
      </c>
      <c r="M372" s="734">
        <v>2</v>
      </c>
      <c r="N372" s="735">
        <v>224.75999999999996</v>
      </c>
    </row>
    <row r="373" spans="1:14" ht="14.45" customHeight="1" x14ac:dyDescent="0.2">
      <c r="A373" s="729" t="s">
        <v>571</v>
      </c>
      <c r="B373" s="730" t="s">
        <v>572</v>
      </c>
      <c r="C373" s="731" t="s">
        <v>591</v>
      </c>
      <c r="D373" s="732" t="s">
        <v>592</v>
      </c>
      <c r="E373" s="733">
        <v>50113001</v>
      </c>
      <c r="F373" s="732" t="s">
        <v>594</v>
      </c>
      <c r="G373" s="731" t="s">
        <v>595</v>
      </c>
      <c r="H373" s="731">
        <v>207968</v>
      </c>
      <c r="I373" s="731">
        <v>207968</v>
      </c>
      <c r="J373" s="731" t="s">
        <v>676</v>
      </c>
      <c r="K373" s="731" t="s">
        <v>677</v>
      </c>
      <c r="L373" s="734">
        <v>40.820000000000007</v>
      </c>
      <c r="M373" s="734">
        <v>4</v>
      </c>
      <c r="N373" s="735">
        <v>163.28000000000003</v>
      </c>
    </row>
    <row r="374" spans="1:14" ht="14.45" customHeight="1" x14ac:dyDescent="0.2">
      <c r="A374" s="729" t="s">
        <v>571</v>
      </c>
      <c r="B374" s="730" t="s">
        <v>572</v>
      </c>
      <c r="C374" s="731" t="s">
        <v>591</v>
      </c>
      <c r="D374" s="732" t="s">
        <v>592</v>
      </c>
      <c r="E374" s="733">
        <v>50113001</v>
      </c>
      <c r="F374" s="732" t="s">
        <v>594</v>
      </c>
      <c r="G374" s="731" t="s">
        <v>595</v>
      </c>
      <c r="H374" s="731">
        <v>207967</v>
      </c>
      <c r="I374" s="731">
        <v>207967</v>
      </c>
      <c r="J374" s="731" t="s">
        <v>676</v>
      </c>
      <c r="K374" s="731" t="s">
        <v>678</v>
      </c>
      <c r="L374" s="734">
        <v>89.17</v>
      </c>
      <c r="M374" s="734">
        <v>2</v>
      </c>
      <c r="N374" s="735">
        <v>178.34</v>
      </c>
    </row>
    <row r="375" spans="1:14" ht="14.45" customHeight="1" x14ac:dyDescent="0.2">
      <c r="A375" s="729" t="s">
        <v>571</v>
      </c>
      <c r="B375" s="730" t="s">
        <v>572</v>
      </c>
      <c r="C375" s="731" t="s">
        <v>591</v>
      </c>
      <c r="D375" s="732" t="s">
        <v>592</v>
      </c>
      <c r="E375" s="733">
        <v>50113001</v>
      </c>
      <c r="F375" s="732" t="s">
        <v>594</v>
      </c>
      <c r="G375" s="731" t="s">
        <v>595</v>
      </c>
      <c r="H375" s="731">
        <v>230051</v>
      </c>
      <c r="I375" s="731">
        <v>230051</v>
      </c>
      <c r="J375" s="731" t="s">
        <v>1199</v>
      </c>
      <c r="K375" s="731" t="s">
        <v>1200</v>
      </c>
      <c r="L375" s="734">
        <v>51.97999999999999</v>
      </c>
      <c r="M375" s="734">
        <v>4</v>
      </c>
      <c r="N375" s="735">
        <v>207.91999999999996</v>
      </c>
    </row>
    <row r="376" spans="1:14" ht="14.45" customHeight="1" x14ac:dyDescent="0.2">
      <c r="A376" s="729" t="s">
        <v>571</v>
      </c>
      <c r="B376" s="730" t="s">
        <v>572</v>
      </c>
      <c r="C376" s="731" t="s">
        <v>591</v>
      </c>
      <c r="D376" s="732" t="s">
        <v>592</v>
      </c>
      <c r="E376" s="733">
        <v>50113001</v>
      </c>
      <c r="F376" s="732" t="s">
        <v>594</v>
      </c>
      <c r="G376" s="731" t="s">
        <v>595</v>
      </c>
      <c r="H376" s="731">
        <v>238142</v>
      </c>
      <c r="I376" s="731">
        <v>238142</v>
      </c>
      <c r="J376" s="731" t="s">
        <v>681</v>
      </c>
      <c r="K376" s="731" t="s">
        <v>682</v>
      </c>
      <c r="L376" s="734">
        <v>58.697499999999998</v>
      </c>
      <c r="M376" s="734">
        <v>4</v>
      </c>
      <c r="N376" s="735">
        <v>234.79</v>
      </c>
    </row>
    <row r="377" spans="1:14" ht="14.45" customHeight="1" x14ac:dyDescent="0.2">
      <c r="A377" s="729" t="s">
        <v>571</v>
      </c>
      <c r="B377" s="730" t="s">
        <v>572</v>
      </c>
      <c r="C377" s="731" t="s">
        <v>591</v>
      </c>
      <c r="D377" s="732" t="s">
        <v>592</v>
      </c>
      <c r="E377" s="733">
        <v>50113001</v>
      </c>
      <c r="F377" s="732" t="s">
        <v>594</v>
      </c>
      <c r="G377" s="731" t="s">
        <v>595</v>
      </c>
      <c r="H377" s="731">
        <v>214525</v>
      </c>
      <c r="I377" s="731">
        <v>214525</v>
      </c>
      <c r="J377" s="731" t="s">
        <v>689</v>
      </c>
      <c r="K377" s="731" t="s">
        <v>690</v>
      </c>
      <c r="L377" s="734">
        <v>26.46</v>
      </c>
      <c r="M377" s="734">
        <v>2</v>
      </c>
      <c r="N377" s="735">
        <v>52.92</v>
      </c>
    </row>
    <row r="378" spans="1:14" ht="14.45" customHeight="1" x14ac:dyDescent="0.2">
      <c r="A378" s="729" t="s">
        <v>571</v>
      </c>
      <c r="B378" s="730" t="s">
        <v>572</v>
      </c>
      <c r="C378" s="731" t="s">
        <v>591</v>
      </c>
      <c r="D378" s="732" t="s">
        <v>592</v>
      </c>
      <c r="E378" s="733">
        <v>50113001</v>
      </c>
      <c r="F378" s="732" t="s">
        <v>594</v>
      </c>
      <c r="G378" s="731" t="s">
        <v>598</v>
      </c>
      <c r="H378" s="731">
        <v>214427</v>
      </c>
      <c r="I378" s="731">
        <v>214427</v>
      </c>
      <c r="J378" s="731" t="s">
        <v>691</v>
      </c>
      <c r="K378" s="731" t="s">
        <v>692</v>
      </c>
      <c r="L378" s="734">
        <v>16.570799999999998</v>
      </c>
      <c r="M378" s="734">
        <v>250</v>
      </c>
      <c r="N378" s="735">
        <v>4142.7</v>
      </c>
    </row>
    <row r="379" spans="1:14" ht="14.45" customHeight="1" x14ac:dyDescent="0.2">
      <c r="A379" s="729" t="s">
        <v>571</v>
      </c>
      <c r="B379" s="730" t="s">
        <v>572</v>
      </c>
      <c r="C379" s="731" t="s">
        <v>591</v>
      </c>
      <c r="D379" s="732" t="s">
        <v>592</v>
      </c>
      <c r="E379" s="733">
        <v>50113001</v>
      </c>
      <c r="F379" s="732" t="s">
        <v>594</v>
      </c>
      <c r="G379" s="731" t="s">
        <v>598</v>
      </c>
      <c r="H379" s="731">
        <v>113767</v>
      </c>
      <c r="I379" s="731">
        <v>13767</v>
      </c>
      <c r="J379" s="731" t="s">
        <v>1201</v>
      </c>
      <c r="K379" s="731" t="s">
        <v>1202</v>
      </c>
      <c r="L379" s="734">
        <v>45.28</v>
      </c>
      <c r="M379" s="734">
        <v>1</v>
      </c>
      <c r="N379" s="735">
        <v>45.28</v>
      </c>
    </row>
    <row r="380" spans="1:14" ht="14.45" customHeight="1" x14ac:dyDescent="0.2">
      <c r="A380" s="729" t="s">
        <v>571</v>
      </c>
      <c r="B380" s="730" t="s">
        <v>572</v>
      </c>
      <c r="C380" s="731" t="s">
        <v>591</v>
      </c>
      <c r="D380" s="732" t="s">
        <v>592</v>
      </c>
      <c r="E380" s="733">
        <v>50113001</v>
      </c>
      <c r="F380" s="732" t="s">
        <v>594</v>
      </c>
      <c r="G380" s="731" t="s">
        <v>595</v>
      </c>
      <c r="H380" s="731">
        <v>213264</v>
      </c>
      <c r="I380" s="731">
        <v>213264</v>
      </c>
      <c r="J380" s="731" t="s">
        <v>1203</v>
      </c>
      <c r="K380" s="731" t="s">
        <v>1204</v>
      </c>
      <c r="L380" s="734">
        <v>188.33</v>
      </c>
      <c r="M380" s="734">
        <v>1</v>
      </c>
      <c r="N380" s="735">
        <v>188.33</v>
      </c>
    </row>
    <row r="381" spans="1:14" ht="14.45" customHeight="1" x14ac:dyDescent="0.2">
      <c r="A381" s="729" t="s">
        <v>571</v>
      </c>
      <c r="B381" s="730" t="s">
        <v>572</v>
      </c>
      <c r="C381" s="731" t="s">
        <v>591</v>
      </c>
      <c r="D381" s="732" t="s">
        <v>592</v>
      </c>
      <c r="E381" s="733">
        <v>50113001</v>
      </c>
      <c r="F381" s="732" t="s">
        <v>594</v>
      </c>
      <c r="G381" s="731" t="s">
        <v>595</v>
      </c>
      <c r="H381" s="731">
        <v>213255</v>
      </c>
      <c r="I381" s="731">
        <v>213255</v>
      </c>
      <c r="J381" s="731" t="s">
        <v>693</v>
      </c>
      <c r="K381" s="731" t="s">
        <v>694</v>
      </c>
      <c r="L381" s="734">
        <v>125.57</v>
      </c>
      <c r="M381" s="734">
        <v>1</v>
      </c>
      <c r="N381" s="735">
        <v>125.57</v>
      </c>
    </row>
    <row r="382" spans="1:14" ht="14.45" customHeight="1" x14ac:dyDescent="0.2">
      <c r="A382" s="729" t="s">
        <v>571</v>
      </c>
      <c r="B382" s="730" t="s">
        <v>572</v>
      </c>
      <c r="C382" s="731" t="s">
        <v>591</v>
      </c>
      <c r="D382" s="732" t="s">
        <v>592</v>
      </c>
      <c r="E382" s="733">
        <v>50113001</v>
      </c>
      <c r="F382" s="732" t="s">
        <v>594</v>
      </c>
      <c r="G382" s="731" t="s">
        <v>595</v>
      </c>
      <c r="H382" s="731">
        <v>193105</v>
      </c>
      <c r="I382" s="731">
        <v>93105</v>
      </c>
      <c r="J382" s="731" t="s">
        <v>695</v>
      </c>
      <c r="K382" s="731" t="s">
        <v>696</v>
      </c>
      <c r="L382" s="734">
        <v>208.38</v>
      </c>
      <c r="M382" s="734">
        <v>1</v>
      </c>
      <c r="N382" s="735">
        <v>208.38</v>
      </c>
    </row>
    <row r="383" spans="1:14" ht="14.45" customHeight="1" x14ac:dyDescent="0.2">
      <c r="A383" s="729" t="s">
        <v>571</v>
      </c>
      <c r="B383" s="730" t="s">
        <v>572</v>
      </c>
      <c r="C383" s="731" t="s">
        <v>591</v>
      </c>
      <c r="D383" s="732" t="s">
        <v>592</v>
      </c>
      <c r="E383" s="733">
        <v>50113001</v>
      </c>
      <c r="F383" s="732" t="s">
        <v>594</v>
      </c>
      <c r="G383" s="731" t="s">
        <v>595</v>
      </c>
      <c r="H383" s="731">
        <v>193104</v>
      </c>
      <c r="I383" s="731">
        <v>93104</v>
      </c>
      <c r="J383" s="731" t="s">
        <v>695</v>
      </c>
      <c r="K383" s="731" t="s">
        <v>1205</v>
      </c>
      <c r="L383" s="734">
        <v>47.27</v>
      </c>
      <c r="M383" s="734">
        <v>1</v>
      </c>
      <c r="N383" s="735">
        <v>47.27</v>
      </c>
    </row>
    <row r="384" spans="1:14" ht="14.45" customHeight="1" x14ac:dyDescent="0.2">
      <c r="A384" s="729" t="s">
        <v>571</v>
      </c>
      <c r="B384" s="730" t="s">
        <v>572</v>
      </c>
      <c r="C384" s="731" t="s">
        <v>591</v>
      </c>
      <c r="D384" s="732" t="s">
        <v>592</v>
      </c>
      <c r="E384" s="733">
        <v>50113001</v>
      </c>
      <c r="F384" s="732" t="s">
        <v>594</v>
      </c>
      <c r="G384" s="731" t="s">
        <v>598</v>
      </c>
      <c r="H384" s="731">
        <v>192587</v>
      </c>
      <c r="I384" s="731">
        <v>92587</v>
      </c>
      <c r="J384" s="731" t="s">
        <v>1206</v>
      </c>
      <c r="K384" s="731" t="s">
        <v>1207</v>
      </c>
      <c r="L384" s="734">
        <v>58.6</v>
      </c>
      <c r="M384" s="734">
        <v>1</v>
      </c>
      <c r="N384" s="735">
        <v>58.6</v>
      </c>
    </row>
    <row r="385" spans="1:14" ht="14.45" customHeight="1" x14ac:dyDescent="0.2">
      <c r="A385" s="729" t="s">
        <v>571</v>
      </c>
      <c r="B385" s="730" t="s">
        <v>572</v>
      </c>
      <c r="C385" s="731" t="s">
        <v>591</v>
      </c>
      <c r="D385" s="732" t="s">
        <v>592</v>
      </c>
      <c r="E385" s="733">
        <v>50113001</v>
      </c>
      <c r="F385" s="732" t="s">
        <v>594</v>
      </c>
      <c r="G385" s="731" t="s">
        <v>595</v>
      </c>
      <c r="H385" s="731">
        <v>149952</v>
      </c>
      <c r="I385" s="731">
        <v>49952</v>
      </c>
      <c r="J385" s="731" t="s">
        <v>1208</v>
      </c>
      <c r="K385" s="731" t="s">
        <v>1209</v>
      </c>
      <c r="L385" s="734">
        <v>74.640000000000029</v>
      </c>
      <c r="M385" s="734">
        <v>1</v>
      </c>
      <c r="N385" s="735">
        <v>74.640000000000029</v>
      </c>
    </row>
    <row r="386" spans="1:14" ht="14.45" customHeight="1" x14ac:dyDescent="0.2">
      <c r="A386" s="729" t="s">
        <v>571</v>
      </c>
      <c r="B386" s="730" t="s">
        <v>572</v>
      </c>
      <c r="C386" s="731" t="s">
        <v>591</v>
      </c>
      <c r="D386" s="732" t="s">
        <v>592</v>
      </c>
      <c r="E386" s="733">
        <v>50113001</v>
      </c>
      <c r="F386" s="732" t="s">
        <v>594</v>
      </c>
      <c r="G386" s="731" t="s">
        <v>595</v>
      </c>
      <c r="H386" s="731">
        <v>114075</v>
      </c>
      <c r="I386" s="731">
        <v>14075</v>
      </c>
      <c r="J386" s="731" t="s">
        <v>697</v>
      </c>
      <c r="K386" s="731" t="s">
        <v>698</v>
      </c>
      <c r="L386" s="734">
        <v>294.61000000000013</v>
      </c>
      <c r="M386" s="734">
        <v>1</v>
      </c>
      <c r="N386" s="735">
        <v>294.61000000000013</v>
      </c>
    </row>
    <row r="387" spans="1:14" ht="14.45" customHeight="1" x14ac:dyDescent="0.2">
      <c r="A387" s="729" t="s">
        <v>571</v>
      </c>
      <c r="B387" s="730" t="s">
        <v>572</v>
      </c>
      <c r="C387" s="731" t="s">
        <v>591</v>
      </c>
      <c r="D387" s="732" t="s">
        <v>592</v>
      </c>
      <c r="E387" s="733">
        <v>50113001</v>
      </c>
      <c r="F387" s="732" t="s">
        <v>594</v>
      </c>
      <c r="G387" s="731" t="s">
        <v>595</v>
      </c>
      <c r="H387" s="731">
        <v>201992</v>
      </c>
      <c r="I387" s="731">
        <v>201992</v>
      </c>
      <c r="J387" s="731" t="s">
        <v>697</v>
      </c>
      <c r="K387" s="731" t="s">
        <v>1210</v>
      </c>
      <c r="L387" s="734">
        <v>552.81000000000017</v>
      </c>
      <c r="M387" s="734">
        <v>1</v>
      </c>
      <c r="N387" s="735">
        <v>552.81000000000017</v>
      </c>
    </row>
    <row r="388" spans="1:14" ht="14.45" customHeight="1" x14ac:dyDescent="0.2">
      <c r="A388" s="729" t="s">
        <v>571</v>
      </c>
      <c r="B388" s="730" t="s">
        <v>572</v>
      </c>
      <c r="C388" s="731" t="s">
        <v>591</v>
      </c>
      <c r="D388" s="732" t="s">
        <v>592</v>
      </c>
      <c r="E388" s="733">
        <v>50113001</v>
      </c>
      <c r="F388" s="732" t="s">
        <v>594</v>
      </c>
      <c r="G388" s="731" t="s">
        <v>595</v>
      </c>
      <c r="H388" s="731">
        <v>197522</v>
      </c>
      <c r="I388" s="731">
        <v>97522</v>
      </c>
      <c r="J388" s="731" t="s">
        <v>697</v>
      </c>
      <c r="K388" s="731" t="s">
        <v>699</v>
      </c>
      <c r="L388" s="734">
        <v>159.01999999999998</v>
      </c>
      <c r="M388" s="734">
        <v>2</v>
      </c>
      <c r="N388" s="735">
        <v>318.03999999999996</v>
      </c>
    </row>
    <row r="389" spans="1:14" ht="14.45" customHeight="1" x14ac:dyDescent="0.2">
      <c r="A389" s="729" t="s">
        <v>571</v>
      </c>
      <c r="B389" s="730" t="s">
        <v>572</v>
      </c>
      <c r="C389" s="731" t="s">
        <v>591</v>
      </c>
      <c r="D389" s="732" t="s">
        <v>592</v>
      </c>
      <c r="E389" s="733">
        <v>50113001</v>
      </c>
      <c r="F389" s="732" t="s">
        <v>594</v>
      </c>
      <c r="G389" s="731" t="s">
        <v>595</v>
      </c>
      <c r="H389" s="731">
        <v>101290</v>
      </c>
      <c r="I389" s="731">
        <v>1290</v>
      </c>
      <c r="J389" s="731" t="s">
        <v>1211</v>
      </c>
      <c r="K389" s="731" t="s">
        <v>1212</v>
      </c>
      <c r="L389" s="734">
        <v>134.43</v>
      </c>
      <c r="M389" s="734">
        <v>1</v>
      </c>
      <c r="N389" s="735">
        <v>134.43</v>
      </c>
    </row>
    <row r="390" spans="1:14" ht="14.45" customHeight="1" x14ac:dyDescent="0.2">
      <c r="A390" s="729" t="s">
        <v>571</v>
      </c>
      <c r="B390" s="730" t="s">
        <v>572</v>
      </c>
      <c r="C390" s="731" t="s">
        <v>591</v>
      </c>
      <c r="D390" s="732" t="s">
        <v>592</v>
      </c>
      <c r="E390" s="733">
        <v>50113001</v>
      </c>
      <c r="F390" s="732" t="s">
        <v>594</v>
      </c>
      <c r="G390" s="731" t="s">
        <v>595</v>
      </c>
      <c r="H390" s="731">
        <v>221074</v>
      </c>
      <c r="I390" s="731">
        <v>221074</v>
      </c>
      <c r="J390" s="731" t="s">
        <v>702</v>
      </c>
      <c r="K390" s="731" t="s">
        <v>703</v>
      </c>
      <c r="L390" s="734">
        <v>75.95</v>
      </c>
      <c r="M390" s="734">
        <v>10</v>
      </c>
      <c r="N390" s="735">
        <v>759.5</v>
      </c>
    </row>
    <row r="391" spans="1:14" ht="14.45" customHeight="1" x14ac:dyDescent="0.2">
      <c r="A391" s="729" t="s">
        <v>571</v>
      </c>
      <c r="B391" s="730" t="s">
        <v>572</v>
      </c>
      <c r="C391" s="731" t="s">
        <v>591</v>
      </c>
      <c r="D391" s="732" t="s">
        <v>592</v>
      </c>
      <c r="E391" s="733">
        <v>50113001</v>
      </c>
      <c r="F391" s="732" t="s">
        <v>594</v>
      </c>
      <c r="G391" s="731" t="s">
        <v>595</v>
      </c>
      <c r="H391" s="731">
        <v>230421</v>
      </c>
      <c r="I391" s="731">
        <v>230421</v>
      </c>
      <c r="J391" s="731" t="s">
        <v>702</v>
      </c>
      <c r="K391" s="731" t="s">
        <v>703</v>
      </c>
      <c r="L391" s="734">
        <v>76.97999999999999</v>
      </c>
      <c r="M391" s="734">
        <v>10</v>
      </c>
      <c r="N391" s="735">
        <v>769.8</v>
      </c>
    </row>
    <row r="392" spans="1:14" ht="14.45" customHeight="1" x14ac:dyDescent="0.2">
      <c r="A392" s="729" t="s">
        <v>571</v>
      </c>
      <c r="B392" s="730" t="s">
        <v>572</v>
      </c>
      <c r="C392" s="731" t="s">
        <v>591</v>
      </c>
      <c r="D392" s="732" t="s">
        <v>592</v>
      </c>
      <c r="E392" s="733">
        <v>50113001</v>
      </c>
      <c r="F392" s="732" t="s">
        <v>594</v>
      </c>
      <c r="G392" s="731" t="s">
        <v>595</v>
      </c>
      <c r="H392" s="731">
        <v>175631</v>
      </c>
      <c r="I392" s="731">
        <v>75631</v>
      </c>
      <c r="J392" s="731" t="s">
        <v>1213</v>
      </c>
      <c r="K392" s="731" t="s">
        <v>1214</v>
      </c>
      <c r="L392" s="734">
        <v>34.939999999999991</v>
      </c>
      <c r="M392" s="734">
        <v>2</v>
      </c>
      <c r="N392" s="735">
        <v>69.879999999999981</v>
      </c>
    </row>
    <row r="393" spans="1:14" ht="14.45" customHeight="1" x14ac:dyDescent="0.2">
      <c r="A393" s="729" t="s">
        <v>571</v>
      </c>
      <c r="B393" s="730" t="s">
        <v>572</v>
      </c>
      <c r="C393" s="731" t="s">
        <v>591</v>
      </c>
      <c r="D393" s="732" t="s">
        <v>592</v>
      </c>
      <c r="E393" s="733">
        <v>50113001</v>
      </c>
      <c r="F393" s="732" t="s">
        <v>594</v>
      </c>
      <c r="G393" s="731" t="s">
        <v>595</v>
      </c>
      <c r="H393" s="731">
        <v>117011</v>
      </c>
      <c r="I393" s="731">
        <v>17011</v>
      </c>
      <c r="J393" s="731" t="s">
        <v>706</v>
      </c>
      <c r="K393" s="731" t="s">
        <v>707</v>
      </c>
      <c r="L393" s="734">
        <v>144.87</v>
      </c>
      <c r="M393" s="734">
        <v>9</v>
      </c>
      <c r="N393" s="735">
        <v>1303.83</v>
      </c>
    </row>
    <row r="394" spans="1:14" ht="14.45" customHeight="1" x14ac:dyDescent="0.2">
      <c r="A394" s="729" t="s">
        <v>571</v>
      </c>
      <c r="B394" s="730" t="s">
        <v>572</v>
      </c>
      <c r="C394" s="731" t="s">
        <v>591</v>
      </c>
      <c r="D394" s="732" t="s">
        <v>592</v>
      </c>
      <c r="E394" s="733">
        <v>50113001</v>
      </c>
      <c r="F394" s="732" t="s">
        <v>594</v>
      </c>
      <c r="G394" s="731" t="s">
        <v>595</v>
      </c>
      <c r="H394" s="731">
        <v>103542</v>
      </c>
      <c r="I394" s="731">
        <v>3542</v>
      </c>
      <c r="J394" s="731" t="s">
        <v>1215</v>
      </c>
      <c r="K394" s="731" t="s">
        <v>908</v>
      </c>
      <c r="L394" s="734">
        <v>35.29</v>
      </c>
      <c r="M394" s="734">
        <v>1</v>
      </c>
      <c r="N394" s="735">
        <v>35.29</v>
      </c>
    </row>
    <row r="395" spans="1:14" ht="14.45" customHeight="1" x14ac:dyDescent="0.2">
      <c r="A395" s="729" t="s">
        <v>571</v>
      </c>
      <c r="B395" s="730" t="s">
        <v>572</v>
      </c>
      <c r="C395" s="731" t="s">
        <v>591</v>
      </c>
      <c r="D395" s="732" t="s">
        <v>592</v>
      </c>
      <c r="E395" s="733">
        <v>50113001</v>
      </c>
      <c r="F395" s="732" t="s">
        <v>594</v>
      </c>
      <c r="G395" s="731" t="s">
        <v>595</v>
      </c>
      <c r="H395" s="731">
        <v>243052</v>
      </c>
      <c r="I395" s="731">
        <v>243052</v>
      </c>
      <c r="J395" s="731" t="s">
        <v>1216</v>
      </c>
      <c r="K395" s="731" t="s">
        <v>1217</v>
      </c>
      <c r="L395" s="734">
        <v>100.11</v>
      </c>
      <c r="M395" s="734">
        <v>1</v>
      </c>
      <c r="N395" s="735">
        <v>100.11</v>
      </c>
    </row>
    <row r="396" spans="1:14" ht="14.45" customHeight="1" x14ac:dyDescent="0.2">
      <c r="A396" s="729" t="s">
        <v>571</v>
      </c>
      <c r="B396" s="730" t="s">
        <v>572</v>
      </c>
      <c r="C396" s="731" t="s">
        <v>591</v>
      </c>
      <c r="D396" s="732" t="s">
        <v>592</v>
      </c>
      <c r="E396" s="733">
        <v>50113001</v>
      </c>
      <c r="F396" s="732" t="s">
        <v>594</v>
      </c>
      <c r="G396" s="731" t="s">
        <v>595</v>
      </c>
      <c r="H396" s="731">
        <v>241672</v>
      </c>
      <c r="I396" s="731">
        <v>241672</v>
      </c>
      <c r="J396" s="731" t="s">
        <v>708</v>
      </c>
      <c r="K396" s="731" t="s">
        <v>709</v>
      </c>
      <c r="L396" s="734">
        <v>111.41000000000001</v>
      </c>
      <c r="M396" s="734">
        <v>24</v>
      </c>
      <c r="N396" s="735">
        <v>2673.84</v>
      </c>
    </row>
    <row r="397" spans="1:14" ht="14.45" customHeight="1" x14ac:dyDescent="0.2">
      <c r="A397" s="729" t="s">
        <v>571</v>
      </c>
      <c r="B397" s="730" t="s">
        <v>572</v>
      </c>
      <c r="C397" s="731" t="s">
        <v>591</v>
      </c>
      <c r="D397" s="732" t="s">
        <v>592</v>
      </c>
      <c r="E397" s="733">
        <v>50113001</v>
      </c>
      <c r="F397" s="732" t="s">
        <v>594</v>
      </c>
      <c r="G397" s="731" t="s">
        <v>595</v>
      </c>
      <c r="H397" s="731">
        <v>102479</v>
      </c>
      <c r="I397" s="731">
        <v>2479</v>
      </c>
      <c r="J397" s="731" t="s">
        <v>710</v>
      </c>
      <c r="K397" s="731" t="s">
        <v>711</v>
      </c>
      <c r="L397" s="734">
        <v>65.490000000000023</v>
      </c>
      <c r="M397" s="734">
        <v>1</v>
      </c>
      <c r="N397" s="735">
        <v>65.490000000000023</v>
      </c>
    </row>
    <row r="398" spans="1:14" ht="14.45" customHeight="1" x14ac:dyDescent="0.2">
      <c r="A398" s="729" t="s">
        <v>571</v>
      </c>
      <c r="B398" s="730" t="s">
        <v>572</v>
      </c>
      <c r="C398" s="731" t="s">
        <v>591</v>
      </c>
      <c r="D398" s="732" t="s">
        <v>592</v>
      </c>
      <c r="E398" s="733">
        <v>50113001</v>
      </c>
      <c r="F398" s="732" t="s">
        <v>594</v>
      </c>
      <c r="G398" s="731" t="s">
        <v>595</v>
      </c>
      <c r="H398" s="731">
        <v>104071</v>
      </c>
      <c r="I398" s="731">
        <v>4071</v>
      </c>
      <c r="J398" s="731" t="s">
        <v>710</v>
      </c>
      <c r="K398" s="731" t="s">
        <v>1218</v>
      </c>
      <c r="L398" s="734">
        <v>224.11</v>
      </c>
      <c r="M398" s="734">
        <v>1</v>
      </c>
      <c r="N398" s="735">
        <v>224.11</v>
      </c>
    </row>
    <row r="399" spans="1:14" ht="14.45" customHeight="1" x14ac:dyDescent="0.2">
      <c r="A399" s="729" t="s">
        <v>571</v>
      </c>
      <c r="B399" s="730" t="s">
        <v>572</v>
      </c>
      <c r="C399" s="731" t="s">
        <v>591</v>
      </c>
      <c r="D399" s="732" t="s">
        <v>592</v>
      </c>
      <c r="E399" s="733">
        <v>50113001</v>
      </c>
      <c r="F399" s="732" t="s">
        <v>594</v>
      </c>
      <c r="G399" s="731" t="s">
        <v>595</v>
      </c>
      <c r="H399" s="731">
        <v>166791</v>
      </c>
      <c r="I399" s="731">
        <v>66791</v>
      </c>
      <c r="J399" s="731" t="s">
        <v>1219</v>
      </c>
      <c r="K399" s="731" t="s">
        <v>1220</v>
      </c>
      <c r="L399" s="734">
        <v>75.920000000000016</v>
      </c>
      <c r="M399" s="734">
        <v>1</v>
      </c>
      <c r="N399" s="735">
        <v>75.920000000000016</v>
      </c>
    </row>
    <row r="400" spans="1:14" ht="14.45" customHeight="1" x14ac:dyDescent="0.2">
      <c r="A400" s="729" t="s">
        <v>571</v>
      </c>
      <c r="B400" s="730" t="s">
        <v>572</v>
      </c>
      <c r="C400" s="731" t="s">
        <v>591</v>
      </c>
      <c r="D400" s="732" t="s">
        <v>592</v>
      </c>
      <c r="E400" s="733">
        <v>50113001</v>
      </c>
      <c r="F400" s="732" t="s">
        <v>594</v>
      </c>
      <c r="G400" s="731" t="s">
        <v>595</v>
      </c>
      <c r="H400" s="731">
        <v>158425</v>
      </c>
      <c r="I400" s="731">
        <v>58425</v>
      </c>
      <c r="J400" s="731" t="s">
        <v>712</v>
      </c>
      <c r="K400" s="731" t="s">
        <v>713</v>
      </c>
      <c r="L400" s="734">
        <v>62.66</v>
      </c>
      <c r="M400" s="734">
        <v>2</v>
      </c>
      <c r="N400" s="735">
        <v>125.32</v>
      </c>
    </row>
    <row r="401" spans="1:14" ht="14.45" customHeight="1" x14ac:dyDescent="0.2">
      <c r="A401" s="729" t="s">
        <v>571</v>
      </c>
      <c r="B401" s="730" t="s">
        <v>572</v>
      </c>
      <c r="C401" s="731" t="s">
        <v>591</v>
      </c>
      <c r="D401" s="732" t="s">
        <v>592</v>
      </c>
      <c r="E401" s="733">
        <v>50113001</v>
      </c>
      <c r="F401" s="732" t="s">
        <v>594</v>
      </c>
      <c r="G401" s="731" t="s">
        <v>595</v>
      </c>
      <c r="H401" s="731">
        <v>154539</v>
      </c>
      <c r="I401" s="731">
        <v>54539</v>
      </c>
      <c r="J401" s="731" t="s">
        <v>714</v>
      </c>
      <c r="K401" s="731" t="s">
        <v>715</v>
      </c>
      <c r="L401" s="734">
        <v>60.146666666666668</v>
      </c>
      <c r="M401" s="734">
        <v>12</v>
      </c>
      <c r="N401" s="735">
        <v>721.76</v>
      </c>
    </row>
    <row r="402" spans="1:14" ht="14.45" customHeight="1" x14ac:dyDescent="0.2">
      <c r="A402" s="729" t="s">
        <v>571</v>
      </c>
      <c r="B402" s="730" t="s">
        <v>572</v>
      </c>
      <c r="C402" s="731" t="s">
        <v>591</v>
      </c>
      <c r="D402" s="732" t="s">
        <v>592</v>
      </c>
      <c r="E402" s="733">
        <v>50113001</v>
      </c>
      <c r="F402" s="732" t="s">
        <v>594</v>
      </c>
      <c r="G402" s="731" t="s">
        <v>595</v>
      </c>
      <c r="H402" s="731">
        <v>179333</v>
      </c>
      <c r="I402" s="731">
        <v>179333</v>
      </c>
      <c r="J402" s="731" t="s">
        <v>716</v>
      </c>
      <c r="K402" s="731" t="s">
        <v>717</v>
      </c>
      <c r="L402" s="734">
        <v>224.68000000000004</v>
      </c>
      <c r="M402" s="734">
        <v>2</v>
      </c>
      <c r="N402" s="735">
        <v>449.36000000000007</v>
      </c>
    </row>
    <row r="403" spans="1:14" ht="14.45" customHeight="1" x14ac:dyDescent="0.2">
      <c r="A403" s="729" t="s">
        <v>571</v>
      </c>
      <c r="B403" s="730" t="s">
        <v>572</v>
      </c>
      <c r="C403" s="731" t="s">
        <v>591</v>
      </c>
      <c r="D403" s="732" t="s">
        <v>592</v>
      </c>
      <c r="E403" s="733">
        <v>50113001</v>
      </c>
      <c r="F403" s="732" t="s">
        <v>594</v>
      </c>
      <c r="G403" s="731" t="s">
        <v>595</v>
      </c>
      <c r="H403" s="731">
        <v>226525</v>
      </c>
      <c r="I403" s="731">
        <v>226525</v>
      </c>
      <c r="J403" s="731" t="s">
        <v>722</v>
      </c>
      <c r="K403" s="731" t="s">
        <v>723</v>
      </c>
      <c r="L403" s="734">
        <v>66.34</v>
      </c>
      <c r="M403" s="734">
        <v>1</v>
      </c>
      <c r="N403" s="735">
        <v>66.34</v>
      </c>
    </row>
    <row r="404" spans="1:14" ht="14.45" customHeight="1" x14ac:dyDescent="0.2">
      <c r="A404" s="729" t="s">
        <v>571</v>
      </c>
      <c r="B404" s="730" t="s">
        <v>572</v>
      </c>
      <c r="C404" s="731" t="s">
        <v>591</v>
      </c>
      <c r="D404" s="732" t="s">
        <v>592</v>
      </c>
      <c r="E404" s="733">
        <v>50113001</v>
      </c>
      <c r="F404" s="732" t="s">
        <v>594</v>
      </c>
      <c r="G404" s="731" t="s">
        <v>595</v>
      </c>
      <c r="H404" s="731">
        <v>23987</v>
      </c>
      <c r="I404" s="731">
        <v>23987</v>
      </c>
      <c r="J404" s="731" t="s">
        <v>727</v>
      </c>
      <c r="K404" s="731" t="s">
        <v>728</v>
      </c>
      <c r="L404" s="734">
        <v>167.42000000000002</v>
      </c>
      <c r="M404" s="734">
        <v>5</v>
      </c>
      <c r="N404" s="735">
        <v>837.1</v>
      </c>
    </row>
    <row r="405" spans="1:14" ht="14.45" customHeight="1" x14ac:dyDescent="0.2">
      <c r="A405" s="729" t="s">
        <v>571</v>
      </c>
      <c r="B405" s="730" t="s">
        <v>572</v>
      </c>
      <c r="C405" s="731" t="s">
        <v>591</v>
      </c>
      <c r="D405" s="732" t="s">
        <v>592</v>
      </c>
      <c r="E405" s="733">
        <v>50113001</v>
      </c>
      <c r="F405" s="732" t="s">
        <v>594</v>
      </c>
      <c r="G405" s="731" t="s">
        <v>595</v>
      </c>
      <c r="H405" s="731">
        <v>145273</v>
      </c>
      <c r="I405" s="731">
        <v>45273</v>
      </c>
      <c r="J405" s="731" t="s">
        <v>1221</v>
      </c>
      <c r="K405" s="731" t="s">
        <v>1220</v>
      </c>
      <c r="L405" s="734">
        <v>23.91</v>
      </c>
      <c r="M405" s="734">
        <v>1</v>
      </c>
      <c r="N405" s="735">
        <v>23.91</v>
      </c>
    </row>
    <row r="406" spans="1:14" ht="14.45" customHeight="1" x14ac:dyDescent="0.2">
      <c r="A406" s="729" t="s">
        <v>571</v>
      </c>
      <c r="B406" s="730" t="s">
        <v>572</v>
      </c>
      <c r="C406" s="731" t="s">
        <v>591</v>
      </c>
      <c r="D406" s="732" t="s">
        <v>592</v>
      </c>
      <c r="E406" s="733">
        <v>50113001</v>
      </c>
      <c r="F406" s="732" t="s">
        <v>594</v>
      </c>
      <c r="G406" s="731" t="s">
        <v>595</v>
      </c>
      <c r="H406" s="731">
        <v>447</v>
      </c>
      <c r="I406" s="731">
        <v>447</v>
      </c>
      <c r="J406" s="731" t="s">
        <v>1222</v>
      </c>
      <c r="K406" s="731" t="s">
        <v>1223</v>
      </c>
      <c r="L406" s="734">
        <v>178.34999999999997</v>
      </c>
      <c r="M406" s="734">
        <v>1</v>
      </c>
      <c r="N406" s="735">
        <v>178.34999999999997</v>
      </c>
    </row>
    <row r="407" spans="1:14" ht="14.45" customHeight="1" x14ac:dyDescent="0.2">
      <c r="A407" s="729" t="s">
        <v>571</v>
      </c>
      <c r="B407" s="730" t="s">
        <v>572</v>
      </c>
      <c r="C407" s="731" t="s">
        <v>591</v>
      </c>
      <c r="D407" s="732" t="s">
        <v>592</v>
      </c>
      <c r="E407" s="733">
        <v>50113001</v>
      </c>
      <c r="F407" s="732" t="s">
        <v>594</v>
      </c>
      <c r="G407" s="731" t="s">
        <v>595</v>
      </c>
      <c r="H407" s="731">
        <v>157586</v>
      </c>
      <c r="I407" s="731">
        <v>57586</v>
      </c>
      <c r="J407" s="731" t="s">
        <v>740</v>
      </c>
      <c r="K407" s="731" t="s">
        <v>741</v>
      </c>
      <c r="L407" s="734">
        <v>73.620000000000019</v>
      </c>
      <c r="M407" s="734">
        <v>2</v>
      </c>
      <c r="N407" s="735">
        <v>147.24000000000004</v>
      </c>
    </row>
    <row r="408" spans="1:14" ht="14.45" customHeight="1" x14ac:dyDescent="0.2">
      <c r="A408" s="729" t="s">
        <v>571</v>
      </c>
      <c r="B408" s="730" t="s">
        <v>572</v>
      </c>
      <c r="C408" s="731" t="s">
        <v>591</v>
      </c>
      <c r="D408" s="732" t="s">
        <v>592</v>
      </c>
      <c r="E408" s="733">
        <v>50113001</v>
      </c>
      <c r="F408" s="732" t="s">
        <v>594</v>
      </c>
      <c r="G408" s="731" t="s">
        <v>595</v>
      </c>
      <c r="H408" s="731">
        <v>846413</v>
      </c>
      <c r="I408" s="731">
        <v>57585</v>
      </c>
      <c r="J408" s="731" t="s">
        <v>1224</v>
      </c>
      <c r="K408" s="731" t="s">
        <v>1225</v>
      </c>
      <c r="L408" s="734">
        <v>133.12</v>
      </c>
      <c r="M408" s="734">
        <v>2</v>
      </c>
      <c r="N408" s="735">
        <v>266.24</v>
      </c>
    </row>
    <row r="409" spans="1:14" ht="14.45" customHeight="1" x14ac:dyDescent="0.2">
      <c r="A409" s="729" t="s">
        <v>571</v>
      </c>
      <c r="B409" s="730" t="s">
        <v>572</v>
      </c>
      <c r="C409" s="731" t="s">
        <v>591</v>
      </c>
      <c r="D409" s="732" t="s">
        <v>592</v>
      </c>
      <c r="E409" s="733">
        <v>50113001</v>
      </c>
      <c r="F409" s="732" t="s">
        <v>594</v>
      </c>
      <c r="G409" s="731" t="s">
        <v>598</v>
      </c>
      <c r="H409" s="731">
        <v>243130</v>
      </c>
      <c r="I409" s="731">
        <v>243130</v>
      </c>
      <c r="J409" s="731" t="s">
        <v>746</v>
      </c>
      <c r="K409" s="731" t="s">
        <v>749</v>
      </c>
      <c r="L409" s="734">
        <v>78.670000000000016</v>
      </c>
      <c r="M409" s="734">
        <v>1</v>
      </c>
      <c r="N409" s="735">
        <v>78.670000000000016</v>
      </c>
    </row>
    <row r="410" spans="1:14" ht="14.45" customHeight="1" x14ac:dyDescent="0.2">
      <c r="A410" s="729" t="s">
        <v>571</v>
      </c>
      <c r="B410" s="730" t="s">
        <v>572</v>
      </c>
      <c r="C410" s="731" t="s">
        <v>591</v>
      </c>
      <c r="D410" s="732" t="s">
        <v>592</v>
      </c>
      <c r="E410" s="733">
        <v>50113001</v>
      </c>
      <c r="F410" s="732" t="s">
        <v>594</v>
      </c>
      <c r="G410" s="731" t="s">
        <v>598</v>
      </c>
      <c r="H410" s="731">
        <v>243131</v>
      </c>
      <c r="I410" s="731">
        <v>243131</v>
      </c>
      <c r="J410" s="731" t="s">
        <v>746</v>
      </c>
      <c r="K410" s="731" t="s">
        <v>748</v>
      </c>
      <c r="L410" s="734">
        <v>77.66</v>
      </c>
      <c r="M410" s="734">
        <v>1</v>
      </c>
      <c r="N410" s="735">
        <v>77.66</v>
      </c>
    </row>
    <row r="411" spans="1:14" ht="14.45" customHeight="1" x14ac:dyDescent="0.2">
      <c r="A411" s="729" t="s">
        <v>571</v>
      </c>
      <c r="B411" s="730" t="s">
        <v>572</v>
      </c>
      <c r="C411" s="731" t="s">
        <v>591</v>
      </c>
      <c r="D411" s="732" t="s">
        <v>592</v>
      </c>
      <c r="E411" s="733">
        <v>50113001</v>
      </c>
      <c r="F411" s="732" t="s">
        <v>594</v>
      </c>
      <c r="G411" s="731" t="s">
        <v>598</v>
      </c>
      <c r="H411" s="731">
        <v>243138</v>
      </c>
      <c r="I411" s="731">
        <v>243138</v>
      </c>
      <c r="J411" s="731" t="s">
        <v>754</v>
      </c>
      <c r="K411" s="731" t="s">
        <v>755</v>
      </c>
      <c r="L411" s="734">
        <v>61.039999999999992</v>
      </c>
      <c r="M411" s="734">
        <v>1</v>
      </c>
      <c r="N411" s="735">
        <v>61.039999999999992</v>
      </c>
    </row>
    <row r="412" spans="1:14" ht="14.45" customHeight="1" x14ac:dyDescent="0.2">
      <c r="A412" s="729" t="s">
        <v>571</v>
      </c>
      <c r="B412" s="730" t="s">
        <v>572</v>
      </c>
      <c r="C412" s="731" t="s">
        <v>591</v>
      </c>
      <c r="D412" s="732" t="s">
        <v>592</v>
      </c>
      <c r="E412" s="733">
        <v>50113001</v>
      </c>
      <c r="F412" s="732" t="s">
        <v>594</v>
      </c>
      <c r="G412" s="731" t="s">
        <v>595</v>
      </c>
      <c r="H412" s="731">
        <v>189181</v>
      </c>
      <c r="I412" s="731">
        <v>189181</v>
      </c>
      <c r="J412" s="731" t="s">
        <v>1226</v>
      </c>
      <c r="K412" s="731" t="s">
        <v>1227</v>
      </c>
      <c r="L412" s="734">
        <v>280.99999999999994</v>
      </c>
      <c r="M412" s="734">
        <v>1</v>
      </c>
      <c r="N412" s="735">
        <v>280.99999999999994</v>
      </c>
    </row>
    <row r="413" spans="1:14" ht="14.45" customHeight="1" x14ac:dyDescent="0.2">
      <c r="A413" s="729" t="s">
        <v>571</v>
      </c>
      <c r="B413" s="730" t="s">
        <v>572</v>
      </c>
      <c r="C413" s="731" t="s">
        <v>591</v>
      </c>
      <c r="D413" s="732" t="s">
        <v>592</v>
      </c>
      <c r="E413" s="733">
        <v>50113001</v>
      </c>
      <c r="F413" s="732" t="s">
        <v>594</v>
      </c>
      <c r="G413" s="731" t="s">
        <v>595</v>
      </c>
      <c r="H413" s="731">
        <v>214595</v>
      </c>
      <c r="I413" s="731">
        <v>214595</v>
      </c>
      <c r="J413" s="731" t="s">
        <v>1228</v>
      </c>
      <c r="K413" s="731" t="s">
        <v>1229</v>
      </c>
      <c r="L413" s="734">
        <v>128.88999999999996</v>
      </c>
      <c r="M413" s="734">
        <v>1</v>
      </c>
      <c r="N413" s="735">
        <v>128.88999999999996</v>
      </c>
    </row>
    <row r="414" spans="1:14" ht="14.45" customHeight="1" x14ac:dyDescent="0.2">
      <c r="A414" s="729" t="s">
        <v>571</v>
      </c>
      <c r="B414" s="730" t="s">
        <v>572</v>
      </c>
      <c r="C414" s="731" t="s">
        <v>591</v>
      </c>
      <c r="D414" s="732" t="s">
        <v>592</v>
      </c>
      <c r="E414" s="733">
        <v>50113001</v>
      </c>
      <c r="F414" s="732" t="s">
        <v>594</v>
      </c>
      <c r="G414" s="731" t="s">
        <v>595</v>
      </c>
      <c r="H414" s="731">
        <v>116287</v>
      </c>
      <c r="I414" s="731">
        <v>16287</v>
      </c>
      <c r="J414" s="731" t="s">
        <v>758</v>
      </c>
      <c r="K414" s="731" t="s">
        <v>759</v>
      </c>
      <c r="L414" s="734">
        <v>159.38999999999999</v>
      </c>
      <c r="M414" s="734">
        <v>1</v>
      </c>
      <c r="N414" s="735">
        <v>159.38999999999999</v>
      </c>
    </row>
    <row r="415" spans="1:14" ht="14.45" customHeight="1" x14ac:dyDescent="0.2">
      <c r="A415" s="729" t="s">
        <v>571</v>
      </c>
      <c r="B415" s="730" t="s">
        <v>572</v>
      </c>
      <c r="C415" s="731" t="s">
        <v>591</v>
      </c>
      <c r="D415" s="732" t="s">
        <v>592</v>
      </c>
      <c r="E415" s="733">
        <v>50113001</v>
      </c>
      <c r="F415" s="732" t="s">
        <v>594</v>
      </c>
      <c r="G415" s="731" t="s">
        <v>595</v>
      </c>
      <c r="H415" s="731">
        <v>214598</v>
      </c>
      <c r="I415" s="731">
        <v>214598</v>
      </c>
      <c r="J415" s="731" t="s">
        <v>763</v>
      </c>
      <c r="K415" s="731" t="s">
        <v>764</v>
      </c>
      <c r="L415" s="734">
        <v>181.79999999999998</v>
      </c>
      <c r="M415" s="734">
        <v>1</v>
      </c>
      <c r="N415" s="735">
        <v>181.79999999999998</v>
      </c>
    </row>
    <row r="416" spans="1:14" ht="14.45" customHeight="1" x14ac:dyDescent="0.2">
      <c r="A416" s="729" t="s">
        <v>571</v>
      </c>
      <c r="B416" s="730" t="s">
        <v>572</v>
      </c>
      <c r="C416" s="731" t="s">
        <v>591</v>
      </c>
      <c r="D416" s="732" t="s">
        <v>592</v>
      </c>
      <c r="E416" s="733">
        <v>50113001</v>
      </c>
      <c r="F416" s="732" t="s">
        <v>594</v>
      </c>
      <c r="G416" s="731" t="s">
        <v>598</v>
      </c>
      <c r="H416" s="731">
        <v>213477</v>
      </c>
      <c r="I416" s="731">
        <v>213477</v>
      </c>
      <c r="J416" s="731" t="s">
        <v>771</v>
      </c>
      <c r="K416" s="731" t="s">
        <v>772</v>
      </c>
      <c r="L416" s="734">
        <v>3299.951111111111</v>
      </c>
      <c r="M416" s="734">
        <v>9</v>
      </c>
      <c r="N416" s="735">
        <v>29699.559999999998</v>
      </c>
    </row>
    <row r="417" spans="1:14" ht="14.45" customHeight="1" x14ac:dyDescent="0.2">
      <c r="A417" s="729" t="s">
        <v>571</v>
      </c>
      <c r="B417" s="730" t="s">
        <v>572</v>
      </c>
      <c r="C417" s="731" t="s">
        <v>591</v>
      </c>
      <c r="D417" s="732" t="s">
        <v>592</v>
      </c>
      <c r="E417" s="733">
        <v>50113001</v>
      </c>
      <c r="F417" s="732" t="s">
        <v>594</v>
      </c>
      <c r="G417" s="731" t="s">
        <v>598</v>
      </c>
      <c r="H417" s="731">
        <v>156804</v>
      </c>
      <c r="I417" s="731">
        <v>56804</v>
      </c>
      <c r="J417" s="731" t="s">
        <v>777</v>
      </c>
      <c r="K417" s="731" t="s">
        <v>778</v>
      </c>
      <c r="L417" s="734">
        <v>31.565999999999995</v>
      </c>
      <c r="M417" s="734">
        <v>5</v>
      </c>
      <c r="N417" s="735">
        <v>157.82999999999998</v>
      </c>
    </row>
    <row r="418" spans="1:14" ht="14.45" customHeight="1" x14ac:dyDescent="0.2">
      <c r="A418" s="729" t="s">
        <v>571</v>
      </c>
      <c r="B418" s="730" t="s">
        <v>572</v>
      </c>
      <c r="C418" s="731" t="s">
        <v>591</v>
      </c>
      <c r="D418" s="732" t="s">
        <v>592</v>
      </c>
      <c r="E418" s="733">
        <v>50113001</v>
      </c>
      <c r="F418" s="732" t="s">
        <v>594</v>
      </c>
      <c r="G418" s="731" t="s">
        <v>598</v>
      </c>
      <c r="H418" s="731">
        <v>239807</v>
      </c>
      <c r="I418" s="731">
        <v>239807</v>
      </c>
      <c r="J418" s="731" t="s">
        <v>1230</v>
      </c>
      <c r="K418" s="731" t="s">
        <v>1231</v>
      </c>
      <c r="L418" s="734">
        <v>40.381111111111117</v>
      </c>
      <c r="M418" s="734">
        <v>18</v>
      </c>
      <c r="N418" s="735">
        <v>726.86000000000013</v>
      </c>
    </row>
    <row r="419" spans="1:14" ht="14.45" customHeight="1" x14ac:dyDescent="0.2">
      <c r="A419" s="729" t="s">
        <v>571</v>
      </c>
      <c r="B419" s="730" t="s">
        <v>572</v>
      </c>
      <c r="C419" s="731" t="s">
        <v>591</v>
      </c>
      <c r="D419" s="732" t="s">
        <v>592</v>
      </c>
      <c r="E419" s="733">
        <v>50113001</v>
      </c>
      <c r="F419" s="732" t="s">
        <v>594</v>
      </c>
      <c r="G419" s="731" t="s">
        <v>598</v>
      </c>
      <c r="H419" s="731">
        <v>214036</v>
      </c>
      <c r="I419" s="731">
        <v>214036</v>
      </c>
      <c r="J419" s="731" t="s">
        <v>1230</v>
      </c>
      <c r="K419" s="731" t="s">
        <v>1231</v>
      </c>
      <c r="L419" s="734">
        <v>40.349999999999994</v>
      </c>
      <c r="M419" s="734">
        <v>6</v>
      </c>
      <c r="N419" s="735">
        <v>242.09999999999997</v>
      </c>
    </row>
    <row r="420" spans="1:14" ht="14.45" customHeight="1" x14ac:dyDescent="0.2">
      <c r="A420" s="729" t="s">
        <v>571</v>
      </c>
      <c r="B420" s="730" t="s">
        <v>572</v>
      </c>
      <c r="C420" s="731" t="s">
        <v>591</v>
      </c>
      <c r="D420" s="732" t="s">
        <v>592</v>
      </c>
      <c r="E420" s="733">
        <v>50113001</v>
      </c>
      <c r="F420" s="732" t="s">
        <v>594</v>
      </c>
      <c r="G420" s="731" t="s">
        <v>595</v>
      </c>
      <c r="H420" s="731">
        <v>165633</v>
      </c>
      <c r="I420" s="731">
        <v>165751</v>
      </c>
      <c r="J420" s="731" t="s">
        <v>1232</v>
      </c>
      <c r="K420" s="731" t="s">
        <v>1233</v>
      </c>
      <c r="L420" s="734">
        <v>3951.64</v>
      </c>
      <c r="M420" s="734">
        <v>1</v>
      </c>
      <c r="N420" s="735">
        <v>3951.64</v>
      </c>
    </row>
    <row r="421" spans="1:14" ht="14.45" customHeight="1" x14ac:dyDescent="0.2">
      <c r="A421" s="729" t="s">
        <v>571</v>
      </c>
      <c r="B421" s="730" t="s">
        <v>572</v>
      </c>
      <c r="C421" s="731" t="s">
        <v>591</v>
      </c>
      <c r="D421" s="732" t="s">
        <v>592</v>
      </c>
      <c r="E421" s="733">
        <v>50113001</v>
      </c>
      <c r="F421" s="732" t="s">
        <v>594</v>
      </c>
      <c r="G421" s="731" t="s">
        <v>595</v>
      </c>
      <c r="H421" s="731">
        <v>111242</v>
      </c>
      <c r="I421" s="731">
        <v>11242</v>
      </c>
      <c r="J421" s="731" t="s">
        <v>781</v>
      </c>
      <c r="K421" s="731" t="s">
        <v>782</v>
      </c>
      <c r="L421" s="734">
        <v>145.84</v>
      </c>
      <c r="M421" s="734">
        <v>1</v>
      </c>
      <c r="N421" s="735">
        <v>145.84</v>
      </c>
    </row>
    <row r="422" spans="1:14" ht="14.45" customHeight="1" x14ac:dyDescent="0.2">
      <c r="A422" s="729" t="s">
        <v>571</v>
      </c>
      <c r="B422" s="730" t="s">
        <v>572</v>
      </c>
      <c r="C422" s="731" t="s">
        <v>591</v>
      </c>
      <c r="D422" s="732" t="s">
        <v>592</v>
      </c>
      <c r="E422" s="733">
        <v>50113001</v>
      </c>
      <c r="F422" s="732" t="s">
        <v>594</v>
      </c>
      <c r="G422" s="731" t="s">
        <v>595</v>
      </c>
      <c r="H422" s="731">
        <v>158249</v>
      </c>
      <c r="I422" s="731">
        <v>58249</v>
      </c>
      <c r="J422" s="731" t="s">
        <v>1234</v>
      </c>
      <c r="K422" s="731" t="s">
        <v>329</v>
      </c>
      <c r="L422" s="734">
        <v>248.77</v>
      </c>
      <c r="M422" s="734">
        <v>2</v>
      </c>
      <c r="N422" s="735">
        <v>497.54</v>
      </c>
    </row>
    <row r="423" spans="1:14" ht="14.45" customHeight="1" x14ac:dyDescent="0.2">
      <c r="A423" s="729" t="s">
        <v>571</v>
      </c>
      <c r="B423" s="730" t="s">
        <v>572</v>
      </c>
      <c r="C423" s="731" t="s">
        <v>591</v>
      </c>
      <c r="D423" s="732" t="s">
        <v>592</v>
      </c>
      <c r="E423" s="733">
        <v>50113001</v>
      </c>
      <c r="F423" s="732" t="s">
        <v>594</v>
      </c>
      <c r="G423" s="731" t="s">
        <v>595</v>
      </c>
      <c r="H423" s="731">
        <v>102538</v>
      </c>
      <c r="I423" s="731">
        <v>2538</v>
      </c>
      <c r="J423" s="731" t="s">
        <v>1235</v>
      </c>
      <c r="K423" s="731" t="s">
        <v>1236</v>
      </c>
      <c r="L423" s="734">
        <v>55.440000000000012</v>
      </c>
      <c r="M423" s="734">
        <v>1</v>
      </c>
      <c r="N423" s="735">
        <v>55.440000000000012</v>
      </c>
    </row>
    <row r="424" spans="1:14" ht="14.45" customHeight="1" x14ac:dyDescent="0.2">
      <c r="A424" s="729" t="s">
        <v>571</v>
      </c>
      <c r="B424" s="730" t="s">
        <v>572</v>
      </c>
      <c r="C424" s="731" t="s">
        <v>591</v>
      </c>
      <c r="D424" s="732" t="s">
        <v>592</v>
      </c>
      <c r="E424" s="733">
        <v>50113001</v>
      </c>
      <c r="F424" s="732" t="s">
        <v>594</v>
      </c>
      <c r="G424" s="731" t="s">
        <v>595</v>
      </c>
      <c r="H424" s="731">
        <v>215605</v>
      </c>
      <c r="I424" s="731">
        <v>215605</v>
      </c>
      <c r="J424" s="731" t="s">
        <v>1237</v>
      </c>
      <c r="K424" s="731" t="s">
        <v>624</v>
      </c>
      <c r="L424" s="734">
        <v>23.599999999999998</v>
      </c>
      <c r="M424" s="734">
        <v>39</v>
      </c>
      <c r="N424" s="735">
        <v>920.4</v>
      </c>
    </row>
    <row r="425" spans="1:14" ht="14.45" customHeight="1" x14ac:dyDescent="0.2">
      <c r="A425" s="729" t="s">
        <v>571</v>
      </c>
      <c r="B425" s="730" t="s">
        <v>572</v>
      </c>
      <c r="C425" s="731" t="s">
        <v>591</v>
      </c>
      <c r="D425" s="732" t="s">
        <v>592</v>
      </c>
      <c r="E425" s="733">
        <v>50113001</v>
      </c>
      <c r="F425" s="732" t="s">
        <v>594</v>
      </c>
      <c r="G425" s="731" t="s">
        <v>598</v>
      </c>
      <c r="H425" s="731">
        <v>180050</v>
      </c>
      <c r="I425" s="731">
        <v>180050</v>
      </c>
      <c r="J425" s="731" t="s">
        <v>1238</v>
      </c>
      <c r="K425" s="731" t="s">
        <v>624</v>
      </c>
      <c r="L425" s="734">
        <v>86.74</v>
      </c>
      <c r="M425" s="734">
        <v>1</v>
      </c>
      <c r="N425" s="735">
        <v>86.74</v>
      </c>
    </row>
    <row r="426" spans="1:14" ht="14.45" customHeight="1" x14ac:dyDescent="0.2">
      <c r="A426" s="729" t="s">
        <v>571</v>
      </c>
      <c r="B426" s="730" t="s">
        <v>572</v>
      </c>
      <c r="C426" s="731" t="s">
        <v>591</v>
      </c>
      <c r="D426" s="732" t="s">
        <v>592</v>
      </c>
      <c r="E426" s="733">
        <v>50113001</v>
      </c>
      <c r="F426" s="732" t="s">
        <v>594</v>
      </c>
      <c r="G426" s="731" t="s">
        <v>595</v>
      </c>
      <c r="H426" s="731">
        <v>193746</v>
      </c>
      <c r="I426" s="731">
        <v>93746</v>
      </c>
      <c r="J426" s="731" t="s">
        <v>796</v>
      </c>
      <c r="K426" s="731" t="s">
        <v>797</v>
      </c>
      <c r="L426" s="734">
        <v>402.84000000000009</v>
      </c>
      <c r="M426" s="734">
        <v>1</v>
      </c>
      <c r="N426" s="735">
        <v>402.84000000000009</v>
      </c>
    </row>
    <row r="427" spans="1:14" ht="14.45" customHeight="1" x14ac:dyDescent="0.2">
      <c r="A427" s="729" t="s">
        <v>571</v>
      </c>
      <c r="B427" s="730" t="s">
        <v>572</v>
      </c>
      <c r="C427" s="731" t="s">
        <v>591</v>
      </c>
      <c r="D427" s="732" t="s">
        <v>592</v>
      </c>
      <c r="E427" s="733">
        <v>50113001</v>
      </c>
      <c r="F427" s="732" t="s">
        <v>594</v>
      </c>
      <c r="G427" s="731" t="s">
        <v>595</v>
      </c>
      <c r="H427" s="731">
        <v>155936</v>
      </c>
      <c r="I427" s="731">
        <v>155936</v>
      </c>
      <c r="J427" s="731" t="s">
        <v>1239</v>
      </c>
      <c r="K427" s="731" t="s">
        <v>1240</v>
      </c>
      <c r="L427" s="734">
        <v>247.9</v>
      </c>
      <c r="M427" s="734">
        <v>1</v>
      </c>
      <c r="N427" s="735">
        <v>247.9</v>
      </c>
    </row>
    <row r="428" spans="1:14" ht="14.45" customHeight="1" x14ac:dyDescent="0.2">
      <c r="A428" s="729" t="s">
        <v>571</v>
      </c>
      <c r="B428" s="730" t="s">
        <v>572</v>
      </c>
      <c r="C428" s="731" t="s">
        <v>591</v>
      </c>
      <c r="D428" s="732" t="s">
        <v>592</v>
      </c>
      <c r="E428" s="733">
        <v>50113001</v>
      </c>
      <c r="F428" s="732" t="s">
        <v>594</v>
      </c>
      <c r="G428" s="731" t="s">
        <v>598</v>
      </c>
      <c r="H428" s="731">
        <v>100308</v>
      </c>
      <c r="I428" s="731">
        <v>100308</v>
      </c>
      <c r="J428" s="731" t="s">
        <v>799</v>
      </c>
      <c r="K428" s="731" t="s">
        <v>800</v>
      </c>
      <c r="L428" s="734">
        <v>39.729999999999997</v>
      </c>
      <c r="M428" s="734">
        <v>4</v>
      </c>
      <c r="N428" s="735">
        <v>158.91999999999999</v>
      </c>
    </row>
    <row r="429" spans="1:14" ht="14.45" customHeight="1" x14ac:dyDescent="0.2">
      <c r="A429" s="729" t="s">
        <v>571</v>
      </c>
      <c r="B429" s="730" t="s">
        <v>572</v>
      </c>
      <c r="C429" s="731" t="s">
        <v>591</v>
      </c>
      <c r="D429" s="732" t="s">
        <v>592</v>
      </c>
      <c r="E429" s="733">
        <v>50113001</v>
      </c>
      <c r="F429" s="732" t="s">
        <v>594</v>
      </c>
      <c r="G429" s="731" t="s">
        <v>595</v>
      </c>
      <c r="H429" s="731">
        <v>214337</v>
      </c>
      <c r="I429" s="731">
        <v>214337</v>
      </c>
      <c r="J429" s="731" t="s">
        <v>801</v>
      </c>
      <c r="K429" s="731" t="s">
        <v>802</v>
      </c>
      <c r="L429" s="734">
        <v>279.0200000000001</v>
      </c>
      <c r="M429" s="734">
        <v>1</v>
      </c>
      <c r="N429" s="735">
        <v>279.0200000000001</v>
      </c>
    </row>
    <row r="430" spans="1:14" ht="14.45" customHeight="1" x14ac:dyDescent="0.2">
      <c r="A430" s="729" t="s">
        <v>571</v>
      </c>
      <c r="B430" s="730" t="s">
        <v>572</v>
      </c>
      <c r="C430" s="731" t="s">
        <v>591</v>
      </c>
      <c r="D430" s="732" t="s">
        <v>592</v>
      </c>
      <c r="E430" s="733">
        <v>50113001</v>
      </c>
      <c r="F430" s="732" t="s">
        <v>594</v>
      </c>
      <c r="G430" s="731" t="s">
        <v>595</v>
      </c>
      <c r="H430" s="731">
        <v>214355</v>
      </c>
      <c r="I430" s="731">
        <v>214355</v>
      </c>
      <c r="J430" s="731" t="s">
        <v>803</v>
      </c>
      <c r="K430" s="731" t="s">
        <v>802</v>
      </c>
      <c r="L430" s="734">
        <v>246.65500000000003</v>
      </c>
      <c r="M430" s="734">
        <v>4</v>
      </c>
      <c r="N430" s="735">
        <v>986.62000000000012</v>
      </c>
    </row>
    <row r="431" spans="1:14" ht="14.45" customHeight="1" x14ac:dyDescent="0.2">
      <c r="A431" s="729" t="s">
        <v>571</v>
      </c>
      <c r="B431" s="730" t="s">
        <v>572</v>
      </c>
      <c r="C431" s="731" t="s">
        <v>591</v>
      </c>
      <c r="D431" s="732" t="s">
        <v>592</v>
      </c>
      <c r="E431" s="733">
        <v>50113001</v>
      </c>
      <c r="F431" s="732" t="s">
        <v>594</v>
      </c>
      <c r="G431" s="731" t="s">
        <v>595</v>
      </c>
      <c r="H431" s="731">
        <v>216572</v>
      </c>
      <c r="I431" s="731">
        <v>216572</v>
      </c>
      <c r="J431" s="731" t="s">
        <v>804</v>
      </c>
      <c r="K431" s="731" t="s">
        <v>805</v>
      </c>
      <c r="L431" s="734">
        <v>36.230000000000004</v>
      </c>
      <c r="M431" s="734">
        <v>10</v>
      </c>
      <c r="N431" s="735">
        <v>362.30000000000007</v>
      </c>
    </row>
    <row r="432" spans="1:14" ht="14.45" customHeight="1" x14ac:dyDescent="0.2">
      <c r="A432" s="729" t="s">
        <v>571</v>
      </c>
      <c r="B432" s="730" t="s">
        <v>572</v>
      </c>
      <c r="C432" s="731" t="s">
        <v>591</v>
      </c>
      <c r="D432" s="732" t="s">
        <v>592</v>
      </c>
      <c r="E432" s="733">
        <v>50113001</v>
      </c>
      <c r="F432" s="732" t="s">
        <v>594</v>
      </c>
      <c r="G432" s="731" t="s">
        <v>595</v>
      </c>
      <c r="H432" s="731">
        <v>51367</v>
      </c>
      <c r="I432" s="731">
        <v>51367</v>
      </c>
      <c r="J432" s="731" t="s">
        <v>808</v>
      </c>
      <c r="K432" s="731" t="s">
        <v>811</v>
      </c>
      <c r="L432" s="734">
        <v>92.949999999999989</v>
      </c>
      <c r="M432" s="734">
        <v>22</v>
      </c>
      <c r="N432" s="735">
        <v>2044.8999999999999</v>
      </c>
    </row>
    <row r="433" spans="1:14" ht="14.45" customHeight="1" x14ac:dyDescent="0.2">
      <c r="A433" s="729" t="s">
        <v>571</v>
      </c>
      <c r="B433" s="730" t="s">
        <v>572</v>
      </c>
      <c r="C433" s="731" t="s">
        <v>591</v>
      </c>
      <c r="D433" s="732" t="s">
        <v>592</v>
      </c>
      <c r="E433" s="733">
        <v>50113001</v>
      </c>
      <c r="F433" s="732" t="s">
        <v>594</v>
      </c>
      <c r="G433" s="731" t="s">
        <v>595</v>
      </c>
      <c r="H433" s="731">
        <v>51383</v>
      </c>
      <c r="I433" s="731">
        <v>51383</v>
      </c>
      <c r="J433" s="731" t="s">
        <v>808</v>
      </c>
      <c r="K433" s="731" t="s">
        <v>810</v>
      </c>
      <c r="L433" s="734">
        <v>93.5</v>
      </c>
      <c r="M433" s="734">
        <v>4</v>
      </c>
      <c r="N433" s="735">
        <v>374</v>
      </c>
    </row>
    <row r="434" spans="1:14" ht="14.45" customHeight="1" x14ac:dyDescent="0.2">
      <c r="A434" s="729" t="s">
        <v>571</v>
      </c>
      <c r="B434" s="730" t="s">
        <v>572</v>
      </c>
      <c r="C434" s="731" t="s">
        <v>591</v>
      </c>
      <c r="D434" s="732" t="s">
        <v>592</v>
      </c>
      <c r="E434" s="733">
        <v>50113001</v>
      </c>
      <c r="F434" s="732" t="s">
        <v>594</v>
      </c>
      <c r="G434" s="731" t="s">
        <v>595</v>
      </c>
      <c r="H434" s="731">
        <v>51366</v>
      </c>
      <c r="I434" s="731">
        <v>51366</v>
      </c>
      <c r="J434" s="731" t="s">
        <v>808</v>
      </c>
      <c r="K434" s="731" t="s">
        <v>809</v>
      </c>
      <c r="L434" s="734">
        <v>171.60000000000002</v>
      </c>
      <c r="M434" s="734">
        <v>109</v>
      </c>
      <c r="N434" s="735">
        <v>18704.400000000001</v>
      </c>
    </row>
    <row r="435" spans="1:14" ht="14.45" customHeight="1" x14ac:dyDescent="0.2">
      <c r="A435" s="729" t="s">
        <v>571</v>
      </c>
      <c r="B435" s="730" t="s">
        <v>572</v>
      </c>
      <c r="C435" s="731" t="s">
        <v>591</v>
      </c>
      <c r="D435" s="732" t="s">
        <v>592</v>
      </c>
      <c r="E435" s="733">
        <v>50113001</v>
      </c>
      <c r="F435" s="732" t="s">
        <v>594</v>
      </c>
      <c r="G435" s="731" t="s">
        <v>595</v>
      </c>
      <c r="H435" s="731">
        <v>207899</v>
      </c>
      <c r="I435" s="731">
        <v>207899</v>
      </c>
      <c r="J435" s="731" t="s">
        <v>812</v>
      </c>
      <c r="K435" s="731" t="s">
        <v>1241</v>
      </c>
      <c r="L435" s="734">
        <v>66.84999999999998</v>
      </c>
      <c r="M435" s="734">
        <v>6</v>
      </c>
      <c r="N435" s="735">
        <v>401.09999999999991</v>
      </c>
    </row>
    <row r="436" spans="1:14" ht="14.45" customHeight="1" x14ac:dyDescent="0.2">
      <c r="A436" s="729" t="s">
        <v>571</v>
      </c>
      <c r="B436" s="730" t="s">
        <v>572</v>
      </c>
      <c r="C436" s="731" t="s">
        <v>591</v>
      </c>
      <c r="D436" s="732" t="s">
        <v>592</v>
      </c>
      <c r="E436" s="733">
        <v>50113001</v>
      </c>
      <c r="F436" s="732" t="s">
        <v>594</v>
      </c>
      <c r="G436" s="731" t="s">
        <v>595</v>
      </c>
      <c r="H436" s="731">
        <v>208466</v>
      </c>
      <c r="I436" s="731">
        <v>208466</v>
      </c>
      <c r="J436" s="731" t="s">
        <v>1242</v>
      </c>
      <c r="K436" s="731" t="s">
        <v>1243</v>
      </c>
      <c r="L436" s="734">
        <v>792.77</v>
      </c>
      <c r="M436" s="734">
        <v>1</v>
      </c>
      <c r="N436" s="735">
        <v>792.77</v>
      </c>
    </row>
    <row r="437" spans="1:14" ht="14.45" customHeight="1" x14ac:dyDescent="0.2">
      <c r="A437" s="729" t="s">
        <v>571</v>
      </c>
      <c r="B437" s="730" t="s">
        <v>572</v>
      </c>
      <c r="C437" s="731" t="s">
        <v>591</v>
      </c>
      <c r="D437" s="732" t="s">
        <v>592</v>
      </c>
      <c r="E437" s="733">
        <v>50113001</v>
      </c>
      <c r="F437" s="732" t="s">
        <v>594</v>
      </c>
      <c r="G437" s="731" t="s">
        <v>598</v>
      </c>
      <c r="H437" s="731">
        <v>178682</v>
      </c>
      <c r="I437" s="731">
        <v>178682</v>
      </c>
      <c r="J437" s="731" t="s">
        <v>1244</v>
      </c>
      <c r="K437" s="731" t="s">
        <v>1245</v>
      </c>
      <c r="L437" s="734">
        <v>43.7</v>
      </c>
      <c r="M437" s="734">
        <v>1</v>
      </c>
      <c r="N437" s="735">
        <v>43.7</v>
      </c>
    </row>
    <row r="438" spans="1:14" ht="14.45" customHeight="1" x14ac:dyDescent="0.2">
      <c r="A438" s="729" t="s">
        <v>571</v>
      </c>
      <c r="B438" s="730" t="s">
        <v>572</v>
      </c>
      <c r="C438" s="731" t="s">
        <v>591</v>
      </c>
      <c r="D438" s="732" t="s">
        <v>592</v>
      </c>
      <c r="E438" s="733">
        <v>50113001</v>
      </c>
      <c r="F438" s="732" t="s">
        <v>594</v>
      </c>
      <c r="G438" s="731" t="s">
        <v>595</v>
      </c>
      <c r="H438" s="731">
        <v>117189</v>
      </c>
      <c r="I438" s="731">
        <v>17189</v>
      </c>
      <c r="J438" s="731" t="s">
        <v>827</v>
      </c>
      <c r="K438" s="731" t="s">
        <v>828</v>
      </c>
      <c r="L438" s="734">
        <v>64.655000000000001</v>
      </c>
      <c r="M438" s="734">
        <v>2</v>
      </c>
      <c r="N438" s="735">
        <v>129.31</v>
      </c>
    </row>
    <row r="439" spans="1:14" ht="14.45" customHeight="1" x14ac:dyDescent="0.2">
      <c r="A439" s="729" t="s">
        <v>571</v>
      </c>
      <c r="B439" s="730" t="s">
        <v>572</v>
      </c>
      <c r="C439" s="731" t="s">
        <v>591</v>
      </c>
      <c r="D439" s="732" t="s">
        <v>592</v>
      </c>
      <c r="E439" s="733">
        <v>50113001</v>
      </c>
      <c r="F439" s="732" t="s">
        <v>594</v>
      </c>
      <c r="G439" s="731" t="s">
        <v>595</v>
      </c>
      <c r="H439" s="731">
        <v>102486</v>
      </c>
      <c r="I439" s="731">
        <v>2486</v>
      </c>
      <c r="J439" s="731" t="s">
        <v>829</v>
      </c>
      <c r="K439" s="731" t="s">
        <v>830</v>
      </c>
      <c r="L439" s="734">
        <v>123.16186046511628</v>
      </c>
      <c r="M439" s="734">
        <v>43</v>
      </c>
      <c r="N439" s="735">
        <v>5295.96</v>
      </c>
    </row>
    <row r="440" spans="1:14" ht="14.45" customHeight="1" x14ac:dyDescent="0.2">
      <c r="A440" s="729" t="s">
        <v>571</v>
      </c>
      <c r="B440" s="730" t="s">
        <v>572</v>
      </c>
      <c r="C440" s="731" t="s">
        <v>591</v>
      </c>
      <c r="D440" s="732" t="s">
        <v>592</v>
      </c>
      <c r="E440" s="733">
        <v>50113001</v>
      </c>
      <c r="F440" s="732" t="s">
        <v>594</v>
      </c>
      <c r="G440" s="731" t="s">
        <v>595</v>
      </c>
      <c r="H440" s="731">
        <v>100489</v>
      </c>
      <c r="I440" s="731">
        <v>489</v>
      </c>
      <c r="J440" s="731" t="s">
        <v>831</v>
      </c>
      <c r="K440" s="731" t="s">
        <v>1246</v>
      </c>
      <c r="L440" s="734">
        <v>47.290000000000006</v>
      </c>
      <c r="M440" s="734">
        <v>5</v>
      </c>
      <c r="N440" s="735">
        <v>236.45000000000002</v>
      </c>
    </row>
    <row r="441" spans="1:14" ht="14.45" customHeight="1" x14ac:dyDescent="0.2">
      <c r="A441" s="729" t="s">
        <v>571</v>
      </c>
      <c r="B441" s="730" t="s">
        <v>572</v>
      </c>
      <c r="C441" s="731" t="s">
        <v>591</v>
      </c>
      <c r="D441" s="732" t="s">
        <v>592</v>
      </c>
      <c r="E441" s="733">
        <v>50113001</v>
      </c>
      <c r="F441" s="732" t="s">
        <v>594</v>
      </c>
      <c r="G441" s="731" t="s">
        <v>595</v>
      </c>
      <c r="H441" s="731">
        <v>230426</v>
      </c>
      <c r="I441" s="731">
        <v>230426</v>
      </c>
      <c r="J441" s="731" t="s">
        <v>831</v>
      </c>
      <c r="K441" s="731" t="s">
        <v>832</v>
      </c>
      <c r="L441" s="734">
        <v>78.204999999999998</v>
      </c>
      <c r="M441" s="734">
        <v>10</v>
      </c>
      <c r="N441" s="735">
        <v>782.05</v>
      </c>
    </row>
    <row r="442" spans="1:14" ht="14.45" customHeight="1" x14ac:dyDescent="0.2">
      <c r="A442" s="729" t="s">
        <v>571</v>
      </c>
      <c r="B442" s="730" t="s">
        <v>572</v>
      </c>
      <c r="C442" s="731" t="s">
        <v>591</v>
      </c>
      <c r="D442" s="732" t="s">
        <v>592</v>
      </c>
      <c r="E442" s="733">
        <v>50113001</v>
      </c>
      <c r="F442" s="732" t="s">
        <v>594</v>
      </c>
      <c r="G442" s="731" t="s">
        <v>595</v>
      </c>
      <c r="H442" s="731">
        <v>900321</v>
      </c>
      <c r="I442" s="731">
        <v>0</v>
      </c>
      <c r="J442" s="731" t="s">
        <v>839</v>
      </c>
      <c r="K442" s="731" t="s">
        <v>329</v>
      </c>
      <c r="L442" s="734">
        <v>289.40381982842922</v>
      </c>
      <c r="M442" s="734">
        <v>2</v>
      </c>
      <c r="N442" s="735">
        <v>578.80763965685844</v>
      </c>
    </row>
    <row r="443" spans="1:14" ht="14.45" customHeight="1" x14ac:dyDescent="0.2">
      <c r="A443" s="729" t="s">
        <v>571</v>
      </c>
      <c r="B443" s="730" t="s">
        <v>572</v>
      </c>
      <c r="C443" s="731" t="s">
        <v>591</v>
      </c>
      <c r="D443" s="732" t="s">
        <v>592</v>
      </c>
      <c r="E443" s="733">
        <v>50113001</v>
      </c>
      <c r="F443" s="732" t="s">
        <v>594</v>
      </c>
      <c r="G443" s="731" t="s">
        <v>595</v>
      </c>
      <c r="H443" s="731">
        <v>990947</v>
      </c>
      <c r="I443" s="731">
        <v>0</v>
      </c>
      <c r="J443" s="731" t="s">
        <v>1247</v>
      </c>
      <c r="K443" s="731" t="s">
        <v>329</v>
      </c>
      <c r="L443" s="734">
        <v>1400.67</v>
      </c>
      <c r="M443" s="734">
        <v>2</v>
      </c>
      <c r="N443" s="735">
        <v>2801.34</v>
      </c>
    </row>
    <row r="444" spans="1:14" ht="14.45" customHeight="1" x14ac:dyDescent="0.2">
      <c r="A444" s="729" t="s">
        <v>571</v>
      </c>
      <c r="B444" s="730" t="s">
        <v>572</v>
      </c>
      <c r="C444" s="731" t="s">
        <v>591</v>
      </c>
      <c r="D444" s="732" t="s">
        <v>592</v>
      </c>
      <c r="E444" s="733">
        <v>50113001</v>
      </c>
      <c r="F444" s="732" t="s">
        <v>594</v>
      </c>
      <c r="G444" s="731" t="s">
        <v>595</v>
      </c>
      <c r="H444" s="731">
        <v>990927</v>
      </c>
      <c r="I444" s="731">
        <v>0</v>
      </c>
      <c r="J444" s="731" t="s">
        <v>851</v>
      </c>
      <c r="K444" s="731" t="s">
        <v>329</v>
      </c>
      <c r="L444" s="734">
        <v>140.07000000000002</v>
      </c>
      <c r="M444" s="734">
        <v>5</v>
      </c>
      <c r="N444" s="735">
        <v>700.35000000000014</v>
      </c>
    </row>
    <row r="445" spans="1:14" ht="14.45" customHeight="1" x14ac:dyDescent="0.2">
      <c r="A445" s="729" t="s">
        <v>571</v>
      </c>
      <c r="B445" s="730" t="s">
        <v>572</v>
      </c>
      <c r="C445" s="731" t="s">
        <v>591</v>
      </c>
      <c r="D445" s="732" t="s">
        <v>592</v>
      </c>
      <c r="E445" s="733">
        <v>50113001</v>
      </c>
      <c r="F445" s="732" t="s">
        <v>594</v>
      </c>
      <c r="G445" s="731" t="s">
        <v>595</v>
      </c>
      <c r="H445" s="731">
        <v>119571</v>
      </c>
      <c r="I445" s="731">
        <v>19571</v>
      </c>
      <c r="J445" s="731" t="s">
        <v>1248</v>
      </c>
      <c r="K445" s="731" t="s">
        <v>1249</v>
      </c>
      <c r="L445" s="734">
        <v>242.55</v>
      </c>
      <c r="M445" s="734">
        <v>1</v>
      </c>
      <c r="N445" s="735">
        <v>242.55</v>
      </c>
    </row>
    <row r="446" spans="1:14" ht="14.45" customHeight="1" x14ac:dyDescent="0.2">
      <c r="A446" s="729" t="s">
        <v>571</v>
      </c>
      <c r="B446" s="730" t="s">
        <v>572</v>
      </c>
      <c r="C446" s="731" t="s">
        <v>591</v>
      </c>
      <c r="D446" s="732" t="s">
        <v>592</v>
      </c>
      <c r="E446" s="733">
        <v>50113001</v>
      </c>
      <c r="F446" s="732" t="s">
        <v>594</v>
      </c>
      <c r="G446" s="731" t="s">
        <v>329</v>
      </c>
      <c r="H446" s="731">
        <v>237772</v>
      </c>
      <c r="I446" s="731">
        <v>237772</v>
      </c>
      <c r="J446" s="731" t="s">
        <v>1250</v>
      </c>
      <c r="K446" s="731" t="s">
        <v>1251</v>
      </c>
      <c r="L446" s="734">
        <v>104.87</v>
      </c>
      <c r="M446" s="734">
        <v>1</v>
      </c>
      <c r="N446" s="735">
        <v>104.87</v>
      </c>
    </row>
    <row r="447" spans="1:14" ht="14.45" customHeight="1" x14ac:dyDescent="0.2">
      <c r="A447" s="729" t="s">
        <v>571</v>
      </c>
      <c r="B447" s="730" t="s">
        <v>572</v>
      </c>
      <c r="C447" s="731" t="s">
        <v>591</v>
      </c>
      <c r="D447" s="732" t="s">
        <v>592</v>
      </c>
      <c r="E447" s="733">
        <v>50113001</v>
      </c>
      <c r="F447" s="732" t="s">
        <v>594</v>
      </c>
      <c r="G447" s="731" t="s">
        <v>598</v>
      </c>
      <c r="H447" s="731">
        <v>117121</v>
      </c>
      <c r="I447" s="731">
        <v>17121</v>
      </c>
      <c r="J447" s="731" t="s">
        <v>1252</v>
      </c>
      <c r="K447" s="731" t="s">
        <v>1253</v>
      </c>
      <c r="L447" s="734">
        <v>106.06000000000003</v>
      </c>
      <c r="M447" s="734">
        <v>1</v>
      </c>
      <c r="N447" s="735">
        <v>106.06000000000003</v>
      </c>
    </row>
    <row r="448" spans="1:14" ht="14.45" customHeight="1" x14ac:dyDescent="0.2">
      <c r="A448" s="729" t="s">
        <v>571</v>
      </c>
      <c r="B448" s="730" t="s">
        <v>572</v>
      </c>
      <c r="C448" s="731" t="s">
        <v>591</v>
      </c>
      <c r="D448" s="732" t="s">
        <v>592</v>
      </c>
      <c r="E448" s="733">
        <v>50113001</v>
      </c>
      <c r="F448" s="732" t="s">
        <v>594</v>
      </c>
      <c r="G448" s="731" t="s">
        <v>598</v>
      </c>
      <c r="H448" s="731">
        <v>206658</v>
      </c>
      <c r="I448" s="731">
        <v>206658</v>
      </c>
      <c r="J448" s="731" t="s">
        <v>1254</v>
      </c>
      <c r="K448" s="731" t="s">
        <v>1255</v>
      </c>
      <c r="L448" s="734">
        <v>341.53999999999996</v>
      </c>
      <c r="M448" s="734">
        <v>1</v>
      </c>
      <c r="N448" s="735">
        <v>341.53999999999996</v>
      </c>
    </row>
    <row r="449" spans="1:14" ht="14.45" customHeight="1" x14ac:dyDescent="0.2">
      <c r="A449" s="729" t="s">
        <v>571</v>
      </c>
      <c r="B449" s="730" t="s">
        <v>572</v>
      </c>
      <c r="C449" s="731" t="s">
        <v>591</v>
      </c>
      <c r="D449" s="732" t="s">
        <v>592</v>
      </c>
      <c r="E449" s="733">
        <v>50113001</v>
      </c>
      <c r="F449" s="732" t="s">
        <v>594</v>
      </c>
      <c r="G449" s="731" t="s">
        <v>598</v>
      </c>
      <c r="H449" s="731">
        <v>187427</v>
      </c>
      <c r="I449" s="731">
        <v>187427</v>
      </c>
      <c r="J449" s="731" t="s">
        <v>1256</v>
      </c>
      <c r="K449" s="731" t="s">
        <v>1257</v>
      </c>
      <c r="L449" s="734">
        <v>62.72999999999999</v>
      </c>
      <c r="M449" s="734">
        <v>1</v>
      </c>
      <c r="N449" s="735">
        <v>62.72999999999999</v>
      </c>
    </row>
    <row r="450" spans="1:14" ht="14.45" customHeight="1" x14ac:dyDescent="0.2">
      <c r="A450" s="729" t="s">
        <v>571</v>
      </c>
      <c r="B450" s="730" t="s">
        <v>572</v>
      </c>
      <c r="C450" s="731" t="s">
        <v>591</v>
      </c>
      <c r="D450" s="732" t="s">
        <v>592</v>
      </c>
      <c r="E450" s="733">
        <v>50113001</v>
      </c>
      <c r="F450" s="732" t="s">
        <v>594</v>
      </c>
      <c r="G450" s="731" t="s">
        <v>598</v>
      </c>
      <c r="H450" s="731">
        <v>187425</v>
      </c>
      <c r="I450" s="731">
        <v>187425</v>
      </c>
      <c r="J450" s="731" t="s">
        <v>1258</v>
      </c>
      <c r="K450" s="731" t="s">
        <v>1259</v>
      </c>
      <c r="L450" s="734">
        <v>49.419999999999995</v>
      </c>
      <c r="M450" s="734">
        <v>1</v>
      </c>
      <c r="N450" s="735">
        <v>49.419999999999995</v>
      </c>
    </row>
    <row r="451" spans="1:14" ht="14.45" customHeight="1" x14ac:dyDescent="0.2">
      <c r="A451" s="729" t="s">
        <v>571</v>
      </c>
      <c r="B451" s="730" t="s">
        <v>572</v>
      </c>
      <c r="C451" s="731" t="s">
        <v>591</v>
      </c>
      <c r="D451" s="732" t="s">
        <v>592</v>
      </c>
      <c r="E451" s="733">
        <v>50113001</v>
      </c>
      <c r="F451" s="732" t="s">
        <v>594</v>
      </c>
      <c r="G451" s="731" t="s">
        <v>598</v>
      </c>
      <c r="H451" s="731">
        <v>197125</v>
      </c>
      <c r="I451" s="731">
        <v>197125</v>
      </c>
      <c r="J451" s="731" t="s">
        <v>852</v>
      </c>
      <c r="K451" s="731" t="s">
        <v>853</v>
      </c>
      <c r="L451" s="734">
        <v>110</v>
      </c>
      <c r="M451" s="734">
        <v>16</v>
      </c>
      <c r="N451" s="735">
        <v>1760</v>
      </c>
    </row>
    <row r="452" spans="1:14" ht="14.45" customHeight="1" x14ac:dyDescent="0.2">
      <c r="A452" s="729" t="s">
        <v>571</v>
      </c>
      <c r="B452" s="730" t="s">
        <v>572</v>
      </c>
      <c r="C452" s="731" t="s">
        <v>591</v>
      </c>
      <c r="D452" s="732" t="s">
        <v>592</v>
      </c>
      <c r="E452" s="733">
        <v>50113001</v>
      </c>
      <c r="F452" s="732" t="s">
        <v>594</v>
      </c>
      <c r="G452" s="731" t="s">
        <v>595</v>
      </c>
      <c r="H452" s="731">
        <v>188217</v>
      </c>
      <c r="I452" s="731">
        <v>88217</v>
      </c>
      <c r="J452" s="731" t="s">
        <v>854</v>
      </c>
      <c r="K452" s="731" t="s">
        <v>855</v>
      </c>
      <c r="L452" s="734">
        <v>127.69</v>
      </c>
      <c r="M452" s="734">
        <v>3</v>
      </c>
      <c r="N452" s="735">
        <v>383.07</v>
      </c>
    </row>
    <row r="453" spans="1:14" ht="14.45" customHeight="1" x14ac:dyDescent="0.2">
      <c r="A453" s="729" t="s">
        <v>571</v>
      </c>
      <c r="B453" s="730" t="s">
        <v>572</v>
      </c>
      <c r="C453" s="731" t="s">
        <v>591</v>
      </c>
      <c r="D453" s="732" t="s">
        <v>592</v>
      </c>
      <c r="E453" s="733">
        <v>50113001</v>
      </c>
      <c r="F453" s="732" t="s">
        <v>594</v>
      </c>
      <c r="G453" s="731" t="s">
        <v>595</v>
      </c>
      <c r="H453" s="731">
        <v>188219</v>
      </c>
      <c r="I453" s="731">
        <v>88219</v>
      </c>
      <c r="J453" s="731" t="s">
        <v>856</v>
      </c>
      <c r="K453" s="731" t="s">
        <v>857</v>
      </c>
      <c r="L453" s="734">
        <v>141.28</v>
      </c>
      <c r="M453" s="734">
        <v>2</v>
      </c>
      <c r="N453" s="735">
        <v>282.56</v>
      </c>
    </row>
    <row r="454" spans="1:14" ht="14.45" customHeight="1" x14ac:dyDescent="0.2">
      <c r="A454" s="729" t="s">
        <v>571</v>
      </c>
      <c r="B454" s="730" t="s">
        <v>572</v>
      </c>
      <c r="C454" s="731" t="s">
        <v>591</v>
      </c>
      <c r="D454" s="732" t="s">
        <v>592</v>
      </c>
      <c r="E454" s="733">
        <v>50113001</v>
      </c>
      <c r="F454" s="732" t="s">
        <v>594</v>
      </c>
      <c r="G454" s="731" t="s">
        <v>598</v>
      </c>
      <c r="H454" s="731">
        <v>149909</v>
      </c>
      <c r="I454" s="731">
        <v>49909</v>
      </c>
      <c r="J454" s="731" t="s">
        <v>865</v>
      </c>
      <c r="K454" s="731" t="s">
        <v>866</v>
      </c>
      <c r="L454" s="734">
        <v>27.9</v>
      </c>
      <c r="M454" s="734">
        <v>1</v>
      </c>
      <c r="N454" s="735">
        <v>27.9</v>
      </c>
    </row>
    <row r="455" spans="1:14" ht="14.45" customHeight="1" x14ac:dyDescent="0.2">
      <c r="A455" s="729" t="s">
        <v>571</v>
      </c>
      <c r="B455" s="730" t="s">
        <v>572</v>
      </c>
      <c r="C455" s="731" t="s">
        <v>591</v>
      </c>
      <c r="D455" s="732" t="s">
        <v>592</v>
      </c>
      <c r="E455" s="733">
        <v>50113001</v>
      </c>
      <c r="F455" s="732" t="s">
        <v>594</v>
      </c>
      <c r="G455" s="731" t="s">
        <v>595</v>
      </c>
      <c r="H455" s="731">
        <v>192853</v>
      </c>
      <c r="I455" s="731">
        <v>192853</v>
      </c>
      <c r="J455" s="731" t="s">
        <v>867</v>
      </c>
      <c r="K455" s="731" t="s">
        <v>868</v>
      </c>
      <c r="L455" s="734">
        <v>107.81999999999998</v>
      </c>
      <c r="M455" s="734">
        <v>1</v>
      </c>
      <c r="N455" s="735">
        <v>107.81999999999998</v>
      </c>
    </row>
    <row r="456" spans="1:14" ht="14.45" customHeight="1" x14ac:dyDescent="0.2">
      <c r="A456" s="729" t="s">
        <v>571</v>
      </c>
      <c r="B456" s="730" t="s">
        <v>572</v>
      </c>
      <c r="C456" s="731" t="s">
        <v>591</v>
      </c>
      <c r="D456" s="732" t="s">
        <v>592</v>
      </c>
      <c r="E456" s="733">
        <v>50113001</v>
      </c>
      <c r="F456" s="732" t="s">
        <v>594</v>
      </c>
      <c r="G456" s="731" t="s">
        <v>598</v>
      </c>
      <c r="H456" s="731">
        <v>844554</v>
      </c>
      <c r="I456" s="731">
        <v>114065</v>
      </c>
      <c r="J456" s="731" t="s">
        <v>1260</v>
      </c>
      <c r="K456" s="731" t="s">
        <v>1261</v>
      </c>
      <c r="L456" s="734">
        <v>18.290000000000003</v>
      </c>
      <c r="M456" s="734">
        <v>1</v>
      </c>
      <c r="N456" s="735">
        <v>18.290000000000003</v>
      </c>
    </row>
    <row r="457" spans="1:14" ht="14.45" customHeight="1" x14ac:dyDescent="0.2">
      <c r="A457" s="729" t="s">
        <v>571</v>
      </c>
      <c r="B457" s="730" t="s">
        <v>572</v>
      </c>
      <c r="C457" s="731" t="s">
        <v>591</v>
      </c>
      <c r="D457" s="732" t="s">
        <v>592</v>
      </c>
      <c r="E457" s="733">
        <v>50113001</v>
      </c>
      <c r="F457" s="732" t="s">
        <v>594</v>
      </c>
      <c r="G457" s="731" t="s">
        <v>598</v>
      </c>
      <c r="H457" s="731">
        <v>115316</v>
      </c>
      <c r="I457" s="731">
        <v>15316</v>
      </c>
      <c r="J457" s="731" t="s">
        <v>870</v>
      </c>
      <c r="K457" s="731" t="s">
        <v>671</v>
      </c>
      <c r="L457" s="734">
        <v>19.009999999999998</v>
      </c>
      <c r="M457" s="734">
        <v>2</v>
      </c>
      <c r="N457" s="735">
        <v>38.019999999999996</v>
      </c>
    </row>
    <row r="458" spans="1:14" ht="14.45" customHeight="1" x14ac:dyDescent="0.2">
      <c r="A458" s="729" t="s">
        <v>571</v>
      </c>
      <c r="B458" s="730" t="s">
        <v>572</v>
      </c>
      <c r="C458" s="731" t="s">
        <v>591</v>
      </c>
      <c r="D458" s="732" t="s">
        <v>592</v>
      </c>
      <c r="E458" s="733">
        <v>50113001</v>
      </c>
      <c r="F458" s="732" t="s">
        <v>594</v>
      </c>
      <c r="G458" s="731" t="s">
        <v>595</v>
      </c>
      <c r="H458" s="731">
        <v>186393</v>
      </c>
      <c r="I458" s="731">
        <v>86393</v>
      </c>
      <c r="J458" s="731" t="s">
        <v>875</v>
      </c>
      <c r="K458" s="731" t="s">
        <v>877</v>
      </c>
      <c r="L458" s="734">
        <v>51.61</v>
      </c>
      <c r="M458" s="734">
        <v>4</v>
      </c>
      <c r="N458" s="735">
        <v>206.44</v>
      </c>
    </row>
    <row r="459" spans="1:14" ht="14.45" customHeight="1" x14ac:dyDescent="0.2">
      <c r="A459" s="729" t="s">
        <v>571</v>
      </c>
      <c r="B459" s="730" t="s">
        <v>572</v>
      </c>
      <c r="C459" s="731" t="s">
        <v>591</v>
      </c>
      <c r="D459" s="732" t="s">
        <v>592</v>
      </c>
      <c r="E459" s="733">
        <v>50113001</v>
      </c>
      <c r="F459" s="732" t="s">
        <v>594</v>
      </c>
      <c r="G459" s="731" t="s">
        <v>595</v>
      </c>
      <c r="H459" s="731">
        <v>117992</v>
      </c>
      <c r="I459" s="731">
        <v>17992</v>
      </c>
      <c r="J459" s="731" t="s">
        <v>875</v>
      </c>
      <c r="K459" s="731" t="s">
        <v>876</v>
      </c>
      <c r="L459" s="734">
        <v>82.38</v>
      </c>
      <c r="M459" s="734">
        <v>1</v>
      </c>
      <c r="N459" s="735">
        <v>82.38</v>
      </c>
    </row>
    <row r="460" spans="1:14" ht="14.45" customHeight="1" x14ac:dyDescent="0.2">
      <c r="A460" s="729" t="s">
        <v>571</v>
      </c>
      <c r="B460" s="730" t="s">
        <v>572</v>
      </c>
      <c r="C460" s="731" t="s">
        <v>591</v>
      </c>
      <c r="D460" s="732" t="s">
        <v>592</v>
      </c>
      <c r="E460" s="733">
        <v>50113001</v>
      </c>
      <c r="F460" s="732" t="s">
        <v>594</v>
      </c>
      <c r="G460" s="731" t="s">
        <v>595</v>
      </c>
      <c r="H460" s="731">
        <v>237329</v>
      </c>
      <c r="I460" s="731">
        <v>237329</v>
      </c>
      <c r="J460" s="731" t="s">
        <v>880</v>
      </c>
      <c r="K460" s="731" t="s">
        <v>881</v>
      </c>
      <c r="L460" s="734">
        <v>109.59000000000003</v>
      </c>
      <c r="M460" s="734">
        <v>2</v>
      </c>
      <c r="N460" s="735">
        <v>219.18000000000006</v>
      </c>
    </row>
    <row r="461" spans="1:14" ht="14.45" customHeight="1" x14ac:dyDescent="0.2">
      <c r="A461" s="729" t="s">
        <v>571</v>
      </c>
      <c r="B461" s="730" t="s">
        <v>572</v>
      </c>
      <c r="C461" s="731" t="s">
        <v>591</v>
      </c>
      <c r="D461" s="732" t="s">
        <v>592</v>
      </c>
      <c r="E461" s="733">
        <v>50113001</v>
      </c>
      <c r="F461" s="732" t="s">
        <v>594</v>
      </c>
      <c r="G461" s="731" t="s">
        <v>595</v>
      </c>
      <c r="H461" s="731">
        <v>234736</v>
      </c>
      <c r="I461" s="731">
        <v>234736</v>
      </c>
      <c r="J461" s="731" t="s">
        <v>882</v>
      </c>
      <c r="K461" s="731" t="s">
        <v>883</v>
      </c>
      <c r="L461" s="734">
        <v>120.53999999999999</v>
      </c>
      <c r="M461" s="734">
        <v>4</v>
      </c>
      <c r="N461" s="735">
        <v>482.15999999999997</v>
      </c>
    </row>
    <row r="462" spans="1:14" ht="14.45" customHeight="1" x14ac:dyDescent="0.2">
      <c r="A462" s="729" t="s">
        <v>571</v>
      </c>
      <c r="B462" s="730" t="s">
        <v>572</v>
      </c>
      <c r="C462" s="731" t="s">
        <v>591</v>
      </c>
      <c r="D462" s="732" t="s">
        <v>592</v>
      </c>
      <c r="E462" s="733">
        <v>50113001</v>
      </c>
      <c r="F462" s="732" t="s">
        <v>594</v>
      </c>
      <c r="G462" s="731" t="s">
        <v>595</v>
      </c>
      <c r="H462" s="731">
        <v>225891</v>
      </c>
      <c r="I462" s="731">
        <v>225891</v>
      </c>
      <c r="J462" s="731" t="s">
        <v>1262</v>
      </c>
      <c r="K462" s="731" t="s">
        <v>1263</v>
      </c>
      <c r="L462" s="734">
        <v>285.08</v>
      </c>
      <c r="M462" s="734">
        <v>6</v>
      </c>
      <c r="N462" s="735">
        <v>1710.48</v>
      </c>
    </row>
    <row r="463" spans="1:14" ht="14.45" customHeight="1" x14ac:dyDescent="0.2">
      <c r="A463" s="729" t="s">
        <v>571</v>
      </c>
      <c r="B463" s="730" t="s">
        <v>572</v>
      </c>
      <c r="C463" s="731" t="s">
        <v>591</v>
      </c>
      <c r="D463" s="732" t="s">
        <v>592</v>
      </c>
      <c r="E463" s="733">
        <v>50113001</v>
      </c>
      <c r="F463" s="732" t="s">
        <v>594</v>
      </c>
      <c r="G463" s="731" t="s">
        <v>595</v>
      </c>
      <c r="H463" s="731">
        <v>102684</v>
      </c>
      <c r="I463" s="731">
        <v>2684</v>
      </c>
      <c r="J463" s="731" t="s">
        <v>884</v>
      </c>
      <c r="K463" s="731" t="s">
        <v>1264</v>
      </c>
      <c r="L463" s="734">
        <v>110.94</v>
      </c>
      <c r="M463" s="734">
        <v>1</v>
      </c>
      <c r="N463" s="735">
        <v>110.94</v>
      </c>
    </row>
    <row r="464" spans="1:14" ht="14.45" customHeight="1" x14ac:dyDescent="0.2">
      <c r="A464" s="729" t="s">
        <v>571</v>
      </c>
      <c r="B464" s="730" t="s">
        <v>572</v>
      </c>
      <c r="C464" s="731" t="s">
        <v>591</v>
      </c>
      <c r="D464" s="732" t="s">
        <v>592</v>
      </c>
      <c r="E464" s="733">
        <v>50113001</v>
      </c>
      <c r="F464" s="732" t="s">
        <v>594</v>
      </c>
      <c r="G464" s="731" t="s">
        <v>595</v>
      </c>
      <c r="H464" s="731">
        <v>100502</v>
      </c>
      <c r="I464" s="731">
        <v>502</v>
      </c>
      <c r="J464" s="731" t="s">
        <v>884</v>
      </c>
      <c r="K464" s="731" t="s">
        <v>885</v>
      </c>
      <c r="L464" s="734">
        <v>268.93999999999994</v>
      </c>
      <c r="M464" s="734">
        <v>1</v>
      </c>
      <c r="N464" s="735">
        <v>268.93999999999994</v>
      </c>
    </row>
    <row r="465" spans="1:14" ht="14.45" customHeight="1" x14ac:dyDescent="0.2">
      <c r="A465" s="729" t="s">
        <v>571</v>
      </c>
      <c r="B465" s="730" t="s">
        <v>572</v>
      </c>
      <c r="C465" s="731" t="s">
        <v>591</v>
      </c>
      <c r="D465" s="732" t="s">
        <v>592</v>
      </c>
      <c r="E465" s="733">
        <v>50113001</v>
      </c>
      <c r="F465" s="732" t="s">
        <v>594</v>
      </c>
      <c r="G465" s="731" t="s">
        <v>595</v>
      </c>
      <c r="H465" s="731">
        <v>142476</v>
      </c>
      <c r="I465" s="731">
        <v>42476</v>
      </c>
      <c r="J465" s="731" t="s">
        <v>890</v>
      </c>
      <c r="K465" s="731" t="s">
        <v>891</v>
      </c>
      <c r="L465" s="734">
        <v>261.93333333333339</v>
      </c>
      <c r="M465" s="734">
        <v>3</v>
      </c>
      <c r="N465" s="735">
        <v>785.80000000000018</v>
      </c>
    </row>
    <row r="466" spans="1:14" ht="14.45" customHeight="1" x14ac:dyDescent="0.2">
      <c r="A466" s="729" t="s">
        <v>571</v>
      </c>
      <c r="B466" s="730" t="s">
        <v>572</v>
      </c>
      <c r="C466" s="731" t="s">
        <v>591</v>
      </c>
      <c r="D466" s="732" t="s">
        <v>592</v>
      </c>
      <c r="E466" s="733">
        <v>50113001</v>
      </c>
      <c r="F466" s="732" t="s">
        <v>594</v>
      </c>
      <c r="G466" s="731" t="s">
        <v>595</v>
      </c>
      <c r="H466" s="731">
        <v>845376</v>
      </c>
      <c r="I466" s="731">
        <v>107641</v>
      </c>
      <c r="J466" s="731" t="s">
        <v>1265</v>
      </c>
      <c r="K466" s="731" t="s">
        <v>1266</v>
      </c>
      <c r="L466" s="734">
        <v>119.76000000000006</v>
      </c>
      <c r="M466" s="734">
        <v>1</v>
      </c>
      <c r="N466" s="735">
        <v>119.76000000000006</v>
      </c>
    </row>
    <row r="467" spans="1:14" ht="14.45" customHeight="1" x14ac:dyDescent="0.2">
      <c r="A467" s="729" t="s">
        <v>571</v>
      </c>
      <c r="B467" s="730" t="s">
        <v>572</v>
      </c>
      <c r="C467" s="731" t="s">
        <v>591</v>
      </c>
      <c r="D467" s="732" t="s">
        <v>592</v>
      </c>
      <c r="E467" s="733">
        <v>50113001</v>
      </c>
      <c r="F467" s="732" t="s">
        <v>594</v>
      </c>
      <c r="G467" s="731" t="s">
        <v>595</v>
      </c>
      <c r="H467" s="731">
        <v>101125</v>
      </c>
      <c r="I467" s="731">
        <v>1125</v>
      </c>
      <c r="J467" s="731" t="s">
        <v>1267</v>
      </c>
      <c r="K467" s="731" t="s">
        <v>1268</v>
      </c>
      <c r="L467" s="734">
        <v>77.25</v>
      </c>
      <c r="M467" s="734">
        <v>2</v>
      </c>
      <c r="N467" s="735">
        <v>154.5</v>
      </c>
    </row>
    <row r="468" spans="1:14" ht="14.45" customHeight="1" x14ac:dyDescent="0.2">
      <c r="A468" s="729" t="s">
        <v>571</v>
      </c>
      <c r="B468" s="730" t="s">
        <v>572</v>
      </c>
      <c r="C468" s="731" t="s">
        <v>591</v>
      </c>
      <c r="D468" s="732" t="s">
        <v>592</v>
      </c>
      <c r="E468" s="733">
        <v>50113001</v>
      </c>
      <c r="F468" s="732" t="s">
        <v>594</v>
      </c>
      <c r="G468" s="731" t="s">
        <v>595</v>
      </c>
      <c r="H468" s="731">
        <v>223159</v>
      </c>
      <c r="I468" s="731">
        <v>223159</v>
      </c>
      <c r="J468" s="731" t="s">
        <v>1269</v>
      </c>
      <c r="K468" s="731" t="s">
        <v>1270</v>
      </c>
      <c r="L468" s="734">
        <v>74.28</v>
      </c>
      <c r="M468" s="734">
        <v>10</v>
      </c>
      <c r="N468" s="735">
        <v>742.8</v>
      </c>
    </row>
    <row r="469" spans="1:14" ht="14.45" customHeight="1" x14ac:dyDescent="0.2">
      <c r="A469" s="729" t="s">
        <v>571</v>
      </c>
      <c r="B469" s="730" t="s">
        <v>572</v>
      </c>
      <c r="C469" s="731" t="s">
        <v>591</v>
      </c>
      <c r="D469" s="732" t="s">
        <v>592</v>
      </c>
      <c r="E469" s="733">
        <v>50113001</v>
      </c>
      <c r="F469" s="732" t="s">
        <v>594</v>
      </c>
      <c r="G469" s="731" t="s">
        <v>595</v>
      </c>
      <c r="H469" s="731">
        <v>100513</v>
      </c>
      <c r="I469" s="731">
        <v>513</v>
      </c>
      <c r="J469" s="731" t="s">
        <v>1271</v>
      </c>
      <c r="K469" s="731" t="s">
        <v>881</v>
      </c>
      <c r="L469" s="734">
        <v>56.73</v>
      </c>
      <c r="M469" s="734">
        <v>2</v>
      </c>
      <c r="N469" s="735">
        <v>113.46</v>
      </c>
    </row>
    <row r="470" spans="1:14" ht="14.45" customHeight="1" x14ac:dyDescent="0.2">
      <c r="A470" s="729" t="s">
        <v>571</v>
      </c>
      <c r="B470" s="730" t="s">
        <v>572</v>
      </c>
      <c r="C470" s="731" t="s">
        <v>591</v>
      </c>
      <c r="D470" s="732" t="s">
        <v>592</v>
      </c>
      <c r="E470" s="733">
        <v>50113001</v>
      </c>
      <c r="F470" s="732" t="s">
        <v>594</v>
      </c>
      <c r="G470" s="731" t="s">
        <v>598</v>
      </c>
      <c r="H470" s="731">
        <v>106618</v>
      </c>
      <c r="I470" s="731">
        <v>6618</v>
      </c>
      <c r="J470" s="731" t="s">
        <v>1272</v>
      </c>
      <c r="K470" s="731" t="s">
        <v>1273</v>
      </c>
      <c r="L470" s="734">
        <v>19.59</v>
      </c>
      <c r="M470" s="734">
        <v>3</v>
      </c>
      <c r="N470" s="735">
        <v>58.769999999999996</v>
      </c>
    </row>
    <row r="471" spans="1:14" ht="14.45" customHeight="1" x14ac:dyDescent="0.2">
      <c r="A471" s="729" t="s">
        <v>571</v>
      </c>
      <c r="B471" s="730" t="s">
        <v>572</v>
      </c>
      <c r="C471" s="731" t="s">
        <v>591</v>
      </c>
      <c r="D471" s="732" t="s">
        <v>592</v>
      </c>
      <c r="E471" s="733">
        <v>50113001</v>
      </c>
      <c r="F471" s="732" t="s">
        <v>594</v>
      </c>
      <c r="G471" s="731" t="s">
        <v>598</v>
      </c>
      <c r="H471" s="731">
        <v>184399</v>
      </c>
      <c r="I471" s="731">
        <v>84399</v>
      </c>
      <c r="J471" s="731" t="s">
        <v>911</v>
      </c>
      <c r="K471" s="731" t="s">
        <v>912</v>
      </c>
      <c r="L471" s="734">
        <v>126.19999999999999</v>
      </c>
      <c r="M471" s="734">
        <v>3</v>
      </c>
      <c r="N471" s="735">
        <v>378.59999999999997</v>
      </c>
    </row>
    <row r="472" spans="1:14" ht="14.45" customHeight="1" x14ac:dyDescent="0.2">
      <c r="A472" s="729" t="s">
        <v>571</v>
      </c>
      <c r="B472" s="730" t="s">
        <v>572</v>
      </c>
      <c r="C472" s="731" t="s">
        <v>591</v>
      </c>
      <c r="D472" s="732" t="s">
        <v>592</v>
      </c>
      <c r="E472" s="733">
        <v>50113001</v>
      </c>
      <c r="F472" s="732" t="s">
        <v>594</v>
      </c>
      <c r="G472" s="731" t="s">
        <v>595</v>
      </c>
      <c r="H472" s="731">
        <v>194301</v>
      </c>
      <c r="I472" s="731">
        <v>194301</v>
      </c>
      <c r="J472" s="731" t="s">
        <v>1274</v>
      </c>
      <c r="K472" s="731" t="s">
        <v>1275</v>
      </c>
      <c r="L472" s="734">
        <v>330</v>
      </c>
      <c r="M472" s="734">
        <v>1</v>
      </c>
      <c r="N472" s="735">
        <v>330</v>
      </c>
    </row>
    <row r="473" spans="1:14" ht="14.45" customHeight="1" x14ac:dyDescent="0.2">
      <c r="A473" s="729" t="s">
        <v>571</v>
      </c>
      <c r="B473" s="730" t="s">
        <v>572</v>
      </c>
      <c r="C473" s="731" t="s">
        <v>591</v>
      </c>
      <c r="D473" s="732" t="s">
        <v>592</v>
      </c>
      <c r="E473" s="733">
        <v>50113001</v>
      </c>
      <c r="F473" s="732" t="s">
        <v>594</v>
      </c>
      <c r="G473" s="731" t="s">
        <v>598</v>
      </c>
      <c r="H473" s="731">
        <v>100536</v>
      </c>
      <c r="I473" s="731">
        <v>536</v>
      </c>
      <c r="J473" s="731" t="s">
        <v>915</v>
      </c>
      <c r="K473" s="731" t="s">
        <v>602</v>
      </c>
      <c r="L473" s="734">
        <v>49.319999999999993</v>
      </c>
      <c r="M473" s="734">
        <v>3</v>
      </c>
      <c r="N473" s="735">
        <v>147.95999999999998</v>
      </c>
    </row>
    <row r="474" spans="1:14" ht="14.45" customHeight="1" x14ac:dyDescent="0.2">
      <c r="A474" s="729" t="s">
        <v>571</v>
      </c>
      <c r="B474" s="730" t="s">
        <v>572</v>
      </c>
      <c r="C474" s="731" t="s">
        <v>591</v>
      </c>
      <c r="D474" s="732" t="s">
        <v>592</v>
      </c>
      <c r="E474" s="733">
        <v>50113001</v>
      </c>
      <c r="F474" s="732" t="s">
        <v>594</v>
      </c>
      <c r="G474" s="731" t="s">
        <v>598</v>
      </c>
      <c r="H474" s="731">
        <v>216900</v>
      </c>
      <c r="I474" s="731">
        <v>216900</v>
      </c>
      <c r="J474" s="731" t="s">
        <v>1276</v>
      </c>
      <c r="K474" s="731" t="s">
        <v>1277</v>
      </c>
      <c r="L474" s="734">
        <v>246.6</v>
      </c>
      <c r="M474" s="734">
        <v>7</v>
      </c>
      <c r="N474" s="735">
        <v>1726.2</v>
      </c>
    </row>
    <row r="475" spans="1:14" ht="14.45" customHeight="1" x14ac:dyDescent="0.2">
      <c r="A475" s="729" t="s">
        <v>571</v>
      </c>
      <c r="B475" s="730" t="s">
        <v>572</v>
      </c>
      <c r="C475" s="731" t="s">
        <v>591</v>
      </c>
      <c r="D475" s="732" t="s">
        <v>592</v>
      </c>
      <c r="E475" s="733">
        <v>50113001</v>
      </c>
      <c r="F475" s="732" t="s">
        <v>594</v>
      </c>
      <c r="G475" s="731" t="s">
        <v>595</v>
      </c>
      <c r="H475" s="731">
        <v>216963</v>
      </c>
      <c r="I475" s="731">
        <v>216963</v>
      </c>
      <c r="J475" s="731" t="s">
        <v>1278</v>
      </c>
      <c r="K475" s="731" t="s">
        <v>1279</v>
      </c>
      <c r="L475" s="734">
        <v>135.34000000000003</v>
      </c>
      <c r="M475" s="734">
        <v>1</v>
      </c>
      <c r="N475" s="735">
        <v>135.34000000000003</v>
      </c>
    </row>
    <row r="476" spans="1:14" ht="14.45" customHeight="1" x14ac:dyDescent="0.2">
      <c r="A476" s="729" t="s">
        <v>571</v>
      </c>
      <c r="B476" s="730" t="s">
        <v>572</v>
      </c>
      <c r="C476" s="731" t="s">
        <v>591</v>
      </c>
      <c r="D476" s="732" t="s">
        <v>592</v>
      </c>
      <c r="E476" s="733">
        <v>50113001</v>
      </c>
      <c r="F476" s="732" t="s">
        <v>594</v>
      </c>
      <c r="G476" s="731" t="s">
        <v>598</v>
      </c>
      <c r="H476" s="731">
        <v>155824</v>
      </c>
      <c r="I476" s="731">
        <v>55824</v>
      </c>
      <c r="J476" s="731" t="s">
        <v>918</v>
      </c>
      <c r="K476" s="731" t="s">
        <v>919</v>
      </c>
      <c r="L476" s="734">
        <v>43.257283950617271</v>
      </c>
      <c r="M476" s="734">
        <v>81</v>
      </c>
      <c r="N476" s="735">
        <v>3503.8399999999988</v>
      </c>
    </row>
    <row r="477" spans="1:14" ht="14.45" customHeight="1" x14ac:dyDescent="0.2">
      <c r="A477" s="729" t="s">
        <v>571</v>
      </c>
      <c r="B477" s="730" t="s">
        <v>572</v>
      </c>
      <c r="C477" s="731" t="s">
        <v>591</v>
      </c>
      <c r="D477" s="732" t="s">
        <v>592</v>
      </c>
      <c r="E477" s="733">
        <v>50113001</v>
      </c>
      <c r="F477" s="732" t="s">
        <v>594</v>
      </c>
      <c r="G477" s="731" t="s">
        <v>598</v>
      </c>
      <c r="H477" s="731">
        <v>155823</v>
      </c>
      <c r="I477" s="731">
        <v>55823</v>
      </c>
      <c r="J477" s="731" t="s">
        <v>918</v>
      </c>
      <c r="K477" s="731" t="s">
        <v>920</v>
      </c>
      <c r="L477" s="734">
        <v>33.010999999999996</v>
      </c>
      <c r="M477" s="734">
        <v>25</v>
      </c>
      <c r="N477" s="735">
        <v>825.27499999999986</v>
      </c>
    </row>
    <row r="478" spans="1:14" ht="14.45" customHeight="1" x14ac:dyDescent="0.2">
      <c r="A478" s="729" t="s">
        <v>571</v>
      </c>
      <c r="B478" s="730" t="s">
        <v>572</v>
      </c>
      <c r="C478" s="731" t="s">
        <v>591</v>
      </c>
      <c r="D478" s="732" t="s">
        <v>592</v>
      </c>
      <c r="E478" s="733">
        <v>50113001</v>
      </c>
      <c r="F478" s="732" t="s">
        <v>594</v>
      </c>
      <c r="G478" s="731" t="s">
        <v>595</v>
      </c>
      <c r="H478" s="731">
        <v>162579</v>
      </c>
      <c r="I478" s="731">
        <v>162579</v>
      </c>
      <c r="J478" s="731" t="s">
        <v>923</v>
      </c>
      <c r="K478" s="731" t="s">
        <v>924</v>
      </c>
      <c r="L478" s="734">
        <v>44.866666666666674</v>
      </c>
      <c r="M478" s="734">
        <v>9</v>
      </c>
      <c r="N478" s="735">
        <v>403.80000000000007</v>
      </c>
    </row>
    <row r="479" spans="1:14" ht="14.45" customHeight="1" x14ac:dyDescent="0.2">
      <c r="A479" s="729" t="s">
        <v>571</v>
      </c>
      <c r="B479" s="730" t="s">
        <v>572</v>
      </c>
      <c r="C479" s="731" t="s">
        <v>591</v>
      </c>
      <c r="D479" s="732" t="s">
        <v>592</v>
      </c>
      <c r="E479" s="733">
        <v>50113001</v>
      </c>
      <c r="F479" s="732" t="s">
        <v>594</v>
      </c>
      <c r="G479" s="731" t="s">
        <v>595</v>
      </c>
      <c r="H479" s="731">
        <v>100874</v>
      </c>
      <c r="I479" s="731">
        <v>874</v>
      </c>
      <c r="J479" s="731" t="s">
        <v>1280</v>
      </c>
      <c r="K479" s="731" t="s">
        <v>926</v>
      </c>
      <c r="L479" s="734">
        <v>81.05</v>
      </c>
      <c r="M479" s="734">
        <v>1</v>
      </c>
      <c r="N479" s="735">
        <v>81.05</v>
      </c>
    </row>
    <row r="480" spans="1:14" ht="14.45" customHeight="1" x14ac:dyDescent="0.2">
      <c r="A480" s="729" t="s">
        <v>571</v>
      </c>
      <c r="B480" s="730" t="s">
        <v>572</v>
      </c>
      <c r="C480" s="731" t="s">
        <v>591</v>
      </c>
      <c r="D480" s="732" t="s">
        <v>592</v>
      </c>
      <c r="E480" s="733">
        <v>50113001</v>
      </c>
      <c r="F480" s="732" t="s">
        <v>594</v>
      </c>
      <c r="G480" s="731" t="s">
        <v>595</v>
      </c>
      <c r="H480" s="731">
        <v>100876</v>
      </c>
      <c r="I480" s="731">
        <v>876</v>
      </c>
      <c r="J480" s="731" t="s">
        <v>925</v>
      </c>
      <c r="K480" s="731" t="s">
        <v>926</v>
      </c>
      <c r="L480" s="734">
        <v>73.609999999999985</v>
      </c>
      <c r="M480" s="734">
        <v>2</v>
      </c>
      <c r="N480" s="735">
        <v>147.21999999999997</v>
      </c>
    </row>
    <row r="481" spans="1:14" ht="14.45" customHeight="1" x14ac:dyDescent="0.2">
      <c r="A481" s="729" t="s">
        <v>571</v>
      </c>
      <c r="B481" s="730" t="s">
        <v>572</v>
      </c>
      <c r="C481" s="731" t="s">
        <v>591</v>
      </c>
      <c r="D481" s="732" t="s">
        <v>592</v>
      </c>
      <c r="E481" s="733">
        <v>50113001</v>
      </c>
      <c r="F481" s="732" t="s">
        <v>594</v>
      </c>
      <c r="G481" s="731" t="s">
        <v>595</v>
      </c>
      <c r="H481" s="731">
        <v>200863</v>
      </c>
      <c r="I481" s="731">
        <v>200863</v>
      </c>
      <c r="J481" s="731" t="s">
        <v>925</v>
      </c>
      <c r="K481" s="731" t="s">
        <v>927</v>
      </c>
      <c r="L481" s="734">
        <v>83.782499999999999</v>
      </c>
      <c r="M481" s="734">
        <v>4</v>
      </c>
      <c r="N481" s="735">
        <v>335.13</v>
      </c>
    </row>
    <row r="482" spans="1:14" ht="14.45" customHeight="1" x14ac:dyDescent="0.2">
      <c r="A482" s="729" t="s">
        <v>571</v>
      </c>
      <c r="B482" s="730" t="s">
        <v>572</v>
      </c>
      <c r="C482" s="731" t="s">
        <v>591</v>
      </c>
      <c r="D482" s="732" t="s">
        <v>592</v>
      </c>
      <c r="E482" s="733">
        <v>50113001</v>
      </c>
      <c r="F482" s="732" t="s">
        <v>594</v>
      </c>
      <c r="G482" s="731" t="s">
        <v>595</v>
      </c>
      <c r="H482" s="731">
        <v>224053</v>
      </c>
      <c r="I482" s="731">
        <v>224053</v>
      </c>
      <c r="J482" s="731" t="s">
        <v>936</v>
      </c>
      <c r="K482" s="731" t="s">
        <v>937</v>
      </c>
      <c r="L482" s="734">
        <v>1437.57</v>
      </c>
      <c r="M482" s="734">
        <v>46</v>
      </c>
      <c r="N482" s="735">
        <v>66128.22</v>
      </c>
    </row>
    <row r="483" spans="1:14" ht="14.45" customHeight="1" x14ac:dyDescent="0.2">
      <c r="A483" s="729" t="s">
        <v>571</v>
      </c>
      <c r="B483" s="730" t="s">
        <v>572</v>
      </c>
      <c r="C483" s="731" t="s">
        <v>591</v>
      </c>
      <c r="D483" s="732" t="s">
        <v>592</v>
      </c>
      <c r="E483" s="733">
        <v>50113001</v>
      </c>
      <c r="F483" s="732" t="s">
        <v>594</v>
      </c>
      <c r="G483" s="731" t="s">
        <v>598</v>
      </c>
      <c r="H483" s="731">
        <v>850729</v>
      </c>
      <c r="I483" s="731">
        <v>157875</v>
      </c>
      <c r="J483" s="731" t="s">
        <v>938</v>
      </c>
      <c r="K483" s="731" t="s">
        <v>939</v>
      </c>
      <c r="L483" s="734">
        <v>153.9999997479494</v>
      </c>
      <c r="M483" s="734">
        <v>66</v>
      </c>
      <c r="N483" s="735">
        <v>10163.99998336466</v>
      </c>
    </row>
    <row r="484" spans="1:14" ht="14.45" customHeight="1" x14ac:dyDescent="0.2">
      <c r="A484" s="729" t="s">
        <v>571</v>
      </c>
      <c r="B484" s="730" t="s">
        <v>572</v>
      </c>
      <c r="C484" s="731" t="s">
        <v>591</v>
      </c>
      <c r="D484" s="732" t="s">
        <v>592</v>
      </c>
      <c r="E484" s="733">
        <v>50113001</v>
      </c>
      <c r="F484" s="732" t="s">
        <v>594</v>
      </c>
      <c r="G484" s="731" t="s">
        <v>595</v>
      </c>
      <c r="H484" s="731">
        <v>207820</v>
      </c>
      <c r="I484" s="731">
        <v>207820</v>
      </c>
      <c r="J484" s="731" t="s">
        <v>940</v>
      </c>
      <c r="K484" s="731" t="s">
        <v>941</v>
      </c>
      <c r="L484" s="734">
        <v>31.470000000000006</v>
      </c>
      <c r="M484" s="734">
        <v>5</v>
      </c>
      <c r="N484" s="735">
        <v>157.35000000000002</v>
      </c>
    </row>
    <row r="485" spans="1:14" ht="14.45" customHeight="1" x14ac:dyDescent="0.2">
      <c r="A485" s="729" t="s">
        <v>571</v>
      </c>
      <c r="B485" s="730" t="s">
        <v>572</v>
      </c>
      <c r="C485" s="731" t="s">
        <v>591</v>
      </c>
      <c r="D485" s="732" t="s">
        <v>592</v>
      </c>
      <c r="E485" s="733">
        <v>50113001</v>
      </c>
      <c r="F485" s="732" t="s">
        <v>594</v>
      </c>
      <c r="G485" s="731" t="s">
        <v>595</v>
      </c>
      <c r="H485" s="731">
        <v>232603</v>
      </c>
      <c r="I485" s="731">
        <v>232603</v>
      </c>
      <c r="J485" s="731" t="s">
        <v>944</v>
      </c>
      <c r="K485" s="731" t="s">
        <v>945</v>
      </c>
      <c r="L485" s="734">
        <v>116.53000000000002</v>
      </c>
      <c r="M485" s="734">
        <v>3</v>
      </c>
      <c r="N485" s="735">
        <v>349.59000000000003</v>
      </c>
    </row>
    <row r="486" spans="1:14" ht="14.45" customHeight="1" x14ac:dyDescent="0.2">
      <c r="A486" s="729" t="s">
        <v>571</v>
      </c>
      <c r="B486" s="730" t="s">
        <v>572</v>
      </c>
      <c r="C486" s="731" t="s">
        <v>591</v>
      </c>
      <c r="D486" s="732" t="s">
        <v>592</v>
      </c>
      <c r="E486" s="733">
        <v>50113001</v>
      </c>
      <c r="F486" s="732" t="s">
        <v>594</v>
      </c>
      <c r="G486" s="731" t="s">
        <v>595</v>
      </c>
      <c r="H486" s="731">
        <v>203215</v>
      </c>
      <c r="I486" s="731">
        <v>203215</v>
      </c>
      <c r="J486" s="731" t="s">
        <v>946</v>
      </c>
      <c r="K486" s="731" t="s">
        <v>947</v>
      </c>
      <c r="L486" s="734">
        <v>98.63</v>
      </c>
      <c r="M486" s="734">
        <v>1</v>
      </c>
      <c r="N486" s="735">
        <v>98.63</v>
      </c>
    </row>
    <row r="487" spans="1:14" ht="14.45" customHeight="1" x14ac:dyDescent="0.2">
      <c r="A487" s="729" t="s">
        <v>571</v>
      </c>
      <c r="B487" s="730" t="s">
        <v>572</v>
      </c>
      <c r="C487" s="731" t="s">
        <v>591</v>
      </c>
      <c r="D487" s="732" t="s">
        <v>592</v>
      </c>
      <c r="E487" s="733">
        <v>50113001</v>
      </c>
      <c r="F487" s="732" t="s">
        <v>594</v>
      </c>
      <c r="G487" s="731" t="s">
        <v>595</v>
      </c>
      <c r="H487" s="731">
        <v>154424</v>
      </c>
      <c r="I487" s="731">
        <v>54424</v>
      </c>
      <c r="J487" s="731" t="s">
        <v>1281</v>
      </c>
      <c r="K487" s="731" t="s">
        <v>1282</v>
      </c>
      <c r="L487" s="734">
        <v>174.06</v>
      </c>
      <c r="M487" s="734">
        <v>1</v>
      </c>
      <c r="N487" s="735">
        <v>174.06</v>
      </c>
    </row>
    <row r="488" spans="1:14" ht="14.45" customHeight="1" x14ac:dyDescent="0.2">
      <c r="A488" s="729" t="s">
        <v>571</v>
      </c>
      <c r="B488" s="730" t="s">
        <v>572</v>
      </c>
      <c r="C488" s="731" t="s">
        <v>591</v>
      </c>
      <c r="D488" s="732" t="s">
        <v>592</v>
      </c>
      <c r="E488" s="733">
        <v>50113001</v>
      </c>
      <c r="F488" s="732" t="s">
        <v>594</v>
      </c>
      <c r="G488" s="731" t="s">
        <v>595</v>
      </c>
      <c r="H488" s="731">
        <v>100269</v>
      </c>
      <c r="I488" s="731">
        <v>269</v>
      </c>
      <c r="J488" s="731" t="s">
        <v>954</v>
      </c>
      <c r="K488" s="731" t="s">
        <v>955</v>
      </c>
      <c r="L488" s="734">
        <v>50.899999999999984</v>
      </c>
      <c r="M488" s="734">
        <v>1</v>
      </c>
      <c r="N488" s="735">
        <v>50.899999999999984</v>
      </c>
    </row>
    <row r="489" spans="1:14" ht="14.45" customHeight="1" x14ac:dyDescent="0.2">
      <c r="A489" s="729" t="s">
        <v>571</v>
      </c>
      <c r="B489" s="730" t="s">
        <v>572</v>
      </c>
      <c r="C489" s="731" t="s">
        <v>591</v>
      </c>
      <c r="D489" s="732" t="s">
        <v>592</v>
      </c>
      <c r="E489" s="733">
        <v>50113001</v>
      </c>
      <c r="F489" s="732" t="s">
        <v>594</v>
      </c>
      <c r="G489" s="731" t="s">
        <v>598</v>
      </c>
      <c r="H489" s="731">
        <v>846980</v>
      </c>
      <c r="I489" s="731">
        <v>124129</v>
      </c>
      <c r="J489" s="731" t="s">
        <v>1283</v>
      </c>
      <c r="K489" s="731" t="s">
        <v>1012</v>
      </c>
      <c r="L489" s="734">
        <v>254.25</v>
      </c>
      <c r="M489" s="734">
        <v>3</v>
      </c>
      <c r="N489" s="735">
        <v>762.75</v>
      </c>
    </row>
    <row r="490" spans="1:14" ht="14.45" customHeight="1" x14ac:dyDescent="0.2">
      <c r="A490" s="729" t="s">
        <v>571</v>
      </c>
      <c r="B490" s="730" t="s">
        <v>572</v>
      </c>
      <c r="C490" s="731" t="s">
        <v>591</v>
      </c>
      <c r="D490" s="732" t="s">
        <v>592</v>
      </c>
      <c r="E490" s="733">
        <v>50113001</v>
      </c>
      <c r="F490" s="732" t="s">
        <v>594</v>
      </c>
      <c r="G490" s="731" t="s">
        <v>595</v>
      </c>
      <c r="H490" s="731">
        <v>846338</v>
      </c>
      <c r="I490" s="731">
        <v>122685</v>
      </c>
      <c r="J490" s="731" t="s">
        <v>1284</v>
      </c>
      <c r="K490" s="731" t="s">
        <v>671</v>
      </c>
      <c r="L490" s="734">
        <v>115.94000000000001</v>
      </c>
      <c r="M490" s="734">
        <v>1</v>
      </c>
      <c r="N490" s="735">
        <v>115.94000000000001</v>
      </c>
    </row>
    <row r="491" spans="1:14" ht="14.45" customHeight="1" x14ac:dyDescent="0.2">
      <c r="A491" s="729" t="s">
        <v>571</v>
      </c>
      <c r="B491" s="730" t="s">
        <v>572</v>
      </c>
      <c r="C491" s="731" t="s">
        <v>591</v>
      </c>
      <c r="D491" s="732" t="s">
        <v>592</v>
      </c>
      <c r="E491" s="733">
        <v>50113001</v>
      </c>
      <c r="F491" s="732" t="s">
        <v>594</v>
      </c>
      <c r="G491" s="731" t="s">
        <v>595</v>
      </c>
      <c r="H491" s="731">
        <v>207776</v>
      </c>
      <c r="I491" s="731">
        <v>207776</v>
      </c>
      <c r="J491" s="731" t="s">
        <v>1285</v>
      </c>
      <c r="K491" s="731" t="s">
        <v>1286</v>
      </c>
      <c r="L491" s="734">
        <v>257.65000000000003</v>
      </c>
      <c r="M491" s="734">
        <v>1</v>
      </c>
      <c r="N491" s="735">
        <v>257.65000000000003</v>
      </c>
    </row>
    <row r="492" spans="1:14" ht="14.45" customHeight="1" x14ac:dyDescent="0.2">
      <c r="A492" s="729" t="s">
        <v>571</v>
      </c>
      <c r="B492" s="730" t="s">
        <v>572</v>
      </c>
      <c r="C492" s="731" t="s">
        <v>591</v>
      </c>
      <c r="D492" s="732" t="s">
        <v>592</v>
      </c>
      <c r="E492" s="733">
        <v>50113001</v>
      </c>
      <c r="F492" s="732" t="s">
        <v>594</v>
      </c>
      <c r="G492" s="731" t="s">
        <v>598</v>
      </c>
      <c r="H492" s="731">
        <v>844243</v>
      </c>
      <c r="I492" s="731">
        <v>112561</v>
      </c>
      <c r="J492" s="731" t="s">
        <v>1287</v>
      </c>
      <c r="K492" s="731" t="s">
        <v>1288</v>
      </c>
      <c r="L492" s="734">
        <v>52.4</v>
      </c>
      <c r="M492" s="734">
        <v>2</v>
      </c>
      <c r="N492" s="735">
        <v>104.8</v>
      </c>
    </row>
    <row r="493" spans="1:14" ht="14.45" customHeight="1" x14ac:dyDescent="0.2">
      <c r="A493" s="729" t="s">
        <v>571</v>
      </c>
      <c r="B493" s="730" t="s">
        <v>572</v>
      </c>
      <c r="C493" s="731" t="s">
        <v>591</v>
      </c>
      <c r="D493" s="732" t="s">
        <v>592</v>
      </c>
      <c r="E493" s="733">
        <v>50113001</v>
      </c>
      <c r="F493" s="732" t="s">
        <v>594</v>
      </c>
      <c r="G493" s="731" t="s">
        <v>595</v>
      </c>
      <c r="H493" s="731">
        <v>118304</v>
      </c>
      <c r="I493" s="731">
        <v>18304</v>
      </c>
      <c r="J493" s="731" t="s">
        <v>1289</v>
      </c>
      <c r="K493" s="731" t="s">
        <v>1290</v>
      </c>
      <c r="L493" s="734">
        <v>185.61</v>
      </c>
      <c r="M493" s="734">
        <v>6</v>
      </c>
      <c r="N493" s="735">
        <v>1113.6600000000001</v>
      </c>
    </row>
    <row r="494" spans="1:14" ht="14.45" customHeight="1" x14ac:dyDescent="0.2">
      <c r="A494" s="729" t="s">
        <v>571</v>
      </c>
      <c r="B494" s="730" t="s">
        <v>572</v>
      </c>
      <c r="C494" s="731" t="s">
        <v>591</v>
      </c>
      <c r="D494" s="732" t="s">
        <v>592</v>
      </c>
      <c r="E494" s="733">
        <v>50113001</v>
      </c>
      <c r="F494" s="732" t="s">
        <v>594</v>
      </c>
      <c r="G494" s="731" t="s">
        <v>595</v>
      </c>
      <c r="H494" s="731">
        <v>118305</v>
      </c>
      <c r="I494" s="731">
        <v>18305</v>
      </c>
      <c r="J494" s="731" t="s">
        <v>1289</v>
      </c>
      <c r="K494" s="731" t="s">
        <v>1291</v>
      </c>
      <c r="L494" s="734">
        <v>242</v>
      </c>
      <c r="M494" s="734">
        <v>69</v>
      </c>
      <c r="N494" s="735">
        <v>16698</v>
      </c>
    </row>
    <row r="495" spans="1:14" ht="14.45" customHeight="1" x14ac:dyDescent="0.2">
      <c r="A495" s="729" t="s">
        <v>571</v>
      </c>
      <c r="B495" s="730" t="s">
        <v>572</v>
      </c>
      <c r="C495" s="731" t="s">
        <v>591</v>
      </c>
      <c r="D495" s="732" t="s">
        <v>592</v>
      </c>
      <c r="E495" s="733">
        <v>50113001</v>
      </c>
      <c r="F495" s="732" t="s">
        <v>594</v>
      </c>
      <c r="G495" s="731" t="s">
        <v>595</v>
      </c>
      <c r="H495" s="731">
        <v>159357</v>
      </c>
      <c r="I495" s="731">
        <v>59357</v>
      </c>
      <c r="J495" s="731" t="s">
        <v>966</v>
      </c>
      <c r="K495" s="731" t="s">
        <v>1292</v>
      </c>
      <c r="L495" s="734">
        <v>188.87999999999997</v>
      </c>
      <c r="M495" s="734">
        <v>6</v>
      </c>
      <c r="N495" s="735">
        <v>1133.2799999999997</v>
      </c>
    </row>
    <row r="496" spans="1:14" ht="14.45" customHeight="1" x14ac:dyDescent="0.2">
      <c r="A496" s="729" t="s">
        <v>571</v>
      </c>
      <c r="B496" s="730" t="s">
        <v>572</v>
      </c>
      <c r="C496" s="731" t="s">
        <v>591</v>
      </c>
      <c r="D496" s="732" t="s">
        <v>592</v>
      </c>
      <c r="E496" s="733">
        <v>50113001</v>
      </c>
      <c r="F496" s="732" t="s">
        <v>594</v>
      </c>
      <c r="G496" s="731" t="s">
        <v>595</v>
      </c>
      <c r="H496" s="731">
        <v>114957</v>
      </c>
      <c r="I496" s="731">
        <v>14957</v>
      </c>
      <c r="J496" s="731" t="s">
        <v>1293</v>
      </c>
      <c r="K496" s="731" t="s">
        <v>1294</v>
      </c>
      <c r="L496" s="734">
        <v>40.030000000000008</v>
      </c>
      <c r="M496" s="734">
        <v>1</v>
      </c>
      <c r="N496" s="735">
        <v>40.030000000000008</v>
      </c>
    </row>
    <row r="497" spans="1:14" ht="14.45" customHeight="1" x14ac:dyDescent="0.2">
      <c r="A497" s="729" t="s">
        <v>571</v>
      </c>
      <c r="B497" s="730" t="s">
        <v>572</v>
      </c>
      <c r="C497" s="731" t="s">
        <v>591</v>
      </c>
      <c r="D497" s="732" t="s">
        <v>592</v>
      </c>
      <c r="E497" s="733">
        <v>50113001</v>
      </c>
      <c r="F497" s="732" t="s">
        <v>594</v>
      </c>
      <c r="G497" s="731" t="s">
        <v>595</v>
      </c>
      <c r="H497" s="731">
        <v>207264</v>
      </c>
      <c r="I497" s="731">
        <v>207264</v>
      </c>
      <c r="J497" s="731" t="s">
        <v>1295</v>
      </c>
      <c r="K497" s="731" t="s">
        <v>630</v>
      </c>
      <c r="L497" s="734">
        <v>145.66999999999996</v>
      </c>
      <c r="M497" s="734">
        <v>1</v>
      </c>
      <c r="N497" s="735">
        <v>145.66999999999996</v>
      </c>
    </row>
    <row r="498" spans="1:14" ht="14.45" customHeight="1" x14ac:dyDescent="0.2">
      <c r="A498" s="729" t="s">
        <v>571</v>
      </c>
      <c r="B498" s="730" t="s">
        <v>572</v>
      </c>
      <c r="C498" s="731" t="s">
        <v>591</v>
      </c>
      <c r="D498" s="732" t="s">
        <v>592</v>
      </c>
      <c r="E498" s="733">
        <v>50113001</v>
      </c>
      <c r="F498" s="732" t="s">
        <v>594</v>
      </c>
      <c r="G498" s="731" t="s">
        <v>598</v>
      </c>
      <c r="H498" s="731">
        <v>191922</v>
      </c>
      <c r="I498" s="731">
        <v>191922</v>
      </c>
      <c r="J498" s="731" t="s">
        <v>1296</v>
      </c>
      <c r="K498" s="731" t="s">
        <v>1297</v>
      </c>
      <c r="L498" s="734">
        <v>70.390000000000015</v>
      </c>
      <c r="M498" s="734">
        <v>1</v>
      </c>
      <c r="N498" s="735">
        <v>70.390000000000015</v>
      </c>
    </row>
    <row r="499" spans="1:14" ht="14.45" customHeight="1" x14ac:dyDescent="0.2">
      <c r="A499" s="729" t="s">
        <v>571</v>
      </c>
      <c r="B499" s="730" t="s">
        <v>572</v>
      </c>
      <c r="C499" s="731" t="s">
        <v>591</v>
      </c>
      <c r="D499" s="732" t="s">
        <v>592</v>
      </c>
      <c r="E499" s="733">
        <v>50113001</v>
      </c>
      <c r="F499" s="732" t="s">
        <v>594</v>
      </c>
      <c r="G499" s="731" t="s">
        <v>598</v>
      </c>
      <c r="H499" s="731">
        <v>208204</v>
      </c>
      <c r="I499" s="731">
        <v>208204</v>
      </c>
      <c r="J499" s="731" t="s">
        <v>1298</v>
      </c>
      <c r="K499" s="731" t="s">
        <v>1299</v>
      </c>
      <c r="L499" s="734">
        <v>48.93</v>
      </c>
      <c r="M499" s="734">
        <v>1</v>
      </c>
      <c r="N499" s="735">
        <v>48.93</v>
      </c>
    </row>
    <row r="500" spans="1:14" ht="14.45" customHeight="1" x14ac:dyDescent="0.2">
      <c r="A500" s="729" t="s">
        <v>571</v>
      </c>
      <c r="B500" s="730" t="s">
        <v>572</v>
      </c>
      <c r="C500" s="731" t="s">
        <v>591</v>
      </c>
      <c r="D500" s="732" t="s">
        <v>592</v>
      </c>
      <c r="E500" s="733">
        <v>50113001</v>
      </c>
      <c r="F500" s="732" t="s">
        <v>594</v>
      </c>
      <c r="G500" s="731" t="s">
        <v>595</v>
      </c>
      <c r="H500" s="731">
        <v>119653</v>
      </c>
      <c r="I500" s="731">
        <v>119653</v>
      </c>
      <c r="J500" s="731" t="s">
        <v>987</v>
      </c>
      <c r="K500" s="731" t="s">
        <v>989</v>
      </c>
      <c r="L500" s="734">
        <v>157.19</v>
      </c>
      <c r="M500" s="734">
        <v>6</v>
      </c>
      <c r="N500" s="735">
        <v>943.14</v>
      </c>
    </row>
    <row r="501" spans="1:14" ht="14.45" customHeight="1" x14ac:dyDescent="0.2">
      <c r="A501" s="729" t="s">
        <v>571</v>
      </c>
      <c r="B501" s="730" t="s">
        <v>572</v>
      </c>
      <c r="C501" s="731" t="s">
        <v>591</v>
      </c>
      <c r="D501" s="732" t="s">
        <v>592</v>
      </c>
      <c r="E501" s="733">
        <v>50113001</v>
      </c>
      <c r="F501" s="732" t="s">
        <v>594</v>
      </c>
      <c r="G501" s="731" t="s">
        <v>595</v>
      </c>
      <c r="H501" s="731">
        <v>188900</v>
      </c>
      <c r="I501" s="731">
        <v>88900</v>
      </c>
      <c r="J501" s="731" t="s">
        <v>1300</v>
      </c>
      <c r="K501" s="731" t="s">
        <v>1301</v>
      </c>
      <c r="L501" s="734">
        <v>84.71</v>
      </c>
      <c r="M501" s="734">
        <v>1</v>
      </c>
      <c r="N501" s="735">
        <v>84.71</v>
      </c>
    </row>
    <row r="502" spans="1:14" ht="14.45" customHeight="1" x14ac:dyDescent="0.2">
      <c r="A502" s="729" t="s">
        <v>571</v>
      </c>
      <c r="B502" s="730" t="s">
        <v>572</v>
      </c>
      <c r="C502" s="731" t="s">
        <v>591</v>
      </c>
      <c r="D502" s="732" t="s">
        <v>592</v>
      </c>
      <c r="E502" s="733">
        <v>50113001</v>
      </c>
      <c r="F502" s="732" t="s">
        <v>594</v>
      </c>
      <c r="G502" s="731" t="s">
        <v>595</v>
      </c>
      <c r="H502" s="731">
        <v>225261</v>
      </c>
      <c r="I502" s="731">
        <v>225261</v>
      </c>
      <c r="J502" s="731" t="s">
        <v>994</v>
      </c>
      <c r="K502" s="731" t="s">
        <v>995</v>
      </c>
      <c r="L502" s="734">
        <v>57.86</v>
      </c>
      <c r="M502" s="734">
        <v>10</v>
      </c>
      <c r="N502" s="735">
        <v>578.6</v>
      </c>
    </row>
    <row r="503" spans="1:14" ht="14.45" customHeight="1" x14ac:dyDescent="0.2">
      <c r="A503" s="729" t="s">
        <v>571</v>
      </c>
      <c r="B503" s="730" t="s">
        <v>572</v>
      </c>
      <c r="C503" s="731" t="s">
        <v>591</v>
      </c>
      <c r="D503" s="732" t="s">
        <v>592</v>
      </c>
      <c r="E503" s="733">
        <v>50113001</v>
      </c>
      <c r="F503" s="732" t="s">
        <v>594</v>
      </c>
      <c r="G503" s="731" t="s">
        <v>595</v>
      </c>
      <c r="H503" s="731">
        <v>100610</v>
      </c>
      <c r="I503" s="731">
        <v>610</v>
      </c>
      <c r="J503" s="731" t="s">
        <v>996</v>
      </c>
      <c r="K503" s="731" t="s">
        <v>997</v>
      </c>
      <c r="L503" s="734">
        <v>72.419999999999987</v>
      </c>
      <c r="M503" s="734">
        <v>3</v>
      </c>
      <c r="N503" s="735">
        <v>217.25999999999996</v>
      </c>
    </row>
    <row r="504" spans="1:14" ht="14.45" customHeight="1" x14ac:dyDescent="0.2">
      <c r="A504" s="729" t="s">
        <v>571</v>
      </c>
      <c r="B504" s="730" t="s">
        <v>572</v>
      </c>
      <c r="C504" s="731" t="s">
        <v>591</v>
      </c>
      <c r="D504" s="732" t="s">
        <v>592</v>
      </c>
      <c r="E504" s="733">
        <v>50113001</v>
      </c>
      <c r="F504" s="732" t="s">
        <v>594</v>
      </c>
      <c r="G504" s="731" t="s">
        <v>595</v>
      </c>
      <c r="H504" s="731">
        <v>100612</v>
      </c>
      <c r="I504" s="731">
        <v>612</v>
      </c>
      <c r="J504" s="731" t="s">
        <v>1302</v>
      </c>
      <c r="K504" s="731" t="s">
        <v>636</v>
      </c>
      <c r="L504" s="734">
        <v>67.58</v>
      </c>
      <c r="M504" s="734">
        <v>1</v>
      </c>
      <c r="N504" s="735">
        <v>67.58</v>
      </c>
    </row>
    <row r="505" spans="1:14" ht="14.45" customHeight="1" x14ac:dyDescent="0.2">
      <c r="A505" s="729" t="s">
        <v>571</v>
      </c>
      <c r="B505" s="730" t="s">
        <v>572</v>
      </c>
      <c r="C505" s="731" t="s">
        <v>591</v>
      </c>
      <c r="D505" s="732" t="s">
        <v>592</v>
      </c>
      <c r="E505" s="733">
        <v>50113001</v>
      </c>
      <c r="F505" s="732" t="s">
        <v>594</v>
      </c>
      <c r="G505" s="731" t="s">
        <v>595</v>
      </c>
      <c r="H505" s="731">
        <v>158198</v>
      </c>
      <c r="I505" s="731">
        <v>158198</v>
      </c>
      <c r="J505" s="731" t="s">
        <v>1303</v>
      </c>
      <c r="K505" s="731" t="s">
        <v>1304</v>
      </c>
      <c r="L505" s="734">
        <v>196.91</v>
      </c>
      <c r="M505" s="734">
        <v>1</v>
      </c>
      <c r="N505" s="735">
        <v>196.91</v>
      </c>
    </row>
    <row r="506" spans="1:14" ht="14.45" customHeight="1" x14ac:dyDescent="0.2">
      <c r="A506" s="729" t="s">
        <v>571</v>
      </c>
      <c r="B506" s="730" t="s">
        <v>572</v>
      </c>
      <c r="C506" s="731" t="s">
        <v>591</v>
      </c>
      <c r="D506" s="732" t="s">
        <v>592</v>
      </c>
      <c r="E506" s="733">
        <v>50113001</v>
      </c>
      <c r="F506" s="732" t="s">
        <v>594</v>
      </c>
      <c r="G506" s="731" t="s">
        <v>598</v>
      </c>
      <c r="H506" s="731">
        <v>189668</v>
      </c>
      <c r="I506" s="731">
        <v>189668</v>
      </c>
      <c r="J506" s="731" t="s">
        <v>1305</v>
      </c>
      <c r="K506" s="731" t="s">
        <v>1306</v>
      </c>
      <c r="L506" s="734">
        <v>64.497500000000002</v>
      </c>
      <c r="M506" s="734">
        <v>4</v>
      </c>
      <c r="N506" s="735">
        <v>257.99</v>
      </c>
    </row>
    <row r="507" spans="1:14" ht="14.45" customHeight="1" x14ac:dyDescent="0.2">
      <c r="A507" s="729" t="s">
        <v>571</v>
      </c>
      <c r="B507" s="730" t="s">
        <v>572</v>
      </c>
      <c r="C507" s="731" t="s">
        <v>591</v>
      </c>
      <c r="D507" s="732" t="s">
        <v>592</v>
      </c>
      <c r="E507" s="733">
        <v>50113001</v>
      </c>
      <c r="F507" s="732" t="s">
        <v>594</v>
      </c>
      <c r="G507" s="731" t="s">
        <v>598</v>
      </c>
      <c r="H507" s="731">
        <v>189664</v>
      </c>
      <c r="I507" s="731">
        <v>189664</v>
      </c>
      <c r="J507" s="731" t="s">
        <v>1000</v>
      </c>
      <c r="K507" s="731" t="s">
        <v>1001</v>
      </c>
      <c r="L507" s="734">
        <v>262.34999999999997</v>
      </c>
      <c r="M507" s="734">
        <v>1</v>
      </c>
      <c r="N507" s="735">
        <v>262.34999999999997</v>
      </c>
    </row>
    <row r="508" spans="1:14" ht="14.45" customHeight="1" x14ac:dyDescent="0.2">
      <c r="A508" s="729" t="s">
        <v>571</v>
      </c>
      <c r="B508" s="730" t="s">
        <v>572</v>
      </c>
      <c r="C508" s="731" t="s">
        <v>591</v>
      </c>
      <c r="D508" s="732" t="s">
        <v>592</v>
      </c>
      <c r="E508" s="733">
        <v>50113001</v>
      </c>
      <c r="F508" s="732" t="s">
        <v>594</v>
      </c>
      <c r="G508" s="731" t="s">
        <v>595</v>
      </c>
      <c r="H508" s="731">
        <v>131215</v>
      </c>
      <c r="I508" s="731">
        <v>31215</v>
      </c>
      <c r="J508" s="731" t="s">
        <v>1307</v>
      </c>
      <c r="K508" s="731" t="s">
        <v>1308</v>
      </c>
      <c r="L508" s="734">
        <v>54.339999999999996</v>
      </c>
      <c r="M508" s="734">
        <v>1</v>
      </c>
      <c r="N508" s="735">
        <v>54.339999999999996</v>
      </c>
    </row>
    <row r="509" spans="1:14" ht="14.45" customHeight="1" x14ac:dyDescent="0.2">
      <c r="A509" s="729" t="s">
        <v>571</v>
      </c>
      <c r="B509" s="730" t="s">
        <v>572</v>
      </c>
      <c r="C509" s="731" t="s">
        <v>591</v>
      </c>
      <c r="D509" s="732" t="s">
        <v>592</v>
      </c>
      <c r="E509" s="733">
        <v>50113001</v>
      </c>
      <c r="F509" s="732" t="s">
        <v>594</v>
      </c>
      <c r="G509" s="731" t="s">
        <v>595</v>
      </c>
      <c r="H509" s="731">
        <v>172034</v>
      </c>
      <c r="I509" s="731">
        <v>172034</v>
      </c>
      <c r="J509" s="731" t="s">
        <v>1004</v>
      </c>
      <c r="K509" s="731" t="s">
        <v>1005</v>
      </c>
      <c r="L509" s="734">
        <v>23.330000000000002</v>
      </c>
      <c r="M509" s="734">
        <v>1</v>
      </c>
      <c r="N509" s="735">
        <v>23.330000000000002</v>
      </c>
    </row>
    <row r="510" spans="1:14" ht="14.45" customHeight="1" x14ac:dyDescent="0.2">
      <c r="A510" s="729" t="s">
        <v>571</v>
      </c>
      <c r="B510" s="730" t="s">
        <v>572</v>
      </c>
      <c r="C510" s="731" t="s">
        <v>591</v>
      </c>
      <c r="D510" s="732" t="s">
        <v>592</v>
      </c>
      <c r="E510" s="733">
        <v>50113001</v>
      </c>
      <c r="F510" s="732" t="s">
        <v>594</v>
      </c>
      <c r="G510" s="731" t="s">
        <v>595</v>
      </c>
      <c r="H510" s="731">
        <v>169727</v>
      </c>
      <c r="I510" s="731">
        <v>169727</v>
      </c>
      <c r="J510" s="731" t="s">
        <v>1309</v>
      </c>
      <c r="K510" s="731" t="s">
        <v>1310</v>
      </c>
      <c r="L510" s="734">
        <v>46.66</v>
      </c>
      <c r="M510" s="734">
        <v>3</v>
      </c>
      <c r="N510" s="735">
        <v>139.97999999999999</v>
      </c>
    </row>
    <row r="511" spans="1:14" ht="14.45" customHeight="1" x14ac:dyDescent="0.2">
      <c r="A511" s="729" t="s">
        <v>571</v>
      </c>
      <c r="B511" s="730" t="s">
        <v>572</v>
      </c>
      <c r="C511" s="731" t="s">
        <v>591</v>
      </c>
      <c r="D511" s="732" t="s">
        <v>592</v>
      </c>
      <c r="E511" s="733">
        <v>50113001</v>
      </c>
      <c r="F511" s="732" t="s">
        <v>594</v>
      </c>
      <c r="G511" s="731" t="s">
        <v>595</v>
      </c>
      <c r="H511" s="731">
        <v>189677</v>
      </c>
      <c r="I511" s="731">
        <v>189677</v>
      </c>
      <c r="J511" s="731" t="s">
        <v>1311</v>
      </c>
      <c r="K511" s="731" t="s">
        <v>1312</v>
      </c>
      <c r="L511" s="734">
        <v>66.09</v>
      </c>
      <c r="M511" s="734">
        <v>1</v>
      </c>
      <c r="N511" s="735">
        <v>66.09</v>
      </c>
    </row>
    <row r="512" spans="1:14" ht="14.45" customHeight="1" x14ac:dyDescent="0.2">
      <c r="A512" s="729" t="s">
        <v>571</v>
      </c>
      <c r="B512" s="730" t="s">
        <v>572</v>
      </c>
      <c r="C512" s="731" t="s">
        <v>591</v>
      </c>
      <c r="D512" s="732" t="s">
        <v>592</v>
      </c>
      <c r="E512" s="733">
        <v>50113001</v>
      </c>
      <c r="F512" s="732" t="s">
        <v>594</v>
      </c>
      <c r="G512" s="731" t="s">
        <v>595</v>
      </c>
      <c r="H512" s="731">
        <v>148578</v>
      </c>
      <c r="I512" s="731">
        <v>48578</v>
      </c>
      <c r="J512" s="731" t="s">
        <v>1006</v>
      </c>
      <c r="K512" s="731" t="s">
        <v>1007</v>
      </c>
      <c r="L512" s="734">
        <v>54.92</v>
      </c>
      <c r="M512" s="734">
        <v>5</v>
      </c>
      <c r="N512" s="735">
        <v>274.60000000000002</v>
      </c>
    </row>
    <row r="513" spans="1:14" ht="14.45" customHeight="1" x14ac:dyDescent="0.2">
      <c r="A513" s="729" t="s">
        <v>571</v>
      </c>
      <c r="B513" s="730" t="s">
        <v>572</v>
      </c>
      <c r="C513" s="731" t="s">
        <v>591</v>
      </c>
      <c r="D513" s="732" t="s">
        <v>592</v>
      </c>
      <c r="E513" s="733">
        <v>50113001</v>
      </c>
      <c r="F513" s="732" t="s">
        <v>594</v>
      </c>
      <c r="G513" s="731" t="s">
        <v>595</v>
      </c>
      <c r="H513" s="731">
        <v>848632</v>
      </c>
      <c r="I513" s="731">
        <v>125315</v>
      </c>
      <c r="J513" s="731" t="s">
        <v>1006</v>
      </c>
      <c r="K513" s="731" t="s">
        <v>1008</v>
      </c>
      <c r="L513" s="734">
        <v>58.150000000000006</v>
      </c>
      <c r="M513" s="734">
        <v>21</v>
      </c>
      <c r="N513" s="735">
        <v>1221.1500000000001</v>
      </c>
    </row>
    <row r="514" spans="1:14" ht="14.45" customHeight="1" x14ac:dyDescent="0.2">
      <c r="A514" s="729" t="s">
        <v>571</v>
      </c>
      <c r="B514" s="730" t="s">
        <v>572</v>
      </c>
      <c r="C514" s="731" t="s">
        <v>591</v>
      </c>
      <c r="D514" s="732" t="s">
        <v>592</v>
      </c>
      <c r="E514" s="733">
        <v>50113001</v>
      </c>
      <c r="F514" s="732" t="s">
        <v>594</v>
      </c>
      <c r="G514" s="731" t="s">
        <v>595</v>
      </c>
      <c r="H514" s="731">
        <v>101845</v>
      </c>
      <c r="I514" s="731">
        <v>1845</v>
      </c>
      <c r="J514" s="731" t="s">
        <v>1313</v>
      </c>
      <c r="K514" s="731" t="s">
        <v>1314</v>
      </c>
      <c r="L514" s="734">
        <v>75.020000000000024</v>
      </c>
      <c r="M514" s="734">
        <v>2</v>
      </c>
      <c r="N514" s="735">
        <v>150.04000000000005</v>
      </c>
    </row>
    <row r="515" spans="1:14" ht="14.45" customHeight="1" x14ac:dyDescent="0.2">
      <c r="A515" s="729" t="s">
        <v>571</v>
      </c>
      <c r="B515" s="730" t="s">
        <v>572</v>
      </c>
      <c r="C515" s="731" t="s">
        <v>591</v>
      </c>
      <c r="D515" s="732" t="s">
        <v>592</v>
      </c>
      <c r="E515" s="733">
        <v>50113001</v>
      </c>
      <c r="F515" s="732" t="s">
        <v>594</v>
      </c>
      <c r="G515" s="731" t="s">
        <v>595</v>
      </c>
      <c r="H515" s="731">
        <v>102429</v>
      </c>
      <c r="I515" s="731">
        <v>2429</v>
      </c>
      <c r="J515" s="731" t="s">
        <v>1313</v>
      </c>
      <c r="K515" s="731" t="s">
        <v>1315</v>
      </c>
      <c r="L515" s="734">
        <v>50.510000000000012</v>
      </c>
      <c r="M515" s="734">
        <v>1</v>
      </c>
      <c r="N515" s="735">
        <v>50.510000000000012</v>
      </c>
    </row>
    <row r="516" spans="1:14" ht="14.45" customHeight="1" x14ac:dyDescent="0.2">
      <c r="A516" s="729" t="s">
        <v>571</v>
      </c>
      <c r="B516" s="730" t="s">
        <v>572</v>
      </c>
      <c r="C516" s="731" t="s">
        <v>591</v>
      </c>
      <c r="D516" s="732" t="s">
        <v>592</v>
      </c>
      <c r="E516" s="733">
        <v>50113001</v>
      </c>
      <c r="F516" s="732" t="s">
        <v>594</v>
      </c>
      <c r="G516" s="731" t="s">
        <v>595</v>
      </c>
      <c r="H516" s="731">
        <v>225172</v>
      </c>
      <c r="I516" s="731">
        <v>225172</v>
      </c>
      <c r="J516" s="731" t="s">
        <v>1009</v>
      </c>
      <c r="K516" s="731" t="s">
        <v>1010</v>
      </c>
      <c r="L516" s="734">
        <v>58.77</v>
      </c>
      <c r="M516" s="734">
        <v>1</v>
      </c>
      <c r="N516" s="735">
        <v>58.77</v>
      </c>
    </row>
    <row r="517" spans="1:14" ht="14.45" customHeight="1" x14ac:dyDescent="0.2">
      <c r="A517" s="729" t="s">
        <v>571</v>
      </c>
      <c r="B517" s="730" t="s">
        <v>572</v>
      </c>
      <c r="C517" s="731" t="s">
        <v>591</v>
      </c>
      <c r="D517" s="732" t="s">
        <v>592</v>
      </c>
      <c r="E517" s="733">
        <v>50113001</v>
      </c>
      <c r="F517" s="732" t="s">
        <v>594</v>
      </c>
      <c r="G517" s="731" t="s">
        <v>595</v>
      </c>
      <c r="H517" s="731">
        <v>204690</v>
      </c>
      <c r="I517" s="731">
        <v>204690</v>
      </c>
      <c r="J517" s="731" t="s">
        <v>1316</v>
      </c>
      <c r="K517" s="731" t="s">
        <v>1317</v>
      </c>
      <c r="L517" s="734">
        <v>63.1</v>
      </c>
      <c r="M517" s="734">
        <v>1</v>
      </c>
      <c r="N517" s="735">
        <v>63.1</v>
      </c>
    </row>
    <row r="518" spans="1:14" ht="14.45" customHeight="1" x14ac:dyDescent="0.2">
      <c r="A518" s="729" t="s">
        <v>571</v>
      </c>
      <c r="B518" s="730" t="s">
        <v>572</v>
      </c>
      <c r="C518" s="731" t="s">
        <v>591</v>
      </c>
      <c r="D518" s="732" t="s">
        <v>592</v>
      </c>
      <c r="E518" s="733">
        <v>50113001</v>
      </c>
      <c r="F518" s="732" t="s">
        <v>594</v>
      </c>
      <c r="G518" s="731" t="s">
        <v>595</v>
      </c>
      <c r="H518" s="731">
        <v>215851</v>
      </c>
      <c r="I518" s="731">
        <v>215851</v>
      </c>
      <c r="J518" s="731" t="s">
        <v>1318</v>
      </c>
      <c r="K518" s="731" t="s">
        <v>1319</v>
      </c>
      <c r="L518" s="734">
        <v>290.06000000000006</v>
      </c>
      <c r="M518" s="734">
        <v>1</v>
      </c>
      <c r="N518" s="735">
        <v>290.06000000000006</v>
      </c>
    </row>
    <row r="519" spans="1:14" ht="14.45" customHeight="1" x14ac:dyDescent="0.2">
      <c r="A519" s="729" t="s">
        <v>571</v>
      </c>
      <c r="B519" s="730" t="s">
        <v>572</v>
      </c>
      <c r="C519" s="731" t="s">
        <v>591</v>
      </c>
      <c r="D519" s="732" t="s">
        <v>592</v>
      </c>
      <c r="E519" s="733">
        <v>50113001</v>
      </c>
      <c r="F519" s="732" t="s">
        <v>594</v>
      </c>
      <c r="G519" s="731" t="s">
        <v>595</v>
      </c>
      <c r="H519" s="731">
        <v>104178</v>
      </c>
      <c r="I519" s="731">
        <v>4178</v>
      </c>
      <c r="J519" s="731" t="s">
        <v>1320</v>
      </c>
      <c r="K519" s="731" t="s">
        <v>645</v>
      </c>
      <c r="L519" s="734">
        <v>43.26</v>
      </c>
      <c r="M519" s="734">
        <v>2</v>
      </c>
      <c r="N519" s="735">
        <v>86.52</v>
      </c>
    </row>
    <row r="520" spans="1:14" ht="14.45" customHeight="1" x14ac:dyDescent="0.2">
      <c r="A520" s="729" t="s">
        <v>571</v>
      </c>
      <c r="B520" s="730" t="s">
        <v>572</v>
      </c>
      <c r="C520" s="731" t="s">
        <v>591</v>
      </c>
      <c r="D520" s="732" t="s">
        <v>592</v>
      </c>
      <c r="E520" s="733">
        <v>50113001</v>
      </c>
      <c r="F520" s="732" t="s">
        <v>594</v>
      </c>
      <c r="G520" s="731" t="s">
        <v>595</v>
      </c>
      <c r="H520" s="731">
        <v>148306</v>
      </c>
      <c r="I520" s="731">
        <v>148306</v>
      </c>
      <c r="J520" s="731" t="s">
        <v>1028</v>
      </c>
      <c r="K520" s="731" t="s">
        <v>694</v>
      </c>
      <c r="L520" s="734">
        <v>63.069999999999986</v>
      </c>
      <c r="M520" s="734">
        <v>1</v>
      </c>
      <c r="N520" s="735">
        <v>63.069999999999986</v>
      </c>
    </row>
    <row r="521" spans="1:14" ht="14.45" customHeight="1" x14ac:dyDescent="0.2">
      <c r="A521" s="729" t="s">
        <v>571</v>
      </c>
      <c r="B521" s="730" t="s">
        <v>572</v>
      </c>
      <c r="C521" s="731" t="s">
        <v>591</v>
      </c>
      <c r="D521" s="732" t="s">
        <v>592</v>
      </c>
      <c r="E521" s="733">
        <v>50113001</v>
      </c>
      <c r="F521" s="732" t="s">
        <v>594</v>
      </c>
      <c r="G521" s="731" t="s">
        <v>598</v>
      </c>
      <c r="H521" s="731">
        <v>850551</v>
      </c>
      <c r="I521" s="731">
        <v>167859</v>
      </c>
      <c r="J521" s="731" t="s">
        <v>1321</v>
      </c>
      <c r="K521" s="731" t="s">
        <v>1312</v>
      </c>
      <c r="L521" s="734">
        <v>176.91</v>
      </c>
      <c r="M521" s="734">
        <v>1</v>
      </c>
      <c r="N521" s="735">
        <v>176.91</v>
      </c>
    </row>
    <row r="522" spans="1:14" ht="14.45" customHeight="1" x14ac:dyDescent="0.2">
      <c r="A522" s="729" t="s">
        <v>571</v>
      </c>
      <c r="B522" s="730" t="s">
        <v>572</v>
      </c>
      <c r="C522" s="731" t="s">
        <v>591</v>
      </c>
      <c r="D522" s="732" t="s">
        <v>592</v>
      </c>
      <c r="E522" s="733">
        <v>50113001</v>
      </c>
      <c r="F522" s="732" t="s">
        <v>594</v>
      </c>
      <c r="G522" s="731" t="s">
        <v>598</v>
      </c>
      <c r="H522" s="731">
        <v>850552</v>
      </c>
      <c r="I522" s="731">
        <v>167852</v>
      </c>
      <c r="J522" s="731" t="s">
        <v>1322</v>
      </c>
      <c r="K522" s="731" t="s">
        <v>1312</v>
      </c>
      <c r="L522" s="734">
        <v>148.97999999999999</v>
      </c>
      <c r="M522" s="734">
        <v>1</v>
      </c>
      <c r="N522" s="735">
        <v>148.97999999999999</v>
      </c>
    </row>
    <row r="523" spans="1:14" ht="14.45" customHeight="1" x14ac:dyDescent="0.2">
      <c r="A523" s="729" t="s">
        <v>571</v>
      </c>
      <c r="B523" s="730" t="s">
        <v>572</v>
      </c>
      <c r="C523" s="731" t="s">
        <v>591</v>
      </c>
      <c r="D523" s="732" t="s">
        <v>592</v>
      </c>
      <c r="E523" s="733">
        <v>50113001</v>
      </c>
      <c r="F523" s="732" t="s">
        <v>594</v>
      </c>
      <c r="G523" s="731" t="s">
        <v>595</v>
      </c>
      <c r="H523" s="731">
        <v>102130</v>
      </c>
      <c r="I523" s="731">
        <v>2130</v>
      </c>
      <c r="J523" s="731" t="s">
        <v>1323</v>
      </c>
      <c r="K523" s="731" t="s">
        <v>1324</v>
      </c>
      <c r="L523" s="734">
        <v>154.96</v>
      </c>
      <c r="M523" s="734">
        <v>1</v>
      </c>
      <c r="N523" s="735">
        <v>154.96</v>
      </c>
    </row>
    <row r="524" spans="1:14" ht="14.45" customHeight="1" x14ac:dyDescent="0.2">
      <c r="A524" s="729" t="s">
        <v>571</v>
      </c>
      <c r="B524" s="730" t="s">
        <v>572</v>
      </c>
      <c r="C524" s="731" t="s">
        <v>591</v>
      </c>
      <c r="D524" s="732" t="s">
        <v>592</v>
      </c>
      <c r="E524" s="733">
        <v>50113001</v>
      </c>
      <c r="F524" s="732" t="s">
        <v>594</v>
      </c>
      <c r="G524" s="731" t="s">
        <v>595</v>
      </c>
      <c r="H524" s="731">
        <v>130434</v>
      </c>
      <c r="I524" s="731">
        <v>30434</v>
      </c>
      <c r="J524" s="731" t="s">
        <v>1031</v>
      </c>
      <c r="K524" s="731" t="s">
        <v>1325</v>
      </c>
      <c r="L524" s="734">
        <v>156.43</v>
      </c>
      <c r="M524" s="734">
        <v>1</v>
      </c>
      <c r="N524" s="735">
        <v>156.43</v>
      </c>
    </row>
    <row r="525" spans="1:14" ht="14.45" customHeight="1" x14ac:dyDescent="0.2">
      <c r="A525" s="729" t="s">
        <v>571</v>
      </c>
      <c r="B525" s="730" t="s">
        <v>572</v>
      </c>
      <c r="C525" s="731" t="s">
        <v>591</v>
      </c>
      <c r="D525" s="732" t="s">
        <v>592</v>
      </c>
      <c r="E525" s="733">
        <v>50113001</v>
      </c>
      <c r="F525" s="732" t="s">
        <v>594</v>
      </c>
      <c r="G525" s="731" t="s">
        <v>595</v>
      </c>
      <c r="H525" s="731">
        <v>146754</v>
      </c>
      <c r="I525" s="731">
        <v>46754</v>
      </c>
      <c r="J525" s="731" t="s">
        <v>1032</v>
      </c>
      <c r="K525" s="731" t="s">
        <v>1033</v>
      </c>
      <c r="L525" s="734">
        <v>116.49000000000001</v>
      </c>
      <c r="M525" s="734">
        <v>2</v>
      </c>
      <c r="N525" s="735">
        <v>232.98000000000002</v>
      </c>
    </row>
    <row r="526" spans="1:14" ht="14.45" customHeight="1" x14ac:dyDescent="0.2">
      <c r="A526" s="729" t="s">
        <v>571</v>
      </c>
      <c r="B526" s="730" t="s">
        <v>572</v>
      </c>
      <c r="C526" s="731" t="s">
        <v>591</v>
      </c>
      <c r="D526" s="732" t="s">
        <v>592</v>
      </c>
      <c r="E526" s="733">
        <v>50113001</v>
      </c>
      <c r="F526" s="732" t="s">
        <v>594</v>
      </c>
      <c r="G526" s="731" t="s">
        <v>595</v>
      </c>
      <c r="H526" s="731">
        <v>843996</v>
      </c>
      <c r="I526" s="731">
        <v>100191</v>
      </c>
      <c r="J526" s="731" t="s">
        <v>1326</v>
      </c>
      <c r="K526" s="731" t="s">
        <v>1327</v>
      </c>
      <c r="L526" s="734">
        <v>0</v>
      </c>
      <c r="M526" s="734">
        <v>0</v>
      </c>
      <c r="N526" s="735">
        <v>0</v>
      </c>
    </row>
    <row r="527" spans="1:14" ht="14.45" customHeight="1" x14ac:dyDescent="0.2">
      <c r="A527" s="729" t="s">
        <v>571</v>
      </c>
      <c r="B527" s="730" t="s">
        <v>572</v>
      </c>
      <c r="C527" s="731" t="s">
        <v>591</v>
      </c>
      <c r="D527" s="732" t="s">
        <v>592</v>
      </c>
      <c r="E527" s="733">
        <v>50113001</v>
      </c>
      <c r="F527" s="732" t="s">
        <v>594</v>
      </c>
      <c r="G527" s="731" t="s">
        <v>598</v>
      </c>
      <c r="H527" s="731">
        <v>233360</v>
      </c>
      <c r="I527" s="731">
        <v>233360</v>
      </c>
      <c r="J527" s="731" t="s">
        <v>1056</v>
      </c>
      <c r="K527" s="731" t="s">
        <v>1057</v>
      </c>
      <c r="L527" s="734">
        <v>21.959999999999997</v>
      </c>
      <c r="M527" s="734">
        <v>3</v>
      </c>
      <c r="N527" s="735">
        <v>65.88</v>
      </c>
    </row>
    <row r="528" spans="1:14" ht="14.45" customHeight="1" x14ac:dyDescent="0.2">
      <c r="A528" s="729" t="s">
        <v>571</v>
      </c>
      <c r="B528" s="730" t="s">
        <v>572</v>
      </c>
      <c r="C528" s="731" t="s">
        <v>591</v>
      </c>
      <c r="D528" s="732" t="s">
        <v>592</v>
      </c>
      <c r="E528" s="733">
        <v>50113001</v>
      </c>
      <c r="F528" s="732" t="s">
        <v>594</v>
      </c>
      <c r="G528" s="731" t="s">
        <v>598</v>
      </c>
      <c r="H528" s="731">
        <v>849578</v>
      </c>
      <c r="I528" s="731">
        <v>149480</v>
      </c>
      <c r="J528" s="731" t="s">
        <v>1328</v>
      </c>
      <c r="K528" s="731" t="s">
        <v>1329</v>
      </c>
      <c r="L528" s="734">
        <v>58.610000000000007</v>
      </c>
      <c r="M528" s="734">
        <v>1</v>
      </c>
      <c r="N528" s="735">
        <v>58.610000000000007</v>
      </c>
    </row>
    <row r="529" spans="1:14" ht="14.45" customHeight="1" x14ac:dyDescent="0.2">
      <c r="A529" s="729" t="s">
        <v>571</v>
      </c>
      <c r="B529" s="730" t="s">
        <v>572</v>
      </c>
      <c r="C529" s="731" t="s">
        <v>591</v>
      </c>
      <c r="D529" s="732" t="s">
        <v>592</v>
      </c>
      <c r="E529" s="733">
        <v>50113006</v>
      </c>
      <c r="F529" s="732" t="s">
        <v>1059</v>
      </c>
      <c r="G529" s="731" t="s">
        <v>598</v>
      </c>
      <c r="H529" s="731">
        <v>33847</v>
      </c>
      <c r="I529" s="731">
        <v>33847</v>
      </c>
      <c r="J529" s="731" t="s">
        <v>1330</v>
      </c>
      <c r="K529" s="731" t="s">
        <v>1061</v>
      </c>
      <c r="L529" s="734">
        <v>125.36</v>
      </c>
      <c r="M529" s="734">
        <v>2</v>
      </c>
      <c r="N529" s="735">
        <v>250.72</v>
      </c>
    </row>
    <row r="530" spans="1:14" ht="14.45" customHeight="1" x14ac:dyDescent="0.2">
      <c r="A530" s="729" t="s">
        <v>571</v>
      </c>
      <c r="B530" s="730" t="s">
        <v>572</v>
      </c>
      <c r="C530" s="731" t="s">
        <v>591</v>
      </c>
      <c r="D530" s="732" t="s">
        <v>592</v>
      </c>
      <c r="E530" s="733">
        <v>50113008</v>
      </c>
      <c r="F530" s="732" t="s">
        <v>1064</v>
      </c>
      <c r="G530" s="731"/>
      <c r="H530" s="731"/>
      <c r="I530" s="731">
        <v>62464</v>
      </c>
      <c r="J530" s="731" t="s">
        <v>1065</v>
      </c>
      <c r="K530" s="731" t="s">
        <v>1331</v>
      </c>
      <c r="L530" s="734">
        <v>9157.9054129464294</v>
      </c>
      <c r="M530" s="734">
        <v>14</v>
      </c>
      <c r="N530" s="735">
        <v>128210.67578125</v>
      </c>
    </row>
    <row r="531" spans="1:14" ht="14.45" customHeight="1" x14ac:dyDescent="0.2">
      <c r="A531" s="729" t="s">
        <v>571</v>
      </c>
      <c r="B531" s="730" t="s">
        <v>572</v>
      </c>
      <c r="C531" s="731" t="s">
        <v>591</v>
      </c>
      <c r="D531" s="732" t="s">
        <v>592</v>
      </c>
      <c r="E531" s="733">
        <v>50113008</v>
      </c>
      <c r="F531" s="732" t="s">
        <v>1064</v>
      </c>
      <c r="G531" s="731"/>
      <c r="H531" s="731"/>
      <c r="I531" s="731">
        <v>230687</v>
      </c>
      <c r="J531" s="731" t="s">
        <v>1067</v>
      </c>
      <c r="K531" s="731" t="s">
        <v>1068</v>
      </c>
      <c r="L531" s="734">
        <v>4305.3999565972226</v>
      </c>
      <c r="M531" s="734">
        <v>9</v>
      </c>
      <c r="N531" s="735">
        <v>38748.599609375</v>
      </c>
    </row>
    <row r="532" spans="1:14" ht="14.45" customHeight="1" x14ac:dyDescent="0.2">
      <c r="A532" s="729" t="s">
        <v>571</v>
      </c>
      <c r="B532" s="730" t="s">
        <v>572</v>
      </c>
      <c r="C532" s="731" t="s">
        <v>591</v>
      </c>
      <c r="D532" s="732" t="s">
        <v>592</v>
      </c>
      <c r="E532" s="733">
        <v>50113008</v>
      </c>
      <c r="F532" s="732" t="s">
        <v>1064</v>
      </c>
      <c r="G532" s="731"/>
      <c r="H532" s="731"/>
      <c r="I532" s="731">
        <v>230686</v>
      </c>
      <c r="J532" s="731" t="s">
        <v>1067</v>
      </c>
      <c r="K532" s="731" t="s">
        <v>1069</v>
      </c>
      <c r="L532" s="734">
        <v>8610.7998046875</v>
      </c>
      <c r="M532" s="734">
        <v>1</v>
      </c>
      <c r="N532" s="735">
        <v>8610.7998046875</v>
      </c>
    </row>
    <row r="533" spans="1:14" ht="14.45" customHeight="1" x14ac:dyDescent="0.2">
      <c r="A533" s="729" t="s">
        <v>571</v>
      </c>
      <c r="B533" s="730" t="s">
        <v>572</v>
      </c>
      <c r="C533" s="731" t="s">
        <v>591</v>
      </c>
      <c r="D533" s="732" t="s">
        <v>592</v>
      </c>
      <c r="E533" s="733">
        <v>50113013</v>
      </c>
      <c r="F533" s="732" t="s">
        <v>1072</v>
      </c>
      <c r="G533" s="731" t="s">
        <v>598</v>
      </c>
      <c r="H533" s="731">
        <v>185525</v>
      </c>
      <c r="I533" s="731">
        <v>85525</v>
      </c>
      <c r="J533" s="731" t="s">
        <v>1075</v>
      </c>
      <c r="K533" s="731" t="s">
        <v>1076</v>
      </c>
      <c r="L533" s="734">
        <v>110.19000000000001</v>
      </c>
      <c r="M533" s="734">
        <v>2</v>
      </c>
      <c r="N533" s="735">
        <v>220.38000000000002</v>
      </c>
    </row>
    <row r="534" spans="1:14" ht="14.45" customHeight="1" x14ac:dyDescent="0.2">
      <c r="A534" s="729" t="s">
        <v>571</v>
      </c>
      <c r="B534" s="730" t="s">
        <v>572</v>
      </c>
      <c r="C534" s="731" t="s">
        <v>591</v>
      </c>
      <c r="D534" s="732" t="s">
        <v>592</v>
      </c>
      <c r="E534" s="733">
        <v>50113013</v>
      </c>
      <c r="F534" s="732" t="s">
        <v>1072</v>
      </c>
      <c r="G534" s="731" t="s">
        <v>595</v>
      </c>
      <c r="H534" s="731">
        <v>203097</v>
      </c>
      <c r="I534" s="731">
        <v>203097</v>
      </c>
      <c r="J534" s="731" t="s">
        <v>1077</v>
      </c>
      <c r="K534" s="731" t="s">
        <v>1078</v>
      </c>
      <c r="L534" s="734">
        <v>167.33999999999995</v>
      </c>
      <c r="M534" s="734">
        <v>6</v>
      </c>
      <c r="N534" s="735">
        <v>1004.0399999999997</v>
      </c>
    </row>
    <row r="535" spans="1:14" ht="14.45" customHeight="1" x14ac:dyDescent="0.2">
      <c r="A535" s="729" t="s">
        <v>571</v>
      </c>
      <c r="B535" s="730" t="s">
        <v>572</v>
      </c>
      <c r="C535" s="731" t="s">
        <v>591</v>
      </c>
      <c r="D535" s="732" t="s">
        <v>592</v>
      </c>
      <c r="E535" s="733">
        <v>50113013</v>
      </c>
      <c r="F535" s="732" t="s">
        <v>1072</v>
      </c>
      <c r="G535" s="731" t="s">
        <v>595</v>
      </c>
      <c r="H535" s="731">
        <v>172972</v>
      </c>
      <c r="I535" s="731">
        <v>72972</v>
      </c>
      <c r="J535" s="731" t="s">
        <v>1079</v>
      </c>
      <c r="K535" s="731" t="s">
        <v>1080</v>
      </c>
      <c r="L535" s="734">
        <v>203.72</v>
      </c>
      <c r="M535" s="734">
        <v>33.599999999999994</v>
      </c>
      <c r="N535" s="735">
        <v>6844.9919999999993</v>
      </c>
    </row>
    <row r="536" spans="1:14" ht="14.45" customHeight="1" x14ac:dyDescent="0.2">
      <c r="A536" s="729" t="s">
        <v>571</v>
      </c>
      <c r="B536" s="730" t="s">
        <v>572</v>
      </c>
      <c r="C536" s="731" t="s">
        <v>591</v>
      </c>
      <c r="D536" s="732" t="s">
        <v>592</v>
      </c>
      <c r="E536" s="733">
        <v>50113013</v>
      </c>
      <c r="F536" s="732" t="s">
        <v>1072</v>
      </c>
      <c r="G536" s="731" t="s">
        <v>595</v>
      </c>
      <c r="H536" s="731">
        <v>136083</v>
      </c>
      <c r="I536" s="731">
        <v>136083</v>
      </c>
      <c r="J536" s="731" t="s">
        <v>1083</v>
      </c>
      <c r="K536" s="731" t="s">
        <v>1084</v>
      </c>
      <c r="L536" s="734">
        <v>479.05631355932189</v>
      </c>
      <c r="M536" s="734">
        <v>47.20000000000001</v>
      </c>
      <c r="N536" s="735">
        <v>22611.457999999999</v>
      </c>
    </row>
    <row r="537" spans="1:14" ht="14.45" customHeight="1" x14ac:dyDescent="0.2">
      <c r="A537" s="729" t="s">
        <v>571</v>
      </c>
      <c r="B537" s="730" t="s">
        <v>572</v>
      </c>
      <c r="C537" s="731" t="s">
        <v>591</v>
      </c>
      <c r="D537" s="732" t="s">
        <v>592</v>
      </c>
      <c r="E537" s="733">
        <v>50113013</v>
      </c>
      <c r="F537" s="732" t="s">
        <v>1072</v>
      </c>
      <c r="G537" s="731" t="s">
        <v>595</v>
      </c>
      <c r="H537" s="731">
        <v>498791</v>
      </c>
      <c r="I537" s="731">
        <v>9999999</v>
      </c>
      <c r="J537" s="731" t="s">
        <v>1085</v>
      </c>
      <c r="K537" s="731" t="s">
        <v>1086</v>
      </c>
      <c r="L537" s="734">
        <v>1316.8650000000002</v>
      </c>
      <c r="M537" s="734">
        <v>8.92</v>
      </c>
      <c r="N537" s="735">
        <v>11746.435800000003</v>
      </c>
    </row>
    <row r="538" spans="1:14" ht="14.45" customHeight="1" x14ac:dyDescent="0.2">
      <c r="A538" s="729" t="s">
        <v>571</v>
      </c>
      <c r="B538" s="730" t="s">
        <v>572</v>
      </c>
      <c r="C538" s="731" t="s">
        <v>591</v>
      </c>
      <c r="D538" s="732" t="s">
        <v>592</v>
      </c>
      <c r="E538" s="733">
        <v>50113013</v>
      </c>
      <c r="F538" s="732" t="s">
        <v>1072</v>
      </c>
      <c r="G538" s="731" t="s">
        <v>598</v>
      </c>
      <c r="H538" s="731">
        <v>164831</v>
      </c>
      <c r="I538" s="731">
        <v>64831</v>
      </c>
      <c r="J538" s="731" t="s">
        <v>1087</v>
      </c>
      <c r="K538" s="731" t="s">
        <v>1088</v>
      </c>
      <c r="L538" s="734">
        <v>196.02</v>
      </c>
      <c r="M538" s="734">
        <v>2</v>
      </c>
      <c r="N538" s="735">
        <v>392.04</v>
      </c>
    </row>
    <row r="539" spans="1:14" ht="14.45" customHeight="1" x14ac:dyDescent="0.2">
      <c r="A539" s="729" t="s">
        <v>571</v>
      </c>
      <c r="B539" s="730" t="s">
        <v>572</v>
      </c>
      <c r="C539" s="731" t="s">
        <v>591</v>
      </c>
      <c r="D539" s="732" t="s">
        <v>592</v>
      </c>
      <c r="E539" s="733">
        <v>50113013</v>
      </c>
      <c r="F539" s="732" t="s">
        <v>1072</v>
      </c>
      <c r="G539" s="731" t="s">
        <v>595</v>
      </c>
      <c r="H539" s="731">
        <v>183926</v>
      </c>
      <c r="I539" s="731">
        <v>183926</v>
      </c>
      <c r="J539" s="731" t="s">
        <v>1089</v>
      </c>
      <c r="K539" s="731" t="s">
        <v>1090</v>
      </c>
      <c r="L539" s="734">
        <v>128.80999999999997</v>
      </c>
      <c r="M539" s="734">
        <v>18.600000000000016</v>
      </c>
      <c r="N539" s="735">
        <v>2395.8660000000013</v>
      </c>
    </row>
    <row r="540" spans="1:14" ht="14.45" customHeight="1" x14ac:dyDescent="0.2">
      <c r="A540" s="729" t="s">
        <v>571</v>
      </c>
      <c r="B540" s="730" t="s">
        <v>572</v>
      </c>
      <c r="C540" s="731" t="s">
        <v>591</v>
      </c>
      <c r="D540" s="732" t="s">
        <v>592</v>
      </c>
      <c r="E540" s="733">
        <v>50113013</v>
      </c>
      <c r="F540" s="732" t="s">
        <v>1072</v>
      </c>
      <c r="G540" s="731" t="s">
        <v>595</v>
      </c>
      <c r="H540" s="731">
        <v>162187</v>
      </c>
      <c r="I540" s="731">
        <v>162187</v>
      </c>
      <c r="J540" s="731" t="s">
        <v>1099</v>
      </c>
      <c r="K540" s="731" t="s">
        <v>1100</v>
      </c>
      <c r="L540" s="734">
        <v>671</v>
      </c>
      <c r="M540" s="734">
        <v>6</v>
      </c>
      <c r="N540" s="735">
        <v>4026</v>
      </c>
    </row>
    <row r="541" spans="1:14" ht="14.45" customHeight="1" x14ac:dyDescent="0.2">
      <c r="A541" s="729" t="s">
        <v>571</v>
      </c>
      <c r="B541" s="730" t="s">
        <v>572</v>
      </c>
      <c r="C541" s="731" t="s">
        <v>591</v>
      </c>
      <c r="D541" s="732" t="s">
        <v>592</v>
      </c>
      <c r="E541" s="733">
        <v>50113013</v>
      </c>
      <c r="F541" s="732" t="s">
        <v>1072</v>
      </c>
      <c r="G541" s="731" t="s">
        <v>598</v>
      </c>
      <c r="H541" s="731">
        <v>849655</v>
      </c>
      <c r="I541" s="731">
        <v>129836</v>
      </c>
      <c r="J541" s="731" t="s">
        <v>1103</v>
      </c>
      <c r="K541" s="731" t="s">
        <v>1102</v>
      </c>
      <c r="L541" s="734">
        <v>264</v>
      </c>
      <c r="M541" s="734">
        <v>6.5</v>
      </c>
      <c r="N541" s="735">
        <v>1716</v>
      </c>
    </row>
    <row r="542" spans="1:14" ht="14.45" customHeight="1" x14ac:dyDescent="0.2">
      <c r="A542" s="729" t="s">
        <v>571</v>
      </c>
      <c r="B542" s="730" t="s">
        <v>572</v>
      </c>
      <c r="C542" s="731" t="s">
        <v>591</v>
      </c>
      <c r="D542" s="732" t="s">
        <v>592</v>
      </c>
      <c r="E542" s="733">
        <v>50113013</v>
      </c>
      <c r="F542" s="732" t="s">
        <v>1072</v>
      </c>
      <c r="G542" s="731" t="s">
        <v>595</v>
      </c>
      <c r="H542" s="731">
        <v>844851</v>
      </c>
      <c r="I542" s="731">
        <v>107135</v>
      </c>
      <c r="J542" s="731" t="s">
        <v>1332</v>
      </c>
      <c r="K542" s="731" t="s">
        <v>1333</v>
      </c>
      <c r="L542" s="734">
        <v>65.400000000000006</v>
      </c>
      <c r="M542" s="734">
        <v>2</v>
      </c>
      <c r="N542" s="735">
        <v>130.80000000000001</v>
      </c>
    </row>
    <row r="543" spans="1:14" ht="14.45" customHeight="1" x14ac:dyDescent="0.2">
      <c r="A543" s="729" t="s">
        <v>571</v>
      </c>
      <c r="B543" s="730" t="s">
        <v>572</v>
      </c>
      <c r="C543" s="731" t="s">
        <v>591</v>
      </c>
      <c r="D543" s="732" t="s">
        <v>592</v>
      </c>
      <c r="E543" s="733">
        <v>50113013</v>
      </c>
      <c r="F543" s="732" t="s">
        <v>1072</v>
      </c>
      <c r="G543" s="731" t="s">
        <v>595</v>
      </c>
      <c r="H543" s="731">
        <v>104013</v>
      </c>
      <c r="I543" s="731">
        <v>4013</v>
      </c>
      <c r="J543" s="731" t="s">
        <v>1106</v>
      </c>
      <c r="K543" s="731" t="s">
        <v>1107</v>
      </c>
      <c r="L543" s="734">
        <v>84.390000000000015</v>
      </c>
      <c r="M543" s="734">
        <v>1</v>
      </c>
      <c r="N543" s="735">
        <v>84.390000000000015</v>
      </c>
    </row>
    <row r="544" spans="1:14" ht="14.45" customHeight="1" x14ac:dyDescent="0.2">
      <c r="A544" s="729" t="s">
        <v>571</v>
      </c>
      <c r="B544" s="730" t="s">
        <v>572</v>
      </c>
      <c r="C544" s="731" t="s">
        <v>591</v>
      </c>
      <c r="D544" s="732" t="s">
        <v>592</v>
      </c>
      <c r="E544" s="733">
        <v>50113013</v>
      </c>
      <c r="F544" s="732" t="s">
        <v>1072</v>
      </c>
      <c r="G544" s="731" t="s">
        <v>595</v>
      </c>
      <c r="H544" s="731">
        <v>112737</v>
      </c>
      <c r="I544" s="731">
        <v>12737</v>
      </c>
      <c r="J544" s="731" t="s">
        <v>1108</v>
      </c>
      <c r="K544" s="731" t="s">
        <v>1109</v>
      </c>
      <c r="L544" s="734">
        <v>84.39</v>
      </c>
      <c r="M544" s="734">
        <v>6</v>
      </c>
      <c r="N544" s="735">
        <v>506.34000000000003</v>
      </c>
    </row>
    <row r="545" spans="1:14" ht="14.45" customHeight="1" x14ac:dyDescent="0.2">
      <c r="A545" s="729" t="s">
        <v>571</v>
      </c>
      <c r="B545" s="730" t="s">
        <v>572</v>
      </c>
      <c r="C545" s="731" t="s">
        <v>591</v>
      </c>
      <c r="D545" s="732" t="s">
        <v>592</v>
      </c>
      <c r="E545" s="733">
        <v>50113013</v>
      </c>
      <c r="F545" s="732" t="s">
        <v>1072</v>
      </c>
      <c r="G545" s="731" t="s">
        <v>595</v>
      </c>
      <c r="H545" s="731">
        <v>102427</v>
      </c>
      <c r="I545" s="731">
        <v>2427</v>
      </c>
      <c r="J545" s="731" t="s">
        <v>1112</v>
      </c>
      <c r="K545" s="731" t="s">
        <v>1113</v>
      </c>
      <c r="L545" s="734">
        <v>103.53000000000003</v>
      </c>
      <c r="M545" s="734">
        <v>1</v>
      </c>
      <c r="N545" s="735">
        <v>103.53000000000003</v>
      </c>
    </row>
    <row r="546" spans="1:14" ht="14.45" customHeight="1" x14ac:dyDescent="0.2">
      <c r="A546" s="729" t="s">
        <v>571</v>
      </c>
      <c r="B546" s="730" t="s">
        <v>572</v>
      </c>
      <c r="C546" s="731" t="s">
        <v>591</v>
      </c>
      <c r="D546" s="732" t="s">
        <v>592</v>
      </c>
      <c r="E546" s="733">
        <v>50113013</v>
      </c>
      <c r="F546" s="732" t="s">
        <v>1072</v>
      </c>
      <c r="G546" s="731" t="s">
        <v>595</v>
      </c>
      <c r="H546" s="731">
        <v>101066</v>
      </c>
      <c r="I546" s="731">
        <v>1066</v>
      </c>
      <c r="J546" s="731" t="s">
        <v>1114</v>
      </c>
      <c r="K546" s="731" t="s">
        <v>1115</v>
      </c>
      <c r="L546" s="734">
        <v>57.105000000000004</v>
      </c>
      <c r="M546" s="734">
        <v>4</v>
      </c>
      <c r="N546" s="735">
        <v>228.42000000000002</v>
      </c>
    </row>
    <row r="547" spans="1:14" ht="14.45" customHeight="1" x14ac:dyDescent="0.2">
      <c r="A547" s="729" t="s">
        <v>571</v>
      </c>
      <c r="B547" s="730" t="s">
        <v>572</v>
      </c>
      <c r="C547" s="731" t="s">
        <v>591</v>
      </c>
      <c r="D547" s="732" t="s">
        <v>592</v>
      </c>
      <c r="E547" s="733">
        <v>50113013</v>
      </c>
      <c r="F547" s="732" t="s">
        <v>1072</v>
      </c>
      <c r="G547" s="731" t="s">
        <v>595</v>
      </c>
      <c r="H547" s="731">
        <v>394618</v>
      </c>
      <c r="I547" s="731">
        <v>112786</v>
      </c>
      <c r="J547" s="731" t="s">
        <v>1334</v>
      </c>
      <c r="K547" s="731" t="s">
        <v>1335</v>
      </c>
      <c r="L547" s="734">
        <v>335.02999999999992</v>
      </c>
      <c r="M547" s="734">
        <v>1</v>
      </c>
      <c r="N547" s="735">
        <v>335.02999999999992</v>
      </c>
    </row>
    <row r="548" spans="1:14" ht="14.45" customHeight="1" x14ac:dyDescent="0.2">
      <c r="A548" s="729" t="s">
        <v>571</v>
      </c>
      <c r="B548" s="730" t="s">
        <v>572</v>
      </c>
      <c r="C548" s="731" t="s">
        <v>591</v>
      </c>
      <c r="D548" s="732" t="s">
        <v>592</v>
      </c>
      <c r="E548" s="733">
        <v>50113013</v>
      </c>
      <c r="F548" s="732" t="s">
        <v>1072</v>
      </c>
      <c r="G548" s="731" t="s">
        <v>595</v>
      </c>
      <c r="H548" s="731">
        <v>235812</v>
      </c>
      <c r="I548" s="731">
        <v>235812</v>
      </c>
      <c r="J548" s="731" t="s">
        <v>1122</v>
      </c>
      <c r="K548" s="731" t="s">
        <v>1123</v>
      </c>
      <c r="L548" s="734">
        <v>246.75999999999996</v>
      </c>
      <c r="M548" s="734">
        <v>15</v>
      </c>
      <c r="N548" s="735">
        <v>3701.3999999999996</v>
      </c>
    </row>
    <row r="549" spans="1:14" ht="14.45" customHeight="1" x14ac:dyDescent="0.2">
      <c r="A549" s="729" t="s">
        <v>571</v>
      </c>
      <c r="B549" s="730" t="s">
        <v>572</v>
      </c>
      <c r="C549" s="731" t="s">
        <v>591</v>
      </c>
      <c r="D549" s="732" t="s">
        <v>592</v>
      </c>
      <c r="E549" s="733">
        <v>50113013</v>
      </c>
      <c r="F549" s="732" t="s">
        <v>1072</v>
      </c>
      <c r="G549" s="731" t="s">
        <v>295</v>
      </c>
      <c r="H549" s="731">
        <v>134595</v>
      </c>
      <c r="I549" s="731">
        <v>134595</v>
      </c>
      <c r="J549" s="731" t="s">
        <v>1124</v>
      </c>
      <c r="K549" s="731" t="s">
        <v>1125</v>
      </c>
      <c r="L549" s="734">
        <v>416.77999999999992</v>
      </c>
      <c r="M549" s="734">
        <v>4.4000000000000004</v>
      </c>
      <c r="N549" s="735">
        <v>1833.8319999999999</v>
      </c>
    </row>
    <row r="550" spans="1:14" ht="14.45" customHeight="1" x14ac:dyDescent="0.2">
      <c r="A550" s="729" t="s">
        <v>571</v>
      </c>
      <c r="B550" s="730" t="s">
        <v>572</v>
      </c>
      <c r="C550" s="731" t="s">
        <v>591</v>
      </c>
      <c r="D550" s="732" t="s">
        <v>592</v>
      </c>
      <c r="E550" s="733">
        <v>50113013</v>
      </c>
      <c r="F550" s="732" t="s">
        <v>1072</v>
      </c>
      <c r="G550" s="731" t="s">
        <v>598</v>
      </c>
      <c r="H550" s="731">
        <v>173750</v>
      </c>
      <c r="I550" s="731">
        <v>173750</v>
      </c>
      <c r="J550" s="731" t="s">
        <v>1126</v>
      </c>
      <c r="K550" s="731" t="s">
        <v>1127</v>
      </c>
      <c r="L550" s="734">
        <v>825.07999999999993</v>
      </c>
      <c r="M550" s="734">
        <v>5.5</v>
      </c>
      <c r="N550" s="735">
        <v>4537.9399999999996</v>
      </c>
    </row>
    <row r="551" spans="1:14" ht="14.45" customHeight="1" x14ac:dyDescent="0.2">
      <c r="A551" s="729" t="s">
        <v>571</v>
      </c>
      <c r="B551" s="730" t="s">
        <v>572</v>
      </c>
      <c r="C551" s="731" t="s">
        <v>591</v>
      </c>
      <c r="D551" s="732" t="s">
        <v>592</v>
      </c>
      <c r="E551" s="733">
        <v>50113013</v>
      </c>
      <c r="F551" s="732" t="s">
        <v>1072</v>
      </c>
      <c r="G551" s="731" t="s">
        <v>598</v>
      </c>
      <c r="H551" s="731">
        <v>224407</v>
      </c>
      <c r="I551" s="731">
        <v>224407</v>
      </c>
      <c r="J551" s="731" t="s">
        <v>1128</v>
      </c>
      <c r="K551" s="731" t="s">
        <v>1129</v>
      </c>
      <c r="L551" s="734">
        <v>188.45999999999998</v>
      </c>
      <c r="M551" s="734">
        <v>1</v>
      </c>
      <c r="N551" s="735">
        <v>188.45999999999998</v>
      </c>
    </row>
    <row r="552" spans="1:14" ht="14.45" customHeight="1" x14ac:dyDescent="0.2">
      <c r="A552" s="729" t="s">
        <v>571</v>
      </c>
      <c r="B552" s="730" t="s">
        <v>572</v>
      </c>
      <c r="C552" s="731" t="s">
        <v>591</v>
      </c>
      <c r="D552" s="732" t="s">
        <v>592</v>
      </c>
      <c r="E552" s="733">
        <v>50113013</v>
      </c>
      <c r="F552" s="732" t="s">
        <v>1072</v>
      </c>
      <c r="G552" s="731" t="s">
        <v>595</v>
      </c>
      <c r="H552" s="731">
        <v>225543</v>
      </c>
      <c r="I552" s="731">
        <v>225543</v>
      </c>
      <c r="J552" s="731" t="s">
        <v>1336</v>
      </c>
      <c r="K552" s="731" t="s">
        <v>1337</v>
      </c>
      <c r="L552" s="734">
        <v>390.64</v>
      </c>
      <c r="M552" s="734">
        <v>1</v>
      </c>
      <c r="N552" s="735">
        <v>390.64</v>
      </c>
    </row>
    <row r="553" spans="1:14" ht="14.45" customHeight="1" x14ac:dyDescent="0.2">
      <c r="A553" s="729" t="s">
        <v>571</v>
      </c>
      <c r="B553" s="730" t="s">
        <v>572</v>
      </c>
      <c r="C553" s="731" t="s">
        <v>591</v>
      </c>
      <c r="D553" s="732" t="s">
        <v>592</v>
      </c>
      <c r="E553" s="733">
        <v>50113013</v>
      </c>
      <c r="F553" s="732" t="s">
        <v>1072</v>
      </c>
      <c r="G553" s="731" t="s">
        <v>595</v>
      </c>
      <c r="H553" s="731">
        <v>101076</v>
      </c>
      <c r="I553" s="731">
        <v>1076</v>
      </c>
      <c r="J553" s="731" t="s">
        <v>1135</v>
      </c>
      <c r="K553" s="731" t="s">
        <v>926</v>
      </c>
      <c r="L553" s="734">
        <v>77.927999999999997</v>
      </c>
      <c r="M553" s="734">
        <v>5</v>
      </c>
      <c r="N553" s="735">
        <v>389.64</v>
      </c>
    </row>
    <row r="554" spans="1:14" ht="14.45" customHeight="1" x14ac:dyDescent="0.2">
      <c r="A554" s="729" t="s">
        <v>571</v>
      </c>
      <c r="B554" s="730" t="s">
        <v>572</v>
      </c>
      <c r="C554" s="731" t="s">
        <v>591</v>
      </c>
      <c r="D554" s="732" t="s">
        <v>592</v>
      </c>
      <c r="E554" s="733">
        <v>50113013</v>
      </c>
      <c r="F554" s="732" t="s">
        <v>1072</v>
      </c>
      <c r="G554" s="731" t="s">
        <v>595</v>
      </c>
      <c r="H554" s="731">
        <v>113424</v>
      </c>
      <c r="I554" s="731">
        <v>9999999</v>
      </c>
      <c r="J554" s="731" t="s">
        <v>1140</v>
      </c>
      <c r="K554" s="731" t="s">
        <v>1141</v>
      </c>
      <c r="L554" s="734">
        <v>2278.75</v>
      </c>
      <c r="M554" s="734">
        <v>1.5</v>
      </c>
      <c r="N554" s="735">
        <v>3418.125</v>
      </c>
    </row>
    <row r="555" spans="1:14" ht="14.45" customHeight="1" x14ac:dyDescent="0.2">
      <c r="A555" s="729" t="s">
        <v>571</v>
      </c>
      <c r="B555" s="730" t="s">
        <v>572</v>
      </c>
      <c r="C555" s="731" t="s">
        <v>591</v>
      </c>
      <c r="D555" s="732" t="s">
        <v>592</v>
      </c>
      <c r="E555" s="733">
        <v>50113013</v>
      </c>
      <c r="F555" s="732" t="s">
        <v>1072</v>
      </c>
      <c r="G555" s="731" t="s">
        <v>598</v>
      </c>
      <c r="H555" s="731">
        <v>113453</v>
      </c>
      <c r="I555" s="731">
        <v>113453</v>
      </c>
      <c r="J555" s="731" t="s">
        <v>1142</v>
      </c>
      <c r="K555" s="731" t="s">
        <v>1143</v>
      </c>
      <c r="L555" s="734">
        <v>2124.7799999999997</v>
      </c>
      <c r="M555" s="734">
        <v>1.5</v>
      </c>
      <c r="N555" s="735">
        <v>3187.1699999999996</v>
      </c>
    </row>
    <row r="556" spans="1:14" ht="14.45" customHeight="1" x14ac:dyDescent="0.2">
      <c r="A556" s="729" t="s">
        <v>571</v>
      </c>
      <c r="B556" s="730" t="s">
        <v>572</v>
      </c>
      <c r="C556" s="731" t="s">
        <v>591</v>
      </c>
      <c r="D556" s="732" t="s">
        <v>592</v>
      </c>
      <c r="E556" s="733">
        <v>50113013</v>
      </c>
      <c r="F556" s="732" t="s">
        <v>1072</v>
      </c>
      <c r="G556" s="731" t="s">
        <v>598</v>
      </c>
      <c r="H556" s="731">
        <v>206563</v>
      </c>
      <c r="I556" s="731">
        <v>206563</v>
      </c>
      <c r="J556" s="731" t="s">
        <v>1153</v>
      </c>
      <c r="K556" s="731" t="s">
        <v>1154</v>
      </c>
      <c r="L556" s="734">
        <v>19.04</v>
      </c>
      <c r="M556" s="734">
        <v>4</v>
      </c>
      <c r="N556" s="735">
        <v>76.16</v>
      </c>
    </row>
    <row r="557" spans="1:14" ht="14.45" customHeight="1" x14ac:dyDescent="0.2">
      <c r="A557" s="729" t="s">
        <v>571</v>
      </c>
      <c r="B557" s="730" t="s">
        <v>572</v>
      </c>
      <c r="C557" s="731" t="s">
        <v>591</v>
      </c>
      <c r="D557" s="732" t="s">
        <v>592</v>
      </c>
      <c r="E557" s="733">
        <v>50113013</v>
      </c>
      <c r="F557" s="732" t="s">
        <v>1072</v>
      </c>
      <c r="G557" s="731" t="s">
        <v>595</v>
      </c>
      <c r="H557" s="731">
        <v>117149</v>
      </c>
      <c r="I557" s="731">
        <v>17149</v>
      </c>
      <c r="J557" s="731" t="s">
        <v>1157</v>
      </c>
      <c r="K557" s="731" t="s">
        <v>1158</v>
      </c>
      <c r="L557" s="734">
        <v>162.53</v>
      </c>
      <c r="M557" s="734">
        <v>13</v>
      </c>
      <c r="N557" s="735">
        <v>2112.89</v>
      </c>
    </row>
    <row r="558" spans="1:14" ht="14.45" customHeight="1" x14ac:dyDescent="0.2">
      <c r="A558" s="729" t="s">
        <v>571</v>
      </c>
      <c r="B558" s="730" t="s">
        <v>572</v>
      </c>
      <c r="C558" s="731" t="s">
        <v>591</v>
      </c>
      <c r="D558" s="732" t="s">
        <v>592</v>
      </c>
      <c r="E558" s="733">
        <v>50113013</v>
      </c>
      <c r="F558" s="732" t="s">
        <v>1072</v>
      </c>
      <c r="G558" s="731" t="s">
        <v>598</v>
      </c>
      <c r="H558" s="731">
        <v>166269</v>
      </c>
      <c r="I558" s="731">
        <v>166269</v>
      </c>
      <c r="J558" s="731" t="s">
        <v>1159</v>
      </c>
      <c r="K558" s="731" t="s">
        <v>1160</v>
      </c>
      <c r="L558" s="734">
        <v>52.88000000000001</v>
      </c>
      <c r="M558" s="734">
        <v>10</v>
      </c>
      <c r="N558" s="735">
        <v>528.80000000000007</v>
      </c>
    </row>
    <row r="559" spans="1:14" ht="14.45" customHeight="1" thickBot="1" x14ac:dyDescent="0.25">
      <c r="A559" s="736" t="s">
        <v>571</v>
      </c>
      <c r="B559" s="737" t="s">
        <v>572</v>
      </c>
      <c r="C559" s="738" t="s">
        <v>591</v>
      </c>
      <c r="D559" s="739" t="s">
        <v>592</v>
      </c>
      <c r="E559" s="740">
        <v>50113014</v>
      </c>
      <c r="F559" s="739" t="s">
        <v>1163</v>
      </c>
      <c r="G559" s="738" t="s">
        <v>595</v>
      </c>
      <c r="H559" s="738">
        <v>126902</v>
      </c>
      <c r="I559" s="738">
        <v>26902</v>
      </c>
      <c r="J559" s="738" t="s">
        <v>1338</v>
      </c>
      <c r="K559" s="738" t="s">
        <v>1339</v>
      </c>
      <c r="L559" s="741">
        <v>333.90199999999993</v>
      </c>
      <c r="M559" s="741">
        <v>20</v>
      </c>
      <c r="N559" s="742">
        <v>6678.0399999999991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1E87CE7-A06A-40DC-B46E-B7A3101FE94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1340</v>
      </c>
      <c r="B5" s="727"/>
      <c r="C5" s="747">
        <v>0</v>
      </c>
      <c r="D5" s="727">
        <v>3570.54</v>
      </c>
      <c r="E5" s="747">
        <v>1</v>
      </c>
      <c r="F5" s="728">
        <v>3570.54</v>
      </c>
    </row>
    <row r="6" spans="1:6" ht="14.45" customHeight="1" x14ac:dyDescent="0.2">
      <c r="A6" s="758" t="s">
        <v>1341</v>
      </c>
      <c r="B6" s="734">
        <v>19637.047999999999</v>
      </c>
      <c r="C6" s="748">
        <v>8.6113658189100536E-2</v>
      </c>
      <c r="D6" s="734">
        <v>208399.34498284358</v>
      </c>
      <c r="E6" s="748">
        <v>0.91388634181089945</v>
      </c>
      <c r="F6" s="735">
        <v>228036.39298284359</v>
      </c>
    </row>
    <row r="7" spans="1:6" ht="14.45" customHeight="1" thickBot="1" x14ac:dyDescent="0.25">
      <c r="A7" s="759" t="s">
        <v>1342</v>
      </c>
      <c r="B7" s="750">
        <v>1938.7019999999998</v>
      </c>
      <c r="C7" s="751">
        <v>2.739126276071548E-2</v>
      </c>
      <c r="D7" s="750">
        <v>68839.414983364637</v>
      </c>
      <c r="E7" s="751">
        <v>0.97260873723928443</v>
      </c>
      <c r="F7" s="752">
        <v>70778.116983364642</v>
      </c>
    </row>
    <row r="8" spans="1:6" ht="14.45" customHeight="1" thickBot="1" x14ac:dyDescent="0.25">
      <c r="A8" s="753" t="s">
        <v>3</v>
      </c>
      <c r="B8" s="754">
        <v>21575.75</v>
      </c>
      <c r="C8" s="755">
        <v>7.1351907121106381E-2</v>
      </c>
      <c r="D8" s="754">
        <v>280809.29996620823</v>
      </c>
      <c r="E8" s="755">
        <v>0.92864809287889361</v>
      </c>
      <c r="F8" s="756">
        <v>302385.04996620823</v>
      </c>
    </row>
    <row r="9" spans="1:6" ht="14.45" customHeight="1" thickBot="1" x14ac:dyDescent="0.25"/>
    <row r="10" spans="1:6" ht="14.45" customHeight="1" x14ac:dyDescent="0.2">
      <c r="A10" s="757" t="s">
        <v>1343</v>
      </c>
      <c r="B10" s="727"/>
      <c r="C10" s="747">
        <v>0</v>
      </c>
      <c r="D10" s="727">
        <v>4320.6000000000004</v>
      </c>
      <c r="E10" s="747">
        <v>1</v>
      </c>
      <c r="F10" s="728">
        <v>4320.6000000000004</v>
      </c>
    </row>
    <row r="11" spans="1:6" ht="14.45" customHeight="1" x14ac:dyDescent="0.2">
      <c r="A11" s="758" t="s">
        <v>1344</v>
      </c>
      <c r="B11" s="734"/>
      <c r="C11" s="748">
        <v>0</v>
      </c>
      <c r="D11" s="734">
        <v>106.06000000000003</v>
      </c>
      <c r="E11" s="748">
        <v>1</v>
      </c>
      <c r="F11" s="735">
        <v>106.06000000000003</v>
      </c>
    </row>
    <row r="12" spans="1:6" ht="14.45" customHeight="1" x14ac:dyDescent="0.2">
      <c r="A12" s="758" t="s">
        <v>1345</v>
      </c>
      <c r="B12" s="734"/>
      <c r="C12" s="748">
        <v>0</v>
      </c>
      <c r="D12" s="734">
        <v>86.74</v>
      </c>
      <c r="E12" s="748">
        <v>1</v>
      </c>
      <c r="F12" s="735">
        <v>86.74</v>
      </c>
    </row>
    <row r="13" spans="1:6" ht="14.45" customHeight="1" x14ac:dyDescent="0.2">
      <c r="A13" s="758" t="s">
        <v>1346</v>
      </c>
      <c r="B13" s="734"/>
      <c r="C13" s="748">
        <v>0</v>
      </c>
      <c r="D13" s="734">
        <v>119.32000000000002</v>
      </c>
      <c r="E13" s="748">
        <v>1</v>
      </c>
      <c r="F13" s="735">
        <v>119.32000000000002</v>
      </c>
    </row>
    <row r="14" spans="1:6" ht="14.45" customHeight="1" x14ac:dyDescent="0.2">
      <c r="A14" s="758" t="s">
        <v>1347</v>
      </c>
      <c r="B14" s="734"/>
      <c r="C14" s="748">
        <v>0</v>
      </c>
      <c r="D14" s="734">
        <v>137.36999999999998</v>
      </c>
      <c r="E14" s="748">
        <v>1</v>
      </c>
      <c r="F14" s="735">
        <v>137.36999999999998</v>
      </c>
    </row>
    <row r="15" spans="1:6" ht="14.45" customHeight="1" x14ac:dyDescent="0.2">
      <c r="A15" s="758" t="s">
        <v>1348</v>
      </c>
      <c r="B15" s="734"/>
      <c r="C15" s="748">
        <v>0</v>
      </c>
      <c r="D15" s="734">
        <v>150428.69</v>
      </c>
      <c r="E15" s="748">
        <v>1</v>
      </c>
      <c r="F15" s="735">
        <v>150428.69</v>
      </c>
    </row>
    <row r="16" spans="1:6" ht="14.45" customHeight="1" x14ac:dyDescent="0.2">
      <c r="A16" s="758" t="s">
        <v>1349</v>
      </c>
      <c r="B16" s="734"/>
      <c r="C16" s="748">
        <v>0</v>
      </c>
      <c r="D16" s="734">
        <v>58.610000000000007</v>
      </c>
      <c r="E16" s="748">
        <v>1</v>
      </c>
      <c r="F16" s="735">
        <v>58.610000000000007</v>
      </c>
    </row>
    <row r="17" spans="1:6" ht="14.45" customHeight="1" x14ac:dyDescent="0.2">
      <c r="A17" s="758" t="s">
        <v>1350</v>
      </c>
      <c r="B17" s="734">
        <v>359.54999999999995</v>
      </c>
      <c r="C17" s="748">
        <v>1</v>
      </c>
      <c r="D17" s="734"/>
      <c r="E17" s="748">
        <v>0</v>
      </c>
      <c r="F17" s="735">
        <v>359.54999999999995</v>
      </c>
    </row>
    <row r="18" spans="1:6" ht="14.45" customHeight="1" x14ac:dyDescent="0.2">
      <c r="A18" s="758" t="s">
        <v>1351</v>
      </c>
      <c r="B18" s="734"/>
      <c r="C18" s="748">
        <v>0</v>
      </c>
      <c r="D18" s="734">
        <v>45.28</v>
      </c>
      <c r="E18" s="748">
        <v>1</v>
      </c>
      <c r="F18" s="735">
        <v>45.28</v>
      </c>
    </row>
    <row r="19" spans="1:6" ht="14.45" customHeight="1" x14ac:dyDescent="0.2">
      <c r="A19" s="758" t="s">
        <v>1352</v>
      </c>
      <c r="B19" s="734"/>
      <c r="C19" s="748">
        <v>0</v>
      </c>
      <c r="D19" s="734">
        <v>1221.99</v>
      </c>
      <c r="E19" s="748">
        <v>1</v>
      </c>
      <c r="F19" s="735">
        <v>1221.99</v>
      </c>
    </row>
    <row r="20" spans="1:6" ht="14.45" customHeight="1" x14ac:dyDescent="0.2">
      <c r="A20" s="758" t="s">
        <v>1353</v>
      </c>
      <c r="B20" s="734"/>
      <c r="C20" s="748">
        <v>0</v>
      </c>
      <c r="D20" s="734">
        <v>397.29999999999995</v>
      </c>
      <c r="E20" s="748">
        <v>1</v>
      </c>
      <c r="F20" s="735">
        <v>397.29999999999995</v>
      </c>
    </row>
    <row r="21" spans="1:6" ht="14.45" customHeight="1" x14ac:dyDescent="0.2">
      <c r="A21" s="758" t="s">
        <v>1354</v>
      </c>
      <c r="B21" s="734"/>
      <c r="C21" s="748">
        <v>0</v>
      </c>
      <c r="D21" s="734">
        <v>775.07999999999993</v>
      </c>
      <c r="E21" s="748">
        <v>1</v>
      </c>
      <c r="F21" s="735">
        <v>775.07999999999993</v>
      </c>
    </row>
    <row r="22" spans="1:6" ht="14.45" customHeight="1" x14ac:dyDescent="0.2">
      <c r="A22" s="758" t="s">
        <v>1355</v>
      </c>
      <c r="B22" s="734"/>
      <c r="C22" s="748">
        <v>0</v>
      </c>
      <c r="D22" s="734">
        <v>111.60000000000002</v>
      </c>
      <c r="E22" s="748">
        <v>1</v>
      </c>
      <c r="F22" s="735">
        <v>111.60000000000002</v>
      </c>
    </row>
    <row r="23" spans="1:6" ht="14.45" customHeight="1" x14ac:dyDescent="0.2">
      <c r="A23" s="758" t="s">
        <v>1356</v>
      </c>
      <c r="B23" s="734">
        <v>12.2</v>
      </c>
      <c r="C23" s="748">
        <v>8.0390089615181876E-2</v>
      </c>
      <c r="D23" s="734">
        <v>139.55999999999997</v>
      </c>
      <c r="E23" s="748">
        <v>0.91960991038481821</v>
      </c>
      <c r="F23" s="735">
        <v>151.75999999999996</v>
      </c>
    </row>
    <row r="24" spans="1:6" ht="14.45" customHeight="1" x14ac:dyDescent="0.2">
      <c r="A24" s="758" t="s">
        <v>1357</v>
      </c>
      <c r="B24" s="734">
        <v>64.8</v>
      </c>
      <c r="C24" s="748">
        <v>1</v>
      </c>
      <c r="D24" s="734"/>
      <c r="E24" s="748">
        <v>0</v>
      </c>
      <c r="F24" s="735">
        <v>64.8</v>
      </c>
    </row>
    <row r="25" spans="1:6" ht="14.45" customHeight="1" x14ac:dyDescent="0.2">
      <c r="A25" s="758" t="s">
        <v>1358</v>
      </c>
      <c r="B25" s="734"/>
      <c r="C25" s="748">
        <v>0</v>
      </c>
      <c r="D25" s="734">
        <v>123.71999999999997</v>
      </c>
      <c r="E25" s="748">
        <v>1</v>
      </c>
      <c r="F25" s="735">
        <v>123.71999999999997</v>
      </c>
    </row>
    <row r="26" spans="1:6" ht="14.45" customHeight="1" x14ac:dyDescent="0.2">
      <c r="A26" s="758" t="s">
        <v>1359</v>
      </c>
      <c r="B26" s="734"/>
      <c r="C26" s="748">
        <v>0</v>
      </c>
      <c r="D26" s="734">
        <v>15</v>
      </c>
      <c r="E26" s="748">
        <v>1</v>
      </c>
      <c r="F26" s="735">
        <v>15</v>
      </c>
    </row>
    <row r="27" spans="1:6" ht="14.45" customHeight="1" x14ac:dyDescent="0.2">
      <c r="A27" s="758" t="s">
        <v>1360</v>
      </c>
      <c r="B27" s="734"/>
      <c r="C27" s="748">
        <v>0</v>
      </c>
      <c r="D27" s="734">
        <v>152.90000000000003</v>
      </c>
      <c r="E27" s="748">
        <v>1</v>
      </c>
      <c r="F27" s="735">
        <v>152.90000000000003</v>
      </c>
    </row>
    <row r="28" spans="1:6" ht="14.45" customHeight="1" x14ac:dyDescent="0.2">
      <c r="A28" s="758" t="s">
        <v>1361</v>
      </c>
      <c r="B28" s="734"/>
      <c r="C28" s="748">
        <v>0</v>
      </c>
      <c r="D28" s="734">
        <v>42.089999999999996</v>
      </c>
      <c r="E28" s="748">
        <v>1</v>
      </c>
      <c r="F28" s="735">
        <v>42.089999999999996</v>
      </c>
    </row>
    <row r="29" spans="1:6" ht="14.45" customHeight="1" x14ac:dyDescent="0.2">
      <c r="A29" s="758" t="s">
        <v>1362</v>
      </c>
      <c r="B29" s="734"/>
      <c r="C29" s="748">
        <v>0</v>
      </c>
      <c r="D29" s="734">
        <v>857.48</v>
      </c>
      <c r="E29" s="748">
        <v>1</v>
      </c>
      <c r="F29" s="735">
        <v>857.48</v>
      </c>
    </row>
    <row r="30" spans="1:6" ht="14.45" customHeight="1" x14ac:dyDescent="0.2">
      <c r="A30" s="758" t="s">
        <v>1363</v>
      </c>
      <c r="B30" s="734"/>
      <c r="C30" s="748">
        <v>0</v>
      </c>
      <c r="D30" s="734">
        <v>18.290000000000003</v>
      </c>
      <c r="E30" s="748">
        <v>1</v>
      </c>
      <c r="F30" s="735">
        <v>18.290000000000003</v>
      </c>
    </row>
    <row r="31" spans="1:6" ht="14.45" customHeight="1" x14ac:dyDescent="0.2">
      <c r="A31" s="758" t="s">
        <v>1364</v>
      </c>
      <c r="B31" s="734"/>
      <c r="C31" s="748">
        <v>0</v>
      </c>
      <c r="D31" s="734">
        <v>57.03</v>
      </c>
      <c r="E31" s="748">
        <v>1</v>
      </c>
      <c r="F31" s="735">
        <v>57.03</v>
      </c>
    </row>
    <row r="32" spans="1:6" ht="14.45" customHeight="1" x14ac:dyDescent="0.2">
      <c r="A32" s="758" t="s">
        <v>1365</v>
      </c>
      <c r="B32" s="734">
        <v>267.89999999999998</v>
      </c>
      <c r="C32" s="748">
        <v>0.33987110524713288</v>
      </c>
      <c r="D32" s="734">
        <v>520.33999999999992</v>
      </c>
      <c r="E32" s="748">
        <v>0.66012889475286718</v>
      </c>
      <c r="F32" s="735">
        <v>788.2399999999999</v>
      </c>
    </row>
    <row r="33" spans="1:6" ht="14.45" customHeight="1" x14ac:dyDescent="0.2">
      <c r="A33" s="758" t="s">
        <v>1366</v>
      </c>
      <c r="B33" s="734"/>
      <c r="C33" s="748">
        <v>0</v>
      </c>
      <c r="D33" s="734">
        <v>325.89</v>
      </c>
      <c r="E33" s="748">
        <v>1</v>
      </c>
      <c r="F33" s="735">
        <v>325.89</v>
      </c>
    </row>
    <row r="34" spans="1:6" ht="14.45" customHeight="1" x14ac:dyDescent="0.2">
      <c r="A34" s="758" t="s">
        <v>1367</v>
      </c>
      <c r="B34" s="734"/>
      <c r="C34" s="748">
        <v>0</v>
      </c>
      <c r="D34" s="734">
        <v>365.15000000000009</v>
      </c>
      <c r="E34" s="748">
        <v>1</v>
      </c>
      <c r="F34" s="735">
        <v>365.15000000000009</v>
      </c>
    </row>
    <row r="35" spans="1:6" ht="14.45" customHeight="1" x14ac:dyDescent="0.2">
      <c r="A35" s="758" t="s">
        <v>1368</v>
      </c>
      <c r="B35" s="734"/>
      <c r="C35" s="748">
        <v>0</v>
      </c>
      <c r="D35" s="734">
        <v>100.09</v>
      </c>
      <c r="E35" s="748">
        <v>1</v>
      </c>
      <c r="F35" s="735">
        <v>100.09</v>
      </c>
    </row>
    <row r="36" spans="1:6" ht="14.45" customHeight="1" x14ac:dyDescent="0.2">
      <c r="A36" s="758" t="s">
        <v>1369</v>
      </c>
      <c r="B36" s="734"/>
      <c r="C36" s="748">
        <v>0</v>
      </c>
      <c r="D36" s="734">
        <v>3830.14</v>
      </c>
      <c r="E36" s="748">
        <v>1</v>
      </c>
      <c r="F36" s="735">
        <v>3830.14</v>
      </c>
    </row>
    <row r="37" spans="1:6" ht="14.45" customHeight="1" x14ac:dyDescent="0.2">
      <c r="A37" s="758" t="s">
        <v>1370</v>
      </c>
      <c r="B37" s="734"/>
      <c r="C37" s="748">
        <v>0</v>
      </c>
      <c r="D37" s="734">
        <v>17901.84</v>
      </c>
      <c r="E37" s="748">
        <v>1</v>
      </c>
      <c r="F37" s="735">
        <v>17901.84</v>
      </c>
    </row>
    <row r="38" spans="1:6" ht="14.45" customHeight="1" x14ac:dyDescent="0.2">
      <c r="A38" s="758" t="s">
        <v>1371</v>
      </c>
      <c r="B38" s="734">
        <v>6375.6</v>
      </c>
      <c r="C38" s="748">
        <v>1</v>
      </c>
      <c r="D38" s="734"/>
      <c r="E38" s="748">
        <v>0</v>
      </c>
      <c r="F38" s="735">
        <v>6375.6</v>
      </c>
    </row>
    <row r="39" spans="1:6" ht="14.45" customHeight="1" x14ac:dyDescent="0.2">
      <c r="A39" s="758" t="s">
        <v>1372</v>
      </c>
      <c r="B39" s="734"/>
      <c r="C39" s="748">
        <v>0</v>
      </c>
      <c r="D39" s="734">
        <v>1176.1200000000001</v>
      </c>
      <c r="E39" s="748">
        <v>1</v>
      </c>
      <c r="F39" s="735">
        <v>1176.1200000000001</v>
      </c>
    </row>
    <row r="40" spans="1:6" ht="14.45" customHeight="1" x14ac:dyDescent="0.2">
      <c r="A40" s="758" t="s">
        <v>1373</v>
      </c>
      <c r="B40" s="734">
        <v>3072.8</v>
      </c>
      <c r="C40" s="748">
        <v>0.82598597909767324</v>
      </c>
      <c r="D40" s="734">
        <v>647.36</v>
      </c>
      <c r="E40" s="748">
        <v>0.17401402090232676</v>
      </c>
      <c r="F40" s="735">
        <v>3720.1600000000003</v>
      </c>
    </row>
    <row r="41" spans="1:6" ht="14.45" customHeight="1" x14ac:dyDescent="0.2">
      <c r="A41" s="758" t="s">
        <v>1374</v>
      </c>
      <c r="B41" s="734"/>
      <c r="C41" s="748">
        <v>0</v>
      </c>
      <c r="D41" s="734">
        <v>6188.1</v>
      </c>
      <c r="E41" s="748">
        <v>1</v>
      </c>
      <c r="F41" s="735">
        <v>6188.1</v>
      </c>
    </row>
    <row r="42" spans="1:6" ht="14.45" customHeight="1" x14ac:dyDescent="0.2">
      <c r="A42" s="758" t="s">
        <v>1375</v>
      </c>
      <c r="B42" s="734"/>
      <c r="C42" s="748">
        <v>0</v>
      </c>
      <c r="D42" s="734">
        <v>15525.619999999999</v>
      </c>
      <c r="E42" s="748">
        <v>1</v>
      </c>
      <c r="F42" s="735">
        <v>15525.619999999999</v>
      </c>
    </row>
    <row r="43" spans="1:6" ht="14.45" customHeight="1" x14ac:dyDescent="0.2">
      <c r="A43" s="758" t="s">
        <v>1376</v>
      </c>
      <c r="B43" s="734"/>
      <c r="C43" s="748">
        <v>0</v>
      </c>
      <c r="D43" s="734">
        <v>2177.56</v>
      </c>
      <c r="E43" s="748">
        <v>1</v>
      </c>
      <c r="F43" s="735">
        <v>2177.56</v>
      </c>
    </row>
    <row r="44" spans="1:6" ht="14.45" customHeight="1" x14ac:dyDescent="0.2">
      <c r="A44" s="758" t="s">
        <v>1377</v>
      </c>
      <c r="B44" s="734"/>
      <c r="C44" s="748">
        <v>0</v>
      </c>
      <c r="D44" s="734">
        <v>2009.44</v>
      </c>
      <c r="E44" s="748">
        <v>1</v>
      </c>
      <c r="F44" s="735">
        <v>2009.44</v>
      </c>
    </row>
    <row r="45" spans="1:6" ht="14.45" customHeight="1" x14ac:dyDescent="0.2">
      <c r="A45" s="758" t="s">
        <v>1378</v>
      </c>
      <c r="B45" s="734"/>
      <c r="C45" s="748">
        <v>0</v>
      </c>
      <c r="D45" s="734">
        <v>2732.6699999999996</v>
      </c>
      <c r="E45" s="748">
        <v>1</v>
      </c>
      <c r="F45" s="735">
        <v>2732.6699999999996</v>
      </c>
    </row>
    <row r="46" spans="1:6" ht="14.45" customHeight="1" x14ac:dyDescent="0.2">
      <c r="A46" s="758" t="s">
        <v>1379</v>
      </c>
      <c r="B46" s="734">
        <v>2723.712</v>
      </c>
      <c r="C46" s="748">
        <v>1</v>
      </c>
      <c r="D46" s="734"/>
      <c r="E46" s="748">
        <v>0</v>
      </c>
      <c r="F46" s="735">
        <v>2723.712</v>
      </c>
    </row>
    <row r="47" spans="1:6" ht="14.45" customHeight="1" x14ac:dyDescent="0.2">
      <c r="A47" s="758" t="s">
        <v>1380</v>
      </c>
      <c r="B47" s="734"/>
      <c r="C47" s="748">
        <v>0</v>
      </c>
      <c r="D47" s="734">
        <v>104.8</v>
      </c>
      <c r="E47" s="748">
        <v>1</v>
      </c>
      <c r="F47" s="735">
        <v>104.8</v>
      </c>
    </row>
    <row r="48" spans="1:6" ht="14.45" customHeight="1" x14ac:dyDescent="0.2">
      <c r="A48" s="758" t="s">
        <v>1381</v>
      </c>
      <c r="B48" s="734"/>
      <c r="C48" s="748">
        <v>0</v>
      </c>
      <c r="D48" s="734">
        <v>16.18</v>
      </c>
      <c r="E48" s="748">
        <v>1</v>
      </c>
      <c r="F48" s="735">
        <v>16.18</v>
      </c>
    </row>
    <row r="49" spans="1:6" ht="14.45" customHeight="1" x14ac:dyDescent="0.2">
      <c r="A49" s="758" t="s">
        <v>1382</v>
      </c>
      <c r="B49" s="734"/>
      <c r="C49" s="748">
        <v>0</v>
      </c>
      <c r="D49" s="734">
        <v>4487.9400000000005</v>
      </c>
      <c r="E49" s="748">
        <v>1</v>
      </c>
      <c r="F49" s="735">
        <v>4487.9400000000005</v>
      </c>
    </row>
    <row r="50" spans="1:6" ht="14.45" customHeight="1" x14ac:dyDescent="0.2">
      <c r="A50" s="758" t="s">
        <v>1383</v>
      </c>
      <c r="B50" s="734"/>
      <c r="C50" s="748">
        <v>0</v>
      </c>
      <c r="D50" s="734">
        <v>399.76</v>
      </c>
      <c r="E50" s="748">
        <v>1</v>
      </c>
      <c r="F50" s="735">
        <v>399.76</v>
      </c>
    </row>
    <row r="51" spans="1:6" ht="14.45" customHeight="1" x14ac:dyDescent="0.2">
      <c r="A51" s="758" t="s">
        <v>1384</v>
      </c>
      <c r="B51" s="734"/>
      <c r="C51" s="748">
        <v>0</v>
      </c>
      <c r="D51" s="734">
        <v>16370.683988388508</v>
      </c>
      <c r="E51" s="748">
        <v>1</v>
      </c>
      <c r="F51" s="735">
        <v>16370.683988388508</v>
      </c>
    </row>
    <row r="52" spans="1:6" ht="14.45" customHeight="1" x14ac:dyDescent="0.2">
      <c r="A52" s="758" t="s">
        <v>1385</v>
      </c>
      <c r="B52" s="734">
        <v>150.47999999999999</v>
      </c>
      <c r="C52" s="748">
        <v>8.3442618053770536E-3</v>
      </c>
      <c r="D52" s="734">
        <v>17883.469977819546</v>
      </c>
      <c r="E52" s="748">
        <v>0.99165573819462294</v>
      </c>
      <c r="F52" s="735">
        <v>18033.949977819546</v>
      </c>
    </row>
    <row r="53" spans="1:6" ht="14.45" customHeight="1" x14ac:dyDescent="0.2">
      <c r="A53" s="758" t="s">
        <v>1386</v>
      </c>
      <c r="B53" s="734"/>
      <c r="C53" s="748">
        <v>0</v>
      </c>
      <c r="D53" s="734">
        <v>58.6</v>
      </c>
      <c r="E53" s="748">
        <v>1</v>
      </c>
      <c r="F53" s="735">
        <v>58.6</v>
      </c>
    </row>
    <row r="54" spans="1:6" ht="14.45" customHeight="1" x14ac:dyDescent="0.2">
      <c r="A54" s="758" t="s">
        <v>1387</v>
      </c>
      <c r="B54" s="734">
        <v>104.87</v>
      </c>
      <c r="C54" s="748">
        <v>1</v>
      </c>
      <c r="D54" s="734"/>
      <c r="E54" s="748">
        <v>0</v>
      </c>
      <c r="F54" s="735">
        <v>104.87</v>
      </c>
    </row>
    <row r="55" spans="1:6" ht="14.45" customHeight="1" x14ac:dyDescent="0.2">
      <c r="A55" s="758" t="s">
        <v>1388</v>
      </c>
      <c r="B55" s="734"/>
      <c r="C55" s="748">
        <v>0</v>
      </c>
      <c r="D55" s="734">
        <v>504.8</v>
      </c>
      <c r="E55" s="748">
        <v>1</v>
      </c>
      <c r="F55" s="735">
        <v>504.8</v>
      </c>
    </row>
    <row r="56" spans="1:6" ht="14.45" customHeight="1" x14ac:dyDescent="0.2">
      <c r="A56" s="758" t="s">
        <v>1389</v>
      </c>
      <c r="B56" s="734"/>
      <c r="C56" s="748">
        <v>0</v>
      </c>
      <c r="D56" s="734">
        <v>573.18000000000006</v>
      </c>
      <c r="E56" s="748">
        <v>1</v>
      </c>
      <c r="F56" s="735">
        <v>573.18000000000006</v>
      </c>
    </row>
    <row r="57" spans="1:6" ht="14.45" customHeight="1" x14ac:dyDescent="0.2">
      <c r="A57" s="758" t="s">
        <v>1390</v>
      </c>
      <c r="B57" s="734"/>
      <c r="C57" s="748">
        <v>0</v>
      </c>
      <c r="D57" s="734">
        <v>998.27</v>
      </c>
      <c r="E57" s="748">
        <v>1</v>
      </c>
      <c r="F57" s="735">
        <v>998.27</v>
      </c>
    </row>
    <row r="58" spans="1:6" ht="14.45" customHeight="1" x14ac:dyDescent="0.2">
      <c r="A58" s="758" t="s">
        <v>1391</v>
      </c>
      <c r="B58" s="734"/>
      <c r="C58" s="748">
        <v>0</v>
      </c>
      <c r="D58" s="734">
        <v>301.44000000000005</v>
      </c>
      <c r="E58" s="748">
        <v>1</v>
      </c>
      <c r="F58" s="735">
        <v>301.44000000000005</v>
      </c>
    </row>
    <row r="59" spans="1:6" ht="14.45" customHeight="1" x14ac:dyDescent="0.2">
      <c r="A59" s="758" t="s">
        <v>1392</v>
      </c>
      <c r="B59" s="734"/>
      <c r="C59" s="748">
        <v>0</v>
      </c>
      <c r="D59" s="734">
        <v>146.88000000000002</v>
      </c>
      <c r="E59" s="748">
        <v>1</v>
      </c>
      <c r="F59" s="735">
        <v>146.88000000000002</v>
      </c>
    </row>
    <row r="60" spans="1:6" ht="14.45" customHeight="1" x14ac:dyDescent="0.2">
      <c r="A60" s="758" t="s">
        <v>1393</v>
      </c>
      <c r="B60" s="734"/>
      <c r="C60" s="748">
        <v>0</v>
      </c>
      <c r="D60" s="734">
        <v>1011.8999999999999</v>
      </c>
      <c r="E60" s="748">
        <v>1</v>
      </c>
      <c r="F60" s="735">
        <v>1011.8999999999999</v>
      </c>
    </row>
    <row r="61" spans="1:6" ht="14.45" customHeight="1" x14ac:dyDescent="0.2">
      <c r="A61" s="758" t="s">
        <v>1394</v>
      </c>
      <c r="B61" s="734"/>
      <c r="C61" s="748">
        <v>0</v>
      </c>
      <c r="D61" s="734">
        <v>956.38000000000011</v>
      </c>
      <c r="E61" s="748">
        <v>1</v>
      </c>
      <c r="F61" s="735">
        <v>956.38000000000011</v>
      </c>
    </row>
    <row r="62" spans="1:6" ht="14.45" customHeight="1" x14ac:dyDescent="0.2">
      <c r="A62" s="758" t="s">
        <v>1395</v>
      </c>
      <c r="B62" s="734"/>
      <c r="C62" s="748">
        <v>0</v>
      </c>
      <c r="D62" s="734">
        <v>43.7</v>
      </c>
      <c r="E62" s="748">
        <v>1</v>
      </c>
      <c r="F62" s="735">
        <v>43.7</v>
      </c>
    </row>
    <row r="63" spans="1:6" ht="14.45" customHeight="1" x14ac:dyDescent="0.2">
      <c r="A63" s="758" t="s">
        <v>1396</v>
      </c>
      <c r="B63" s="734"/>
      <c r="C63" s="748">
        <v>0</v>
      </c>
      <c r="D63" s="734">
        <v>341.53999999999996</v>
      </c>
      <c r="E63" s="748">
        <v>1</v>
      </c>
      <c r="F63" s="735">
        <v>341.53999999999996</v>
      </c>
    </row>
    <row r="64" spans="1:6" ht="14.45" customHeight="1" x14ac:dyDescent="0.2">
      <c r="A64" s="758" t="s">
        <v>1397</v>
      </c>
      <c r="B64" s="734"/>
      <c r="C64" s="748">
        <v>0</v>
      </c>
      <c r="D64" s="734">
        <v>2827.79</v>
      </c>
      <c r="E64" s="748">
        <v>1</v>
      </c>
      <c r="F64" s="735">
        <v>2827.79</v>
      </c>
    </row>
    <row r="65" spans="1:6" ht="14.45" customHeight="1" x14ac:dyDescent="0.2">
      <c r="A65" s="758" t="s">
        <v>1398</v>
      </c>
      <c r="B65" s="734">
        <v>6710.1579999999994</v>
      </c>
      <c r="C65" s="748">
        <v>0.81216937556901947</v>
      </c>
      <c r="D65" s="734">
        <v>1551.8600000000001</v>
      </c>
      <c r="E65" s="748">
        <v>0.18783062443098045</v>
      </c>
      <c r="F65" s="735">
        <v>8262.018</v>
      </c>
    </row>
    <row r="66" spans="1:6" ht="14.45" customHeight="1" x14ac:dyDescent="0.2">
      <c r="A66" s="758" t="s">
        <v>1399</v>
      </c>
      <c r="B66" s="734"/>
      <c r="C66" s="748">
        <v>0</v>
      </c>
      <c r="D66" s="734">
        <v>431.64</v>
      </c>
      <c r="E66" s="748">
        <v>1</v>
      </c>
      <c r="F66" s="735">
        <v>431.64</v>
      </c>
    </row>
    <row r="67" spans="1:6" ht="14.45" customHeight="1" x14ac:dyDescent="0.2">
      <c r="A67" s="758" t="s">
        <v>1400</v>
      </c>
      <c r="B67" s="734">
        <v>1425.75</v>
      </c>
      <c r="C67" s="748">
        <v>8.7475518205399325E-2</v>
      </c>
      <c r="D67" s="734">
        <v>14873.096000000001</v>
      </c>
      <c r="E67" s="748">
        <v>0.91252448179460066</v>
      </c>
      <c r="F67" s="735">
        <v>16298.846000000001</v>
      </c>
    </row>
    <row r="68" spans="1:6" ht="14.45" customHeight="1" x14ac:dyDescent="0.2">
      <c r="A68" s="758" t="s">
        <v>1401</v>
      </c>
      <c r="B68" s="734">
        <v>307.92999999999995</v>
      </c>
      <c r="C68" s="748">
        <v>0.24596816065052599</v>
      </c>
      <c r="D68" s="734">
        <v>943.97999999999979</v>
      </c>
      <c r="E68" s="748">
        <v>0.75403183934947393</v>
      </c>
      <c r="F68" s="735">
        <v>1251.9099999999999</v>
      </c>
    </row>
    <row r="69" spans="1:6" ht="14.45" customHeight="1" x14ac:dyDescent="0.2">
      <c r="A69" s="758" t="s">
        <v>1402</v>
      </c>
      <c r="B69" s="734"/>
      <c r="C69" s="748">
        <v>0</v>
      </c>
      <c r="D69" s="734">
        <v>625.38000000000011</v>
      </c>
      <c r="E69" s="748">
        <v>1</v>
      </c>
      <c r="F69" s="735">
        <v>625.38000000000011</v>
      </c>
    </row>
    <row r="70" spans="1:6" ht="14.45" customHeight="1" x14ac:dyDescent="0.2">
      <c r="A70" s="758" t="s">
        <v>1403</v>
      </c>
      <c r="B70" s="734"/>
      <c r="C70" s="748">
        <v>0</v>
      </c>
      <c r="D70" s="734">
        <v>1972.8</v>
      </c>
      <c r="E70" s="748">
        <v>1</v>
      </c>
      <c r="F70" s="735">
        <v>1972.8</v>
      </c>
    </row>
    <row r="71" spans="1:6" ht="14.45" customHeight="1" x14ac:dyDescent="0.2">
      <c r="A71" s="758" t="s">
        <v>1404</v>
      </c>
      <c r="B71" s="734"/>
      <c r="C71" s="748">
        <v>0</v>
      </c>
      <c r="D71" s="734">
        <v>554.18000000000006</v>
      </c>
      <c r="E71" s="748">
        <v>1</v>
      </c>
      <c r="F71" s="735">
        <v>554.18000000000006</v>
      </c>
    </row>
    <row r="72" spans="1:6" ht="14.45" customHeight="1" thickBot="1" x14ac:dyDescent="0.25">
      <c r="A72" s="759" t="s">
        <v>1405</v>
      </c>
      <c r="B72" s="750"/>
      <c r="C72" s="751">
        <v>0</v>
      </c>
      <c r="D72" s="750">
        <v>114.02000000000001</v>
      </c>
      <c r="E72" s="751">
        <v>1</v>
      </c>
      <c r="F72" s="752">
        <v>114.02000000000001</v>
      </c>
    </row>
    <row r="73" spans="1:6" ht="14.45" customHeight="1" thickBot="1" x14ac:dyDescent="0.25">
      <c r="A73" s="753" t="s">
        <v>3</v>
      </c>
      <c r="B73" s="754">
        <v>21575.75</v>
      </c>
      <c r="C73" s="755">
        <v>7.1351907121106437E-2</v>
      </c>
      <c r="D73" s="754">
        <v>280809.299966208</v>
      </c>
      <c r="E73" s="755">
        <v>0.92864809287889361</v>
      </c>
      <c r="F73" s="756">
        <v>302385.049966208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6E66020-6AE2-4596-BCD0-65A21CB01EB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1689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203.5</v>
      </c>
      <c r="G3" s="47">
        <f>SUBTOTAL(9,G6:G1048576)</f>
        <v>21575.749999999996</v>
      </c>
      <c r="H3" s="48">
        <f>IF(M3=0,0,G3/M3)</f>
        <v>7.1351907121106464E-2</v>
      </c>
      <c r="I3" s="47">
        <f>SUBTOTAL(9,I6:I1048576)</f>
        <v>1480</v>
      </c>
      <c r="J3" s="47">
        <f>SUBTOTAL(9,J6:J1048576)</f>
        <v>280809.29996620805</v>
      </c>
      <c r="K3" s="48">
        <f>IF(M3=0,0,J3/M3)</f>
        <v>0.92864809287889427</v>
      </c>
      <c r="L3" s="47">
        <f>SUBTOTAL(9,L6:L1048576)</f>
        <v>1683.5</v>
      </c>
      <c r="M3" s="49">
        <f>SUBTOTAL(9,M6:M1048576)</f>
        <v>302385.04996620782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583</v>
      </c>
      <c r="B6" s="723" t="s">
        <v>1406</v>
      </c>
      <c r="C6" s="723" t="s">
        <v>1407</v>
      </c>
      <c r="D6" s="723" t="s">
        <v>685</v>
      </c>
      <c r="E6" s="723" t="s">
        <v>1408</v>
      </c>
      <c r="F6" s="727"/>
      <c r="G6" s="727"/>
      <c r="H6" s="747">
        <v>0</v>
      </c>
      <c r="I6" s="727">
        <v>10</v>
      </c>
      <c r="J6" s="727">
        <v>165.7</v>
      </c>
      <c r="K6" s="747">
        <v>1</v>
      </c>
      <c r="L6" s="727">
        <v>10</v>
      </c>
      <c r="M6" s="728">
        <v>165.7</v>
      </c>
    </row>
    <row r="7" spans="1:13" ht="14.45" customHeight="1" x14ac:dyDescent="0.2">
      <c r="A7" s="729" t="s">
        <v>583</v>
      </c>
      <c r="B7" s="730" t="s">
        <v>1406</v>
      </c>
      <c r="C7" s="730" t="s">
        <v>1409</v>
      </c>
      <c r="D7" s="730" t="s">
        <v>685</v>
      </c>
      <c r="E7" s="730" t="s">
        <v>1410</v>
      </c>
      <c r="F7" s="734"/>
      <c r="G7" s="734"/>
      <c r="H7" s="748">
        <v>0</v>
      </c>
      <c r="I7" s="734">
        <v>1</v>
      </c>
      <c r="J7" s="734">
        <v>12.2</v>
      </c>
      <c r="K7" s="748">
        <v>1</v>
      </c>
      <c r="L7" s="734">
        <v>1</v>
      </c>
      <c r="M7" s="735">
        <v>12.2</v>
      </c>
    </row>
    <row r="8" spans="1:13" ht="14.45" customHeight="1" x14ac:dyDescent="0.2">
      <c r="A8" s="729" t="s">
        <v>583</v>
      </c>
      <c r="B8" s="730" t="s">
        <v>1411</v>
      </c>
      <c r="C8" s="730" t="s">
        <v>1412</v>
      </c>
      <c r="D8" s="730" t="s">
        <v>833</v>
      </c>
      <c r="E8" s="730" t="s">
        <v>1413</v>
      </c>
      <c r="F8" s="734"/>
      <c r="G8" s="734"/>
      <c r="H8" s="748">
        <v>0</v>
      </c>
      <c r="I8" s="734">
        <v>4</v>
      </c>
      <c r="J8" s="734">
        <v>490.56000000000006</v>
      </c>
      <c r="K8" s="748">
        <v>1</v>
      </c>
      <c r="L8" s="734">
        <v>4</v>
      </c>
      <c r="M8" s="735">
        <v>490.56000000000006</v>
      </c>
    </row>
    <row r="9" spans="1:13" ht="14.45" customHeight="1" x14ac:dyDescent="0.2">
      <c r="A9" s="729" t="s">
        <v>583</v>
      </c>
      <c r="B9" s="730" t="s">
        <v>1411</v>
      </c>
      <c r="C9" s="730" t="s">
        <v>1414</v>
      </c>
      <c r="D9" s="730" t="s">
        <v>833</v>
      </c>
      <c r="E9" s="730" t="s">
        <v>834</v>
      </c>
      <c r="F9" s="734"/>
      <c r="G9" s="734"/>
      <c r="H9" s="748">
        <v>0</v>
      </c>
      <c r="I9" s="734">
        <v>19</v>
      </c>
      <c r="J9" s="734">
        <v>2337.2300000000005</v>
      </c>
      <c r="K9" s="748">
        <v>1</v>
      </c>
      <c r="L9" s="734">
        <v>19</v>
      </c>
      <c r="M9" s="735">
        <v>2337.2300000000005</v>
      </c>
    </row>
    <row r="10" spans="1:13" ht="14.45" customHeight="1" x14ac:dyDescent="0.2">
      <c r="A10" s="729" t="s">
        <v>583</v>
      </c>
      <c r="B10" s="730" t="s">
        <v>1415</v>
      </c>
      <c r="C10" s="730" t="s">
        <v>1416</v>
      </c>
      <c r="D10" s="730" t="s">
        <v>964</v>
      </c>
      <c r="E10" s="730" t="s">
        <v>1417</v>
      </c>
      <c r="F10" s="734"/>
      <c r="G10" s="734"/>
      <c r="H10" s="748">
        <v>0</v>
      </c>
      <c r="I10" s="734">
        <v>1</v>
      </c>
      <c r="J10" s="734">
        <v>114.02000000000001</v>
      </c>
      <c r="K10" s="748">
        <v>1</v>
      </c>
      <c r="L10" s="734">
        <v>1</v>
      </c>
      <c r="M10" s="735">
        <v>114.02000000000001</v>
      </c>
    </row>
    <row r="11" spans="1:13" ht="14.45" customHeight="1" x14ac:dyDescent="0.2">
      <c r="A11" s="729" t="s">
        <v>583</v>
      </c>
      <c r="B11" s="730" t="s">
        <v>1418</v>
      </c>
      <c r="C11" s="730" t="s">
        <v>1419</v>
      </c>
      <c r="D11" s="730" t="s">
        <v>1420</v>
      </c>
      <c r="E11" s="730" t="s">
        <v>1421</v>
      </c>
      <c r="F11" s="734"/>
      <c r="G11" s="734"/>
      <c r="H11" s="748">
        <v>0</v>
      </c>
      <c r="I11" s="734">
        <v>1</v>
      </c>
      <c r="J11" s="734">
        <v>625.38000000000011</v>
      </c>
      <c r="K11" s="748">
        <v>1</v>
      </c>
      <c r="L11" s="734">
        <v>1</v>
      </c>
      <c r="M11" s="735">
        <v>625.38000000000011</v>
      </c>
    </row>
    <row r="12" spans="1:13" ht="14.45" customHeight="1" x14ac:dyDescent="0.2">
      <c r="A12" s="729" t="s">
        <v>583</v>
      </c>
      <c r="B12" s="730" t="s">
        <v>1422</v>
      </c>
      <c r="C12" s="730" t="s">
        <v>1423</v>
      </c>
      <c r="D12" s="730" t="s">
        <v>1424</v>
      </c>
      <c r="E12" s="730" t="s">
        <v>1425</v>
      </c>
      <c r="F12" s="734"/>
      <c r="G12" s="734"/>
      <c r="H12" s="748">
        <v>0</v>
      </c>
      <c r="I12" s="734">
        <v>1</v>
      </c>
      <c r="J12" s="734">
        <v>137.36999999999998</v>
      </c>
      <c r="K12" s="748">
        <v>1</v>
      </c>
      <c r="L12" s="734">
        <v>1</v>
      </c>
      <c r="M12" s="735">
        <v>137.36999999999998</v>
      </c>
    </row>
    <row r="13" spans="1:13" ht="14.45" customHeight="1" x14ac:dyDescent="0.2">
      <c r="A13" s="729" t="s">
        <v>583</v>
      </c>
      <c r="B13" s="730" t="s">
        <v>1426</v>
      </c>
      <c r="C13" s="730" t="s">
        <v>1427</v>
      </c>
      <c r="D13" s="730" t="s">
        <v>771</v>
      </c>
      <c r="E13" s="730" t="s">
        <v>1428</v>
      </c>
      <c r="F13" s="734"/>
      <c r="G13" s="734"/>
      <c r="H13" s="748">
        <v>0</v>
      </c>
      <c r="I13" s="734">
        <v>35</v>
      </c>
      <c r="J13" s="734">
        <v>115498.9</v>
      </c>
      <c r="K13" s="748">
        <v>1</v>
      </c>
      <c r="L13" s="734">
        <v>35</v>
      </c>
      <c r="M13" s="735">
        <v>115498.9</v>
      </c>
    </row>
    <row r="14" spans="1:13" ht="14.45" customHeight="1" x14ac:dyDescent="0.2">
      <c r="A14" s="729" t="s">
        <v>583</v>
      </c>
      <c r="B14" s="730" t="s">
        <v>1426</v>
      </c>
      <c r="C14" s="730" t="s">
        <v>1429</v>
      </c>
      <c r="D14" s="730" t="s">
        <v>776</v>
      </c>
      <c r="E14" s="730" t="s">
        <v>1430</v>
      </c>
      <c r="F14" s="734"/>
      <c r="G14" s="734"/>
      <c r="H14" s="748">
        <v>0</v>
      </c>
      <c r="I14" s="734">
        <v>1</v>
      </c>
      <c r="J14" s="734">
        <v>1106.2600000000002</v>
      </c>
      <c r="K14" s="748">
        <v>1</v>
      </c>
      <c r="L14" s="734">
        <v>1</v>
      </c>
      <c r="M14" s="735">
        <v>1106.2600000000002</v>
      </c>
    </row>
    <row r="15" spans="1:13" ht="14.45" customHeight="1" x14ac:dyDescent="0.2">
      <c r="A15" s="729" t="s">
        <v>583</v>
      </c>
      <c r="B15" s="730" t="s">
        <v>1426</v>
      </c>
      <c r="C15" s="730" t="s">
        <v>1431</v>
      </c>
      <c r="D15" s="730" t="s">
        <v>773</v>
      </c>
      <c r="E15" s="730" t="s">
        <v>1432</v>
      </c>
      <c r="F15" s="734"/>
      <c r="G15" s="734"/>
      <c r="H15" s="748">
        <v>0</v>
      </c>
      <c r="I15" s="734">
        <v>2</v>
      </c>
      <c r="J15" s="734">
        <v>1261.32</v>
      </c>
      <c r="K15" s="748">
        <v>1</v>
      </c>
      <c r="L15" s="734">
        <v>2</v>
      </c>
      <c r="M15" s="735">
        <v>1261.32</v>
      </c>
    </row>
    <row r="16" spans="1:13" ht="14.45" customHeight="1" x14ac:dyDescent="0.2">
      <c r="A16" s="729" t="s">
        <v>583</v>
      </c>
      <c r="B16" s="730" t="s">
        <v>1426</v>
      </c>
      <c r="C16" s="730" t="s">
        <v>1433</v>
      </c>
      <c r="D16" s="730" t="s">
        <v>773</v>
      </c>
      <c r="E16" s="730" t="s">
        <v>1434</v>
      </c>
      <c r="F16" s="734"/>
      <c r="G16" s="734"/>
      <c r="H16" s="748">
        <v>0</v>
      </c>
      <c r="I16" s="734">
        <v>7</v>
      </c>
      <c r="J16" s="734">
        <v>2862.65</v>
      </c>
      <c r="K16" s="748">
        <v>1</v>
      </c>
      <c r="L16" s="734">
        <v>7</v>
      </c>
      <c r="M16" s="735">
        <v>2862.65</v>
      </c>
    </row>
    <row r="17" spans="1:13" ht="14.45" customHeight="1" x14ac:dyDescent="0.2">
      <c r="A17" s="729" t="s">
        <v>583</v>
      </c>
      <c r="B17" s="730" t="s">
        <v>1435</v>
      </c>
      <c r="C17" s="730" t="s">
        <v>1436</v>
      </c>
      <c r="D17" s="730" t="s">
        <v>971</v>
      </c>
      <c r="E17" s="730" t="s">
        <v>972</v>
      </c>
      <c r="F17" s="734">
        <v>3</v>
      </c>
      <c r="G17" s="734">
        <v>359.54999999999995</v>
      </c>
      <c r="H17" s="748">
        <v>1</v>
      </c>
      <c r="I17" s="734"/>
      <c r="J17" s="734"/>
      <c r="K17" s="748">
        <v>0</v>
      </c>
      <c r="L17" s="734">
        <v>3</v>
      </c>
      <c r="M17" s="735">
        <v>359.54999999999995</v>
      </c>
    </row>
    <row r="18" spans="1:13" ht="14.45" customHeight="1" x14ac:dyDescent="0.2">
      <c r="A18" s="729" t="s">
        <v>583</v>
      </c>
      <c r="B18" s="730" t="s">
        <v>1437</v>
      </c>
      <c r="C18" s="730" t="s">
        <v>1438</v>
      </c>
      <c r="D18" s="730" t="s">
        <v>1276</v>
      </c>
      <c r="E18" s="730" t="s">
        <v>1439</v>
      </c>
      <c r="F18" s="734"/>
      <c r="G18" s="734"/>
      <c r="H18" s="748">
        <v>0</v>
      </c>
      <c r="I18" s="734">
        <v>2</v>
      </c>
      <c r="J18" s="734">
        <v>98.639999999999986</v>
      </c>
      <c r="K18" s="748">
        <v>1</v>
      </c>
      <c r="L18" s="734">
        <v>2</v>
      </c>
      <c r="M18" s="735">
        <v>98.639999999999986</v>
      </c>
    </row>
    <row r="19" spans="1:13" ht="14.45" customHeight="1" x14ac:dyDescent="0.2">
      <c r="A19" s="729" t="s">
        <v>583</v>
      </c>
      <c r="B19" s="730" t="s">
        <v>1440</v>
      </c>
      <c r="C19" s="730" t="s">
        <v>1441</v>
      </c>
      <c r="D19" s="730" t="s">
        <v>1442</v>
      </c>
      <c r="E19" s="730" t="s">
        <v>1443</v>
      </c>
      <c r="F19" s="734"/>
      <c r="G19" s="734"/>
      <c r="H19" s="748">
        <v>0</v>
      </c>
      <c r="I19" s="734">
        <v>3</v>
      </c>
      <c r="J19" s="734">
        <v>95.199999999999989</v>
      </c>
      <c r="K19" s="748">
        <v>1</v>
      </c>
      <c r="L19" s="734">
        <v>3</v>
      </c>
      <c r="M19" s="735">
        <v>95.199999999999989</v>
      </c>
    </row>
    <row r="20" spans="1:13" ht="14.45" customHeight="1" x14ac:dyDescent="0.2">
      <c r="A20" s="729" t="s">
        <v>583</v>
      </c>
      <c r="B20" s="730" t="s">
        <v>1444</v>
      </c>
      <c r="C20" s="730" t="s">
        <v>1445</v>
      </c>
      <c r="D20" s="730" t="s">
        <v>799</v>
      </c>
      <c r="E20" s="730" t="s">
        <v>1446</v>
      </c>
      <c r="F20" s="734"/>
      <c r="G20" s="734"/>
      <c r="H20" s="748">
        <v>0</v>
      </c>
      <c r="I20" s="734">
        <v>6</v>
      </c>
      <c r="J20" s="734">
        <v>238.37999999999994</v>
      </c>
      <c r="K20" s="748">
        <v>1</v>
      </c>
      <c r="L20" s="734">
        <v>6</v>
      </c>
      <c r="M20" s="735">
        <v>238.37999999999994</v>
      </c>
    </row>
    <row r="21" spans="1:13" ht="14.45" customHeight="1" x14ac:dyDescent="0.2">
      <c r="A21" s="729" t="s">
        <v>583</v>
      </c>
      <c r="B21" s="730" t="s">
        <v>1447</v>
      </c>
      <c r="C21" s="730" t="s">
        <v>1448</v>
      </c>
      <c r="D21" s="730" t="s">
        <v>650</v>
      </c>
      <c r="E21" s="730" t="s">
        <v>652</v>
      </c>
      <c r="F21" s="734"/>
      <c r="G21" s="734"/>
      <c r="H21" s="748">
        <v>0</v>
      </c>
      <c r="I21" s="734">
        <v>1</v>
      </c>
      <c r="J21" s="734">
        <v>93.78</v>
      </c>
      <c r="K21" s="748">
        <v>1</v>
      </c>
      <c r="L21" s="734">
        <v>1</v>
      </c>
      <c r="M21" s="735">
        <v>93.78</v>
      </c>
    </row>
    <row r="22" spans="1:13" ht="14.45" customHeight="1" x14ac:dyDescent="0.2">
      <c r="A22" s="729" t="s">
        <v>583</v>
      </c>
      <c r="B22" s="730" t="s">
        <v>1447</v>
      </c>
      <c r="C22" s="730" t="s">
        <v>1449</v>
      </c>
      <c r="D22" s="730" t="s">
        <v>650</v>
      </c>
      <c r="E22" s="730" t="s">
        <v>651</v>
      </c>
      <c r="F22" s="734"/>
      <c r="G22" s="734"/>
      <c r="H22" s="748">
        <v>0</v>
      </c>
      <c r="I22" s="734">
        <v>1</v>
      </c>
      <c r="J22" s="734">
        <v>249.59</v>
      </c>
      <c r="K22" s="748">
        <v>1</v>
      </c>
      <c r="L22" s="734">
        <v>1</v>
      </c>
      <c r="M22" s="735">
        <v>249.59</v>
      </c>
    </row>
    <row r="23" spans="1:13" ht="14.45" customHeight="1" x14ac:dyDescent="0.2">
      <c r="A23" s="729" t="s">
        <v>583</v>
      </c>
      <c r="B23" s="730" t="s">
        <v>1447</v>
      </c>
      <c r="C23" s="730" t="s">
        <v>1450</v>
      </c>
      <c r="D23" s="730" t="s">
        <v>648</v>
      </c>
      <c r="E23" s="730" t="s">
        <v>649</v>
      </c>
      <c r="F23" s="734"/>
      <c r="G23" s="734"/>
      <c r="H23" s="748">
        <v>0</v>
      </c>
      <c r="I23" s="734">
        <v>1</v>
      </c>
      <c r="J23" s="734">
        <v>88.339999999999989</v>
      </c>
      <c r="K23" s="748">
        <v>1</v>
      </c>
      <c r="L23" s="734">
        <v>1</v>
      </c>
      <c r="M23" s="735">
        <v>88.339999999999989</v>
      </c>
    </row>
    <row r="24" spans="1:13" ht="14.45" customHeight="1" x14ac:dyDescent="0.2">
      <c r="A24" s="729" t="s">
        <v>583</v>
      </c>
      <c r="B24" s="730" t="s">
        <v>1451</v>
      </c>
      <c r="C24" s="730" t="s">
        <v>1452</v>
      </c>
      <c r="D24" s="730" t="s">
        <v>1453</v>
      </c>
      <c r="E24" s="730" t="s">
        <v>1454</v>
      </c>
      <c r="F24" s="734"/>
      <c r="G24" s="734"/>
      <c r="H24" s="748">
        <v>0</v>
      </c>
      <c r="I24" s="734">
        <v>3</v>
      </c>
      <c r="J24" s="734">
        <v>83.700000000000017</v>
      </c>
      <c r="K24" s="748">
        <v>1</v>
      </c>
      <c r="L24" s="734">
        <v>3</v>
      </c>
      <c r="M24" s="735">
        <v>83.700000000000017</v>
      </c>
    </row>
    <row r="25" spans="1:13" ht="14.45" customHeight="1" x14ac:dyDescent="0.2">
      <c r="A25" s="729" t="s">
        <v>583</v>
      </c>
      <c r="B25" s="730" t="s">
        <v>1455</v>
      </c>
      <c r="C25" s="730" t="s">
        <v>1456</v>
      </c>
      <c r="D25" s="730" t="s">
        <v>683</v>
      </c>
      <c r="E25" s="730" t="s">
        <v>684</v>
      </c>
      <c r="F25" s="734">
        <v>1</v>
      </c>
      <c r="G25" s="734">
        <v>12.2</v>
      </c>
      <c r="H25" s="748">
        <v>1</v>
      </c>
      <c r="I25" s="734"/>
      <c r="J25" s="734"/>
      <c r="K25" s="748">
        <v>0</v>
      </c>
      <c r="L25" s="734">
        <v>1</v>
      </c>
      <c r="M25" s="735">
        <v>12.2</v>
      </c>
    </row>
    <row r="26" spans="1:13" ht="14.45" customHeight="1" x14ac:dyDescent="0.2">
      <c r="A26" s="729" t="s">
        <v>583</v>
      </c>
      <c r="B26" s="730" t="s">
        <v>1455</v>
      </c>
      <c r="C26" s="730" t="s">
        <v>1457</v>
      </c>
      <c r="D26" s="730" t="s">
        <v>1458</v>
      </c>
      <c r="E26" s="730" t="s">
        <v>660</v>
      </c>
      <c r="F26" s="734"/>
      <c r="G26" s="734"/>
      <c r="H26" s="748">
        <v>0</v>
      </c>
      <c r="I26" s="734">
        <v>1</v>
      </c>
      <c r="J26" s="734">
        <v>26.43</v>
      </c>
      <c r="K26" s="748">
        <v>1</v>
      </c>
      <c r="L26" s="734">
        <v>1</v>
      </c>
      <c r="M26" s="735">
        <v>26.43</v>
      </c>
    </row>
    <row r="27" spans="1:13" ht="14.45" customHeight="1" x14ac:dyDescent="0.2">
      <c r="A27" s="729" t="s">
        <v>583</v>
      </c>
      <c r="B27" s="730" t="s">
        <v>1455</v>
      </c>
      <c r="C27" s="730" t="s">
        <v>1459</v>
      </c>
      <c r="D27" s="730" t="s">
        <v>1458</v>
      </c>
      <c r="E27" s="730" t="s">
        <v>662</v>
      </c>
      <c r="F27" s="734"/>
      <c r="G27" s="734"/>
      <c r="H27" s="748">
        <v>0</v>
      </c>
      <c r="I27" s="734">
        <v>1</v>
      </c>
      <c r="J27" s="734">
        <v>26.109999999999996</v>
      </c>
      <c r="K27" s="748">
        <v>1</v>
      </c>
      <c r="L27" s="734">
        <v>1</v>
      </c>
      <c r="M27" s="735">
        <v>26.109999999999996</v>
      </c>
    </row>
    <row r="28" spans="1:13" ht="14.45" customHeight="1" x14ac:dyDescent="0.2">
      <c r="A28" s="729" t="s">
        <v>583</v>
      </c>
      <c r="B28" s="730" t="s">
        <v>1460</v>
      </c>
      <c r="C28" s="730" t="s">
        <v>1461</v>
      </c>
      <c r="D28" s="730" t="s">
        <v>903</v>
      </c>
      <c r="E28" s="730" t="s">
        <v>904</v>
      </c>
      <c r="F28" s="734">
        <v>1</v>
      </c>
      <c r="G28" s="734">
        <v>64.8</v>
      </c>
      <c r="H28" s="748">
        <v>1</v>
      </c>
      <c r="I28" s="734"/>
      <c r="J28" s="734"/>
      <c r="K28" s="748">
        <v>0</v>
      </c>
      <c r="L28" s="734">
        <v>1</v>
      </c>
      <c r="M28" s="735">
        <v>64.8</v>
      </c>
    </row>
    <row r="29" spans="1:13" ht="14.45" customHeight="1" x14ac:dyDescent="0.2">
      <c r="A29" s="729" t="s">
        <v>583</v>
      </c>
      <c r="B29" s="730" t="s">
        <v>1462</v>
      </c>
      <c r="C29" s="730" t="s">
        <v>1463</v>
      </c>
      <c r="D29" s="730" t="s">
        <v>1464</v>
      </c>
      <c r="E29" s="730" t="s">
        <v>1465</v>
      </c>
      <c r="F29" s="734"/>
      <c r="G29" s="734"/>
      <c r="H29" s="748">
        <v>0</v>
      </c>
      <c r="I29" s="734">
        <v>1</v>
      </c>
      <c r="J29" s="734">
        <v>123.71999999999997</v>
      </c>
      <c r="K29" s="748">
        <v>1</v>
      </c>
      <c r="L29" s="734">
        <v>1</v>
      </c>
      <c r="M29" s="735">
        <v>123.71999999999997</v>
      </c>
    </row>
    <row r="30" spans="1:13" ht="14.45" customHeight="1" x14ac:dyDescent="0.2">
      <c r="A30" s="729" t="s">
        <v>583</v>
      </c>
      <c r="B30" s="730" t="s">
        <v>1466</v>
      </c>
      <c r="C30" s="730" t="s">
        <v>1467</v>
      </c>
      <c r="D30" s="730" t="s">
        <v>1468</v>
      </c>
      <c r="E30" s="730" t="s">
        <v>1469</v>
      </c>
      <c r="F30" s="734"/>
      <c r="G30" s="734"/>
      <c r="H30" s="748">
        <v>0</v>
      </c>
      <c r="I30" s="734">
        <v>1</v>
      </c>
      <c r="J30" s="734">
        <v>15</v>
      </c>
      <c r="K30" s="748">
        <v>1</v>
      </c>
      <c r="L30" s="734">
        <v>1</v>
      </c>
      <c r="M30" s="735">
        <v>15</v>
      </c>
    </row>
    <row r="31" spans="1:13" ht="14.45" customHeight="1" x14ac:dyDescent="0.2">
      <c r="A31" s="729" t="s">
        <v>583</v>
      </c>
      <c r="B31" s="730" t="s">
        <v>1470</v>
      </c>
      <c r="C31" s="730" t="s">
        <v>1471</v>
      </c>
      <c r="D31" s="730" t="s">
        <v>956</v>
      </c>
      <c r="E31" s="730" t="s">
        <v>662</v>
      </c>
      <c r="F31" s="734"/>
      <c r="G31" s="734"/>
      <c r="H31" s="748">
        <v>0</v>
      </c>
      <c r="I31" s="734">
        <v>2</v>
      </c>
      <c r="J31" s="734">
        <v>152.90000000000003</v>
      </c>
      <c r="K31" s="748">
        <v>1</v>
      </c>
      <c r="L31" s="734">
        <v>2</v>
      </c>
      <c r="M31" s="735">
        <v>152.90000000000003</v>
      </c>
    </row>
    <row r="32" spans="1:13" ht="14.45" customHeight="1" x14ac:dyDescent="0.2">
      <c r="A32" s="729" t="s">
        <v>583</v>
      </c>
      <c r="B32" s="730" t="s">
        <v>1472</v>
      </c>
      <c r="C32" s="730" t="s">
        <v>1473</v>
      </c>
      <c r="D32" s="730" t="s">
        <v>1474</v>
      </c>
      <c r="E32" s="730" t="s">
        <v>1475</v>
      </c>
      <c r="F32" s="734"/>
      <c r="G32" s="734"/>
      <c r="H32" s="748">
        <v>0</v>
      </c>
      <c r="I32" s="734">
        <v>2</v>
      </c>
      <c r="J32" s="734">
        <v>30.26</v>
      </c>
      <c r="K32" s="748">
        <v>1</v>
      </c>
      <c r="L32" s="734">
        <v>2</v>
      </c>
      <c r="M32" s="735">
        <v>30.26</v>
      </c>
    </row>
    <row r="33" spans="1:13" ht="14.45" customHeight="1" x14ac:dyDescent="0.2">
      <c r="A33" s="729" t="s">
        <v>583</v>
      </c>
      <c r="B33" s="730" t="s">
        <v>1472</v>
      </c>
      <c r="C33" s="730" t="s">
        <v>1476</v>
      </c>
      <c r="D33" s="730" t="s">
        <v>1474</v>
      </c>
      <c r="E33" s="730" t="s">
        <v>1477</v>
      </c>
      <c r="F33" s="734"/>
      <c r="G33" s="734"/>
      <c r="H33" s="748">
        <v>0</v>
      </c>
      <c r="I33" s="734">
        <v>1</v>
      </c>
      <c r="J33" s="734">
        <v>11.829999999999997</v>
      </c>
      <c r="K33" s="748">
        <v>1</v>
      </c>
      <c r="L33" s="734">
        <v>1</v>
      </c>
      <c r="M33" s="735">
        <v>11.829999999999997</v>
      </c>
    </row>
    <row r="34" spans="1:13" ht="14.45" customHeight="1" x14ac:dyDescent="0.2">
      <c r="A34" s="729" t="s">
        <v>583</v>
      </c>
      <c r="B34" s="730" t="s">
        <v>1478</v>
      </c>
      <c r="C34" s="730" t="s">
        <v>1479</v>
      </c>
      <c r="D34" s="730" t="s">
        <v>1480</v>
      </c>
      <c r="E34" s="730" t="s">
        <v>1481</v>
      </c>
      <c r="F34" s="734"/>
      <c r="G34" s="734"/>
      <c r="H34" s="748">
        <v>0</v>
      </c>
      <c r="I34" s="734">
        <v>1</v>
      </c>
      <c r="J34" s="734">
        <v>94.729999999999976</v>
      </c>
      <c r="K34" s="748">
        <v>1</v>
      </c>
      <c r="L34" s="734">
        <v>1</v>
      </c>
      <c r="M34" s="735">
        <v>94.729999999999976</v>
      </c>
    </row>
    <row r="35" spans="1:13" ht="14.45" customHeight="1" x14ac:dyDescent="0.2">
      <c r="A35" s="729" t="s">
        <v>583</v>
      </c>
      <c r="B35" s="730" t="s">
        <v>1482</v>
      </c>
      <c r="C35" s="730" t="s">
        <v>1483</v>
      </c>
      <c r="D35" s="730" t="s">
        <v>870</v>
      </c>
      <c r="E35" s="730" t="s">
        <v>1484</v>
      </c>
      <c r="F35" s="734"/>
      <c r="G35" s="734"/>
      <c r="H35" s="748">
        <v>0</v>
      </c>
      <c r="I35" s="734">
        <v>1</v>
      </c>
      <c r="J35" s="734">
        <v>19.010000000000002</v>
      </c>
      <c r="K35" s="748">
        <v>1</v>
      </c>
      <c r="L35" s="734">
        <v>1</v>
      </c>
      <c r="M35" s="735">
        <v>19.010000000000002</v>
      </c>
    </row>
    <row r="36" spans="1:13" ht="14.45" customHeight="1" x14ac:dyDescent="0.2">
      <c r="A36" s="729" t="s">
        <v>583</v>
      </c>
      <c r="B36" s="730" t="s">
        <v>1485</v>
      </c>
      <c r="C36" s="730" t="s">
        <v>1486</v>
      </c>
      <c r="D36" s="730" t="s">
        <v>1305</v>
      </c>
      <c r="E36" s="730" t="s">
        <v>1487</v>
      </c>
      <c r="F36" s="734"/>
      <c r="G36" s="734"/>
      <c r="H36" s="748"/>
      <c r="I36" s="734">
        <v>0</v>
      </c>
      <c r="J36" s="734">
        <v>0</v>
      </c>
      <c r="K36" s="748"/>
      <c r="L36" s="734">
        <v>0</v>
      </c>
      <c r="M36" s="735">
        <v>0</v>
      </c>
    </row>
    <row r="37" spans="1:13" ht="14.45" customHeight="1" x14ac:dyDescent="0.2">
      <c r="A37" s="729" t="s">
        <v>583</v>
      </c>
      <c r="B37" s="730" t="s">
        <v>1485</v>
      </c>
      <c r="C37" s="730" t="s">
        <v>1488</v>
      </c>
      <c r="D37" s="730" t="s">
        <v>1002</v>
      </c>
      <c r="E37" s="730" t="s">
        <v>1003</v>
      </c>
      <c r="F37" s="734">
        <v>3</v>
      </c>
      <c r="G37" s="734">
        <v>267.89999999999998</v>
      </c>
      <c r="H37" s="748">
        <v>1</v>
      </c>
      <c r="I37" s="734"/>
      <c r="J37" s="734"/>
      <c r="K37" s="748">
        <v>0</v>
      </c>
      <c r="L37" s="734">
        <v>3</v>
      </c>
      <c r="M37" s="735">
        <v>267.89999999999998</v>
      </c>
    </row>
    <row r="38" spans="1:13" ht="14.45" customHeight="1" x14ac:dyDescent="0.2">
      <c r="A38" s="729" t="s">
        <v>583</v>
      </c>
      <c r="B38" s="730" t="s">
        <v>1489</v>
      </c>
      <c r="C38" s="730" t="s">
        <v>1490</v>
      </c>
      <c r="D38" s="730" t="s">
        <v>1491</v>
      </c>
      <c r="E38" s="730" t="s">
        <v>1492</v>
      </c>
      <c r="F38" s="734"/>
      <c r="G38" s="734"/>
      <c r="H38" s="748">
        <v>0</v>
      </c>
      <c r="I38" s="734">
        <v>2</v>
      </c>
      <c r="J38" s="734">
        <v>40.98</v>
      </c>
      <c r="K38" s="748">
        <v>1</v>
      </c>
      <c r="L38" s="734">
        <v>2</v>
      </c>
      <c r="M38" s="735">
        <v>40.98</v>
      </c>
    </row>
    <row r="39" spans="1:13" ht="14.45" customHeight="1" x14ac:dyDescent="0.2">
      <c r="A39" s="729" t="s">
        <v>583</v>
      </c>
      <c r="B39" s="730" t="s">
        <v>1489</v>
      </c>
      <c r="C39" s="730" t="s">
        <v>1493</v>
      </c>
      <c r="D39" s="730" t="s">
        <v>1491</v>
      </c>
      <c r="E39" s="730" t="s">
        <v>1494</v>
      </c>
      <c r="F39" s="734"/>
      <c r="G39" s="734"/>
      <c r="H39" s="748">
        <v>0</v>
      </c>
      <c r="I39" s="734">
        <v>1</v>
      </c>
      <c r="J39" s="734">
        <v>103.93000000000004</v>
      </c>
      <c r="K39" s="748">
        <v>1</v>
      </c>
      <c r="L39" s="734">
        <v>1</v>
      </c>
      <c r="M39" s="735">
        <v>103.93000000000004</v>
      </c>
    </row>
    <row r="40" spans="1:13" ht="14.45" customHeight="1" x14ac:dyDescent="0.2">
      <c r="A40" s="729" t="s">
        <v>583</v>
      </c>
      <c r="B40" s="730" t="s">
        <v>1489</v>
      </c>
      <c r="C40" s="730" t="s">
        <v>1495</v>
      </c>
      <c r="D40" s="730" t="s">
        <v>1491</v>
      </c>
      <c r="E40" s="730" t="s">
        <v>1496</v>
      </c>
      <c r="F40" s="734"/>
      <c r="G40" s="734"/>
      <c r="H40" s="748">
        <v>0</v>
      </c>
      <c r="I40" s="734">
        <v>4</v>
      </c>
      <c r="J40" s="734">
        <v>220.24000000000004</v>
      </c>
      <c r="K40" s="748">
        <v>1</v>
      </c>
      <c r="L40" s="734">
        <v>4</v>
      </c>
      <c r="M40" s="735">
        <v>220.24000000000004</v>
      </c>
    </row>
    <row r="41" spans="1:13" ht="14.45" customHeight="1" x14ac:dyDescent="0.2">
      <c r="A41" s="729" t="s">
        <v>583</v>
      </c>
      <c r="B41" s="730" t="s">
        <v>1497</v>
      </c>
      <c r="C41" s="730" t="s">
        <v>1498</v>
      </c>
      <c r="D41" s="730" t="s">
        <v>767</v>
      </c>
      <c r="E41" s="730" t="s">
        <v>1499</v>
      </c>
      <c r="F41" s="734"/>
      <c r="G41" s="734"/>
      <c r="H41" s="748">
        <v>0</v>
      </c>
      <c r="I41" s="734">
        <v>1</v>
      </c>
      <c r="J41" s="734">
        <v>100.09</v>
      </c>
      <c r="K41" s="748">
        <v>1</v>
      </c>
      <c r="L41" s="734">
        <v>1</v>
      </c>
      <c r="M41" s="735">
        <v>100.09</v>
      </c>
    </row>
    <row r="42" spans="1:13" ht="14.45" customHeight="1" x14ac:dyDescent="0.2">
      <c r="A42" s="729" t="s">
        <v>583</v>
      </c>
      <c r="B42" s="730" t="s">
        <v>1500</v>
      </c>
      <c r="C42" s="730" t="s">
        <v>1501</v>
      </c>
      <c r="D42" s="730" t="s">
        <v>985</v>
      </c>
      <c r="E42" s="730" t="s">
        <v>1502</v>
      </c>
      <c r="F42" s="734"/>
      <c r="G42" s="734"/>
      <c r="H42" s="748">
        <v>0</v>
      </c>
      <c r="I42" s="734">
        <v>4</v>
      </c>
      <c r="J42" s="734">
        <v>259.59999999999997</v>
      </c>
      <c r="K42" s="748">
        <v>1</v>
      </c>
      <c r="L42" s="734">
        <v>4</v>
      </c>
      <c r="M42" s="735">
        <v>259.59999999999997</v>
      </c>
    </row>
    <row r="43" spans="1:13" ht="14.45" customHeight="1" x14ac:dyDescent="0.2">
      <c r="A43" s="729" t="s">
        <v>583</v>
      </c>
      <c r="B43" s="730" t="s">
        <v>1503</v>
      </c>
      <c r="C43" s="730" t="s">
        <v>1504</v>
      </c>
      <c r="D43" s="730" t="s">
        <v>746</v>
      </c>
      <c r="E43" s="730" t="s">
        <v>751</v>
      </c>
      <c r="F43" s="734">
        <v>1</v>
      </c>
      <c r="G43" s="734">
        <v>99.26</v>
      </c>
      <c r="H43" s="748">
        <v>1</v>
      </c>
      <c r="I43" s="734"/>
      <c r="J43" s="734"/>
      <c r="K43" s="748">
        <v>0</v>
      </c>
      <c r="L43" s="734">
        <v>1</v>
      </c>
      <c r="M43" s="735">
        <v>99.26</v>
      </c>
    </row>
    <row r="44" spans="1:13" ht="14.45" customHeight="1" x14ac:dyDescent="0.2">
      <c r="A44" s="729" t="s">
        <v>583</v>
      </c>
      <c r="B44" s="730" t="s">
        <v>1503</v>
      </c>
      <c r="C44" s="730" t="s">
        <v>1505</v>
      </c>
      <c r="D44" s="730" t="s">
        <v>746</v>
      </c>
      <c r="E44" s="730" t="s">
        <v>747</v>
      </c>
      <c r="F44" s="734">
        <v>1</v>
      </c>
      <c r="G44" s="734">
        <v>131.01</v>
      </c>
      <c r="H44" s="748">
        <v>1</v>
      </c>
      <c r="I44" s="734"/>
      <c r="J44" s="734"/>
      <c r="K44" s="748">
        <v>0</v>
      </c>
      <c r="L44" s="734">
        <v>1</v>
      </c>
      <c r="M44" s="735">
        <v>131.01</v>
      </c>
    </row>
    <row r="45" spans="1:13" ht="14.45" customHeight="1" x14ac:dyDescent="0.2">
      <c r="A45" s="729" t="s">
        <v>583</v>
      </c>
      <c r="B45" s="730" t="s">
        <v>1503</v>
      </c>
      <c r="C45" s="730" t="s">
        <v>1506</v>
      </c>
      <c r="D45" s="730" t="s">
        <v>746</v>
      </c>
      <c r="E45" s="730" t="s">
        <v>749</v>
      </c>
      <c r="F45" s="734"/>
      <c r="G45" s="734"/>
      <c r="H45" s="748">
        <v>0</v>
      </c>
      <c r="I45" s="734">
        <v>1</v>
      </c>
      <c r="J45" s="734">
        <v>78.67</v>
      </c>
      <c r="K45" s="748">
        <v>1</v>
      </c>
      <c r="L45" s="734">
        <v>1</v>
      </c>
      <c r="M45" s="735">
        <v>78.67</v>
      </c>
    </row>
    <row r="46" spans="1:13" ht="14.45" customHeight="1" x14ac:dyDescent="0.2">
      <c r="A46" s="729" t="s">
        <v>583</v>
      </c>
      <c r="B46" s="730" t="s">
        <v>1503</v>
      </c>
      <c r="C46" s="730" t="s">
        <v>1507</v>
      </c>
      <c r="D46" s="730" t="s">
        <v>746</v>
      </c>
      <c r="E46" s="730" t="s">
        <v>748</v>
      </c>
      <c r="F46" s="734"/>
      <c r="G46" s="734"/>
      <c r="H46" s="748">
        <v>0</v>
      </c>
      <c r="I46" s="734">
        <v>2</v>
      </c>
      <c r="J46" s="734">
        <v>155.35999999999999</v>
      </c>
      <c r="K46" s="748">
        <v>1</v>
      </c>
      <c r="L46" s="734">
        <v>2</v>
      </c>
      <c r="M46" s="735">
        <v>155.35999999999999</v>
      </c>
    </row>
    <row r="47" spans="1:13" ht="14.45" customHeight="1" x14ac:dyDescent="0.2">
      <c r="A47" s="729" t="s">
        <v>583</v>
      </c>
      <c r="B47" s="730" t="s">
        <v>1503</v>
      </c>
      <c r="C47" s="730" t="s">
        <v>1508</v>
      </c>
      <c r="D47" s="730" t="s">
        <v>746</v>
      </c>
      <c r="E47" s="730" t="s">
        <v>747</v>
      </c>
      <c r="F47" s="734"/>
      <c r="G47" s="734"/>
      <c r="H47" s="748">
        <v>0</v>
      </c>
      <c r="I47" s="734">
        <v>1</v>
      </c>
      <c r="J47" s="734">
        <v>131.00999999999996</v>
      </c>
      <c r="K47" s="748">
        <v>1</v>
      </c>
      <c r="L47" s="734">
        <v>1</v>
      </c>
      <c r="M47" s="735">
        <v>131.00999999999996</v>
      </c>
    </row>
    <row r="48" spans="1:13" ht="14.45" customHeight="1" x14ac:dyDescent="0.2">
      <c r="A48" s="729" t="s">
        <v>583</v>
      </c>
      <c r="B48" s="730" t="s">
        <v>1503</v>
      </c>
      <c r="C48" s="730" t="s">
        <v>1509</v>
      </c>
      <c r="D48" s="730" t="s">
        <v>746</v>
      </c>
      <c r="E48" s="730" t="s">
        <v>1510</v>
      </c>
      <c r="F48" s="734"/>
      <c r="G48" s="734"/>
      <c r="H48" s="748">
        <v>0</v>
      </c>
      <c r="I48" s="734">
        <v>1</v>
      </c>
      <c r="J48" s="734">
        <v>61.04</v>
      </c>
      <c r="K48" s="748">
        <v>1</v>
      </c>
      <c r="L48" s="734">
        <v>1</v>
      </c>
      <c r="M48" s="735">
        <v>61.04</v>
      </c>
    </row>
    <row r="49" spans="1:13" ht="14.45" customHeight="1" x14ac:dyDescent="0.2">
      <c r="A49" s="729" t="s">
        <v>583</v>
      </c>
      <c r="B49" s="730" t="s">
        <v>1503</v>
      </c>
      <c r="C49" s="730" t="s">
        <v>1511</v>
      </c>
      <c r="D49" s="730" t="s">
        <v>746</v>
      </c>
      <c r="E49" s="730" t="s">
        <v>1512</v>
      </c>
      <c r="F49" s="734"/>
      <c r="G49" s="734"/>
      <c r="H49" s="748">
        <v>0</v>
      </c>
      <c r="I49" s="734">
        <v>2</v>
      </c>
      <c r="J49" s="734">
        <v>188.38</v>
      </c>
      <c r="K49" s="748">
        <v>1</v>
      </c>
      <c r="L49" s="734">
        <v>2</v>
      </c>
      <c r="M49" s="735">
        <v>188.38</v>
      </c>
    </row>
    <row r="50" spans="1:13" ht="14.45" customHeight="1" x14ac:dyDescent="0.2">
      <c r="A50" s="729" t="s">
        <v>583</v>
      </c>
      <c r="B50" s="730" t="s">
        <v>1503</v>
      </c>
      <c r="C50" s="730" t="s">
        <v>1513</v>
      </c>
      <c r="D50" s="730" t="s">
        <v>746</v>
      </c>
      <c r="E50" s="730" t="s">
        <v>748</v>
      </c>
      <c r="F50" s="734">
        <v>1</v>
      </c>
      <c r="G50" s="734">
        <v>77.659999999999982</v>
      </c>
      <c r="H50" s="748">
        <v>1</v>
      </c>
      <c r="I50" s="734"/>
      <c r="J50" s="734"/>
      <c r="K50" s="748">
        <v>0</v>
      </c>
      <c r="L50" s="734">
        <v>1</v>
      </c>
      <c r="M50" s="735">
        <v>77.659999999999982</v>
      </c>
    </row>
    <row r="51" spans="1:13" ht="14.45" customHeight="1" x14ac:dyDescent="0.2">
      <c r="A51" s="729" t="s">
        <v>583</v>
      </c>
      <c r="B51" s="730" t="s">
        <v>1514</v>
      </c>
      <c r="C51" s="730" t="s">
        <v>1515</v>
      </c>
      <c r="D51" s="730" t="s">
        <v>1516</v>
      </c>
      <c r="E51" s="730" t="s">
        <v>1517</v>
      </c>
      <c r="F51" s="734"/>
      <c r="G51" s="734"/>
      <c r="H51" s="748">
        <v>0</v>
      </c>
      <c r="I51" s="734">
        <v>8</v>
      </c>
      <c r="J51" s="734">
        <v>17901.84</v>
      </c>
      <c r="K51" s="748">
        <v>1</v>
      </c>
      <c r="L51" s="734">
        <v>8</v>
      </c>
      <c r="M51" s="735">
        <v>17901.84</v>
      </c>
    </row>
    <row r="52" spans="1:13" ht="14.45" customHeight="1" x14ac:dyDescent="0.2">
      <c r="A52" s="729" t="s">
        <v>583</v>
      </c>
      <c r="B52" s="730" t="s">
        <v>1518</v>
      </c>
      <c r="C52" s="730" t="s">
        <v>1519</v>
      </c>
      <c r="D52" s="730" t="s">
        <v>1520</v>
      </c>
      <c r="E52" s="730" t="s">
        <v>1521</v>
      </c>
      <c r="F52" s="734">
        <v>60</v>
      </c>
      <c r="G52" s="734">
        <v>6375.6</v>
      </c>
      <c r="H52" s="748">
        <v>1</v>
      </c>
      <c r="I52" s="734"/>
      <c r="J52" s="734"/>
      <c r="K52" s="748">
        <v>0</v>
      </c>
      <c r="L52" s="734">
        <v>60</v>
      </c>
      <c r="M52" s="735">
        <v>6375.6</v>
      </c>
    </row>
    <row r="53" spans="1:13" ht="14.45" customHeight="1" x14ac:dyDescent="0.2">
      <c r="A53" s="729" t="s">
        <v>583</v>
      </c>
      <c r="B53" s="730" t="s">
        <v>1522</v>
      </c>
      <c r="C53" s="730" t="s">
        <v>1523</v>
      </c>
      <c r="D53" s="730" t="s">
        <v>1524</v>
      </c>
      <c r="E53" s="730" t="s">
        <v>1525</v>
      </c>
      <c r="F53" s="734">
        <v>11.7</v>
      </c>
      <c r="G53" s="734">
        <v>4876.3259999999991</v>
      </c>
      <c r="H53" s="748">
        <v>1</v>
      </c>
      <c r="I53" s="734"/>
      <c r="J53" s="734"/>
      <c r="K53" s="748">
        <v>0</v>
      </c>
      <c r="L53" s="734">
        <v>11.7</v>
      </c>
      <c r="M53" s="735">
        <v>4876.3259999999991</v>
      </c>
    </row>
    <row r="54" spans="1:13" ht="14.45" customHeight="1" x14ac:dyDescent="0.2">
      <c r="A54" s="729" t="s">
        <v>583</v>
      </c>
      <c r="B54" s="730" t="s">
        <v>1522</v>
      </c>
      <c r="C54" s="730" t="s">
        <v>1526</v>
      </c>
      <c r="D54" s="730" t="s">
        <v>1077</v>
      </c>
      <c r="E54" s="730" t="s">
        <v>1527</v>
      </c>
      <c r="F54" s="734"/>
      <c r="G54" s="734"/>
      <c r="H54" s="748">
        <v>0</v>
      </c>
      <c r="I54" s="734">
        <v>2</v>
      </c>
      <c r="J54" s="734">
        <v>229.58000000000007</v>
      </c>
      <c r="K54" s="748">
        <v>1</v>
      </c>
      <c r="L54" s="734">
        <v>2</v>
      </c>
      <c r="M54" s="735">
        <v>229.58000000000007</v>
      </c>
    </row>
    <row r="55" spans="1:13" ht="14.45" customHeight="1" x14ac:dyDescent="0.2">
      <c r="A55" s="729" t="s">
        <v>583</v>
      </c>
      <c r="B55" s="730" t="s">
        <v>1522</v>
      </c>
      <c r="C55" s="730" t="s">
        <v>1528</v>
      </c>
      <c r="D55" s="730" t="s">
        <v>1529</v>
      </c>
      <c r="E55" s="730" t="s">
        <v>1530</v>
      </c>
      <c r="F55" s="734"/>
      <c r="G55" s="734"/>
      <c r="H55" s="748">
        <v>0</v>
      </c>
      <c r="I55" s="734">
        <v>10</v>
      </c>
      <c r="J55" s="734">
        <v>1101.9000000000001</v>
      </c>
      <c r="K55" s="748">
        <v>1</v>
      </c>
      <c r="L55" s="734">
        <v>10</v>
      </c>
      <c r="M55" s="735">
        <v>1101.9000000000001</v>
      </c>
    </row>
    <row r="56" spans="1:13" ht="14.45" customHeight="1" x14ac:dyDescent="0.2">
      <c r="A56" s="729" t="s">
        <v>583</v>
      </c>
      <c r="B56" s="730" t="s">
        <v>1531</v>
      </c>
      <c r="C56" s="730" t="s">
        <v>1532</v>
      </c>
      <c r="D56" s="730" t="s">
        <v>1533</v>
      </c>
      <c r="E56" s="730" t="s">
        <v>1141</v>
      </c>
      <c r="F56" s="734"/>
      <c r="G56" s="734"/>
      <c r="H56" s="748">
        <v>0</v>
      </c>
      <c r="I56" s="734">
        <v>5.5</v>
      </c>
      <c r="J56" s="734">
        <v>11685.926000000001</v>
      </c>
      <c r="K56" s="748">
        <v>1</v>
      </c>
      <c r="L56" s="734">
        <v>5.5</v>
      </c>
      <c r="M56" s="735">
        <v>11685.926000000001</v>
      </c>
    </row>
    <row r="57" spans="1:13" ht="14.45" customHeight="1" x14ac:dyDescent="0.2">
      <c r="A57" s="729" t="s">
        <v>583</v>
      </c>
      <c r="B57" s="730" t="s">
        <v>1531</v>
      </c>
      <c r="C57" s="730" t="s">
        <v>1534</v>
      </c>
      <c r="D57" s="730" t="s">
        <v>1144</v>
      </c>
      <c r="E57" s="730" t="s">
        <v>1535</v>
      </c>
      <c r="F57" s="734">
        <v>15</v>
      </c>
      <c r="G57" s="734">
        <v>1425.75</v>
      </c>
      <c r="H57" s="748">
        <v>1</v>
      </c>
      <c r="I57" s="734"/>
      <c r="J57" s="734"/>
      <c r="K57" s="748">
        <v>0</v>
      </c>
      <c r="L57" s="734">
        <v>15</v>
      </c>
      <c r="M57" s="735">
        <v>1425.75</v>
      </c>
    </row>
    <row r="58" spans="1:13" ht="14.45" customHeight="1" x14ac:dyDescent="0.2">
      <c r="A58" s="729" t="s">
        <v>583</v>
      </c>
      <c r="B58" s="730" t="s">
        <v>1536</v>
      </c>
      <c r="C58" s="730" t="s">
        <v>1537</v>
      </c>
      <c r="D58" s="730" t="s">
        <v>1538</v>
      </c>
      <c r="E58" s="730" t="s">
        <v>1539</v>
      </c>
      <c r="F58" s="734"/>
      <c r="G58" s="734"/>
      <c r="H58" s="748">
        <v>0</v>
      </c>
      <c r="I58" s="734">
        <v>4</v>
      </c>
      <c r="J58" s="734">
        <v>784.08</v>
      </c>
      <c r="K58" s="748">
        <v>1</v>
      </c>
      <c r="L58" s="734">
        <v>4</v>
      </c>
      <c r="M58" s="735">
        <v>784.08</v>
      </c>
    </row>
    <row r="59" spans="1:13" ht="14.45" customHeight="1" x14ac:dyDescent="0.2">
      <c r="A59" s="729" t="s">
        <v>583</v>
      </c>
      <c r="B59" s="730" t="s">
        <v>1540</v>
      </c>
      <c r="C59" s="730" t="s">
        <v>1541</v>
      </c>
      <c r="D59" s="730" t="s">
        <v>1542</v>
      </c>
      <c r="E59" s="730" t="s">
        <v>1154</v>
      </c>
      <c r="F59" s="734">
        <v>92</v>
      </c>
      <c r="G59" s="734">
        <v>3072.8</v>
      </c>
      <c r="H59" s="748">
        <v>1</v>
      </c>
      <c r="I59" s="734"/>
      <c r="J59" s="734"/>
      <c r="K59" s="748">
        <v>0</v>
      </c>
      <c r="L59" s="734">
        <v>92</v>
      </c>
      <c r="M59" s="735">
        <v>3072.8</v>
      </c>
    </row>
    <row r="60" spans="1:13" ht="14.45" customHeight="1" x14ac:dyDescent="0.2">
      <c r="A60" s="729" t="s">
        <v>583</v>
      </c>
      <c r="B60" s="730" t="s">
        <v>1540</v>
      </c>
      <c r="C60" s="730" t="s">
        <v>1543</v>
      </c>
      <c r="D60" s="730" t="s">
        <v>1153</v>
      </c>
      <c r="E60" s="730" t="s">
        <v>1154</v>
      </c>
      <c r="F60" s="734"/>
      <c r="G60" s="734"/>
      <c r="H60" s="748">
        <v>0</v>
      </c>
      <c r="I60" s="734">
        <v>30</v>
      </c>
      <c r="J60" s="734">
        <v>571.20000000000005</v>
      </c>
      <c r="K60" s="748">
        <v>1</v>
      </c>
      <c r="L60" s="734">
        <v>30</v>
      </c>
      <c r="M60" s="735">
        <v>571.20000000000005</v>
      </c>
    </row>
    <row r="61" spans="1:13" ht="14.45" customHeight="1" x14ac:dyDescent="0.2">
      <c r="A61" s="729" t="s">
        <v>583</v>
      </c>
      <c r="B61" s="730" t="s">
        <v>1544</v>
      </c>
      <c r="C61" s="730" t="s">
        <v>1545</v>
      </c>
      <c r="D61" s="730" t="s">
        <v>1126</v>
      </c>
      <c r="E61" s="730" t="s">
        <v>1127</v>
      </c>
      <c r="F61" s="734"/>
      <c r="G61" s="734"/>
      <c r="H61" s="748">
        <v>0</v>
      </c>
      <c r="I61" s="734">
        <v>2</v>
      </c>
      <c r="J61" s="734">
        <v>1650.16</v>
      </c>
      <c r="K61" s="748">
        <v>1</v>
      </c>
      <c r="L61" s="734">
        <v>2</v>
      </c>
      <c r="M61" s="735">
        <v>1650.16</v>
      </c>
    </row>
    <row r="62" spans="1:13" ht="14.45" customHeight="1" x14ac:dyDescent="0.2">
      <c r="A62" s="729" t="s">
        <v>583</v>
      </c>
      <c r="B62" s="730" t="s">
        <v>1546</v>
      </c>
      <c r="C62" s="730" t="s">
        <v>1547</v>
      </c>
      <c r="D62" s="730" t="s">
        <v>1548</v>
      </c>
      <c r="E62" s="730" t="s">
        <v>1549</v>
      </c>
      <c r="F62" s="734"/>
      <c r="G62" s="734"/>
      <c r="H62" s="748">
        <v>0</v>
      </c>
      <c r="I62" s="734">
        <v>8.6</v>
      </c>
      <c r="J62" s="734">
        <v>1296.02</v>
      </c>
      <c r="K62" s="748">
        <v>1</v>
      </c>
      <c r="L62" s="734">
        <v>8.6</v>
      </c>
      <c r="M62" s="735">
        <v>1296.02</v>
      </c>
    </row>
    <row r="63" spans="1:13" ht="14.45" customHeight="1" x14ac:dyDescent="0.2">
      <c r="A63" s="729" t="s">
        <v>583</v>
      </c>
      <c r="B63" s="730" t="s">
        <v>1546</v>
      </c>
      <c r="C63" s="730" t="s">
        <v>1550</v>
      </c>
      <c r="D63" s="730" t="s">
        <v>1548</v>
      </c>
      <c r="E63" s="730" t="s">
        <v>1551</v>
      </c>
      <c r="F63" s="734"/>
      <c r="G63" s="734"/>
      <c r="H63" s="748">
        <v>0</v>
      </c>
      <c r="I63" s="734">
        <v>47.399999999999991</v>
      </c>
      <c r="J63" s="734">
        <v>12513.6</v>
      </c>
      <c r="K63" s="748">
        <v>1</v>
      </c>
      <c r="L63" s="734">
        <v>47.399999999999991</v>
      </c>
      <c r="M63" s="735">
        <v>12513.6</v>
      </c>
    </row>
    <row r="64" spans="1:13" ht="14.45" customHeight="1" x14ac:dyDescent="0.2">
      <c r="A64" s="729" t="s">
        <v>583</v>
      </c>
      <c r="B64" s="730" t="s">
        <v>1552</v>
      </c>
      <c r="C64" s="730" t="s">
        <v>1553</v>
      </c>
      <c r="D64" s="730" t="s">
        <v>1554</v>
      </c>
      <c r="E64" s="730" t="s">
        <v>1555</v>
      </c>
      <c r="F64" s="734"/>
      <c r="G64" s="734"/>
      <c r="H64" s="748">
        <v>0</v>
      </c>
      <c r="I64" s="734">
        <v>4</v>
      </c>
      <c r="J64" s="734">
        <v>2177.56</v>
      </c>
      <c r="K64" s="748">
        <v>1</v>
      </c>
      <c r="L64" s="734">
        <v>4</v>
      </c>
      <c r="M64" s="735">
        <v>2177.56</v>
      </c>
    </row>
    <row r="65" spans="1:13" ht="14.45" customHeight="1" x14ac:dyDescent="0.2">
      <c r="A65" s="729" t="s">
        <v>583</v>
      </c>
      <c r="B65" s="730" t="s">
        <v>1556</v>
      </c>
      <c r="C65" s="730" t="s">
        <v>1557</v>
      </c>
      <c r="D65" s="730" t="s">
        <v>1558</v>
      </c>
      <c r="E65" s="730" t="s">
        <v>1559</v>
      </c>
      <c r="F65" s="734"/>
      <c r="G65" s="734"/>
      <c r="H65" s="748">
        <v>0</v>
      </c>
      <c r="I65" s="734">
        <v>28</v>
      </c>
      <c r="J65" s="734">
        <v>1480.6399999999999</v>
      </c>
      <c r="K65" s="748">
        <v>1</v>
      </c>
      <c r="L65" s="734">
        <v>28</v>
      </c>
      <c r="M65" s="735">
        <v>1480.6399999999999</v>
      </c>
    </row>
    <row r="66" spans="1:13" ht="14.45" customHeight="1" x14ac:dyDescent="0.2">
      <c r="A66" s="729" t="s">
        <v>583</v>
      </c>
      <c r="B66" s="730" t="s">
        <v>1560</v>
      </c>
      <c r="C66" s="730" t="s">
        <v>1561</v>
      </c>
      <c r="D66" s="730" t="s">
        <v>1128</v>
      </c>
      <c r="E66" s="730" t="s">
        <v>1562</v>
      </c>
      <c r="F66" s="734"/>
      <c r="G66" s="734"/>
      <c r="H66" s="748">
        <v>0</v>
      </c>
      <c r="I66" s="734">
        <v>8.5</v>
      </c>
      <c r="J66" s="734">
        <v>1601.9099999999999</v>
      </c>
      <c r="K66" s="748">
        <v>1</v>
      </c>
      <c r="L66" s="734">
        <v>8.5</v>
      </c>
      <c r="M66" s="735">
        <v>1601.9099999999999</v>
      </c>
    </row>
    <row r="67" spans="1:13" ht="14.45" customHeight="1" x14ac:dyDescent="0.2">
      <c r="A67" s="729" t="s">
        <v>583</v>
      </c>
      <c r="B67" s="730" t="s">
        <v>1560</v>
      </c>
      <c r="C67" s="730" t="s">
        <v>1563</v>
      </c>
      <c r="D67" s="730" t="s">
        <v>1128</v>
      </c>
      <c r="E67" s="730" t="s">
        <v>1564</v>
      </c>
      <c r="F67" s="734"/>
      <c r="G67" s="734"/>
      <c r="H67" s="748">
        <v>0</v>
      </c>
      <c r="I67" s="734">
        <v>2.5</v>
      </c>
      <c r="J67" s="734">
        <v>942.29999999999984</v>
      </c>
      <c r="K67" s="748">
        <v>1</v>
      </c>
      <c r="L67" s="734">
        <v>2.5</v>
      </c>
      <c r="M67" s="735">
        <v>942.29999999999984</v>
      </c>
    </row>
    <row r="68" spans="1:13" ht="14.45" customHeight="1" x14ac:dyDescent="0.2">
      <c r="A68" s="729" t="s">
        <v>583</v>
      </c>
      <c r="B68" s="730" t="s">
        <v>1565</v>
      </c>
      <c r="C68" s="730" t="s">
        <v>1566</v>
      </c>
      <c r="D68" s="730" t="s">
        <v>1161</v>
      </c>
      <c r="E68" s="730" t="s">
        <v>1567</v>
      </c>
      <c r="F68" s="734">
        <v>2.4</v>
      </c>
      <c r="G68" s="734">
        <v>2723.712</v>
      </c>
      <c r="H68" s="748">
        <v>1</v>
      </c>
      <c r="I68" s="734"/>
      <c r="J68" s="734"/>
      <c r="K68" s="748">
        <v>0</v>
      </c>
      <c r="L68" s="734">
        <v>2.4</v>
      </c>
      <c r="M68" s="735">
        <v>2723.712</v>
      </c>
    </row>
    <row r="69" spans="1:13" ht="14.45" customHeight="1" x14ac:dyDescent="0.2">
      <c r="A69" s="729" t="s">
        <v>583</v>
      </c>
      <c r="B69" s="730" t="s">
        <v>1568</v>
      </c>
      <c r="C69" s="730" t="s">
        <v>1569</v>
      </c>
      <c r="D69" s="730" t="s">
        <v>1570</v>
      </c>
      <c r="E69" s="730" t="s">
        <v>1571</v>
      </c>
      <c r="F69" s="734"/>
      <c r="G69" s="734"/>
      <c r="H69" s="748">
        <v>0</v>
      </c>
      <c r="I69" s="734">
        <v>19</v>
      </c>
      <c r="J69" s="734">
        <v>2727.94</v>
      </c>
      <c r="K69" s="748">
        <v>1</v>
      </c>
      <c r="L69" s="734">
        <v>19</v>
      </c>
      <c r="M69" s="735">
        <v>2727.94</v>
      </c>
    </row>
    <row r="70" spans="1:13" ht="14.45" customHeight="1" x14ac:dyDescent="0.2">
      <c r="A70" s="729" t="s">
        <v>583</v>
      </c>
      <c r="B70" s="730" t="s">
        <v>1572</v>
      </c>
      <c r="C70" s="730" t="s">
        <v>1573</v>
      </c>
      <c r="D70" s="730" t="s">
        <v>930</v>
      </c>
      <c r="E70" s="730" t="s">
        <v>931</v>
      </c>
      <c r="F70" s="734"/>
      <c r="G70" s="734"/>
      <c r="H70" s="748">
        <v>0</v>
      </c>
      <c r="I70" s="734">
        <v>1</v>
      </c>
      <c r="J70" s="734">
        <v>399.76</v>
      </c>
      <c r="K70" s="748">
        <v>1</v>
      </c>
      <c r="L70" s="734">
        <v>1</v>
      </c>
      <c r="M70" s="735">
        <v>399.76</v>
      </c>
    </row>
    <row r="71" spans="1:13" ht="14.45" customHeight="1" x14ac:dyDescent="0.2">
      <c r="A71" s="729" t="s">
        <v>583</v>
      </c>
      <c r="B71" s="730" t="s">
        <v>1574</v>
      </c>
      <c r="C71" s="730" t="s">
        <v>1575</v>
      </c>
      <c r="D71" s="730" t="s">
        <v>918</v>
      </c>
      <c r="E71" s="730" t="s">
        <v>920</v>
      </c>
      <c r="F71" s="734"/>
      <c r="G71" s="734"/>
      <c r="H71" s="748">
        <v>0</v>
      </c>
      <c r="I71" s="734">
        <v>175</v>
      </c>
      <c r="J71" s="734">
        <v>5803.0989883885077</v>
      </c>
      <c r="K71" s="748">
        <v>1</v>
      </c>
      <c r="L71" s="734">
        <v>175</v>
      </c>
      <c r="M71" s="735">
        <v>5803.0989883885077</v>
      </c>
    </row>
    <row r="72" spans="1:13" ht="14.45" customHeight="1" x14ac:dyDescent="0.2">
      <c r="A72" s="729" t="s">
        <v>583</v>
      </c>
      <c r="B72" s="730" t="s">
        <v>1574</v>
      </c>
      <c r="C72" s="730" t="s">
        <v>1576</v>
      </c>
      <c r="D72" s="730" t="s">
        <v>918</v>
      </c>
      <c r="E72" s="730" t="s">
        <v>1577</v>
      </c>
      <c r="F72" s="734"/>
      <c r="G72" s="734"/>
      <c r="H72" s="748">
        <v>0</v>
      </c>
      <c r="I72" s="734">
        <v>147</v>
      </c>
      <c r="J72" s="734">
        <v>6238.4700000000012</v>
      </c>
      <c r="K72" s="748">
        <v>1</v>
      </c>
      <c r="L72" s="734">
        <v>147</v>
      </c>
      <c r="M72" s="735">
        <v>6238.4700000000012</v>
      </c>
    </row>
    <row r="73" spans="1:13" ht="14.45" customHeight="1" x14ac:dyDescent="0.2">
      <c r="A73" s="729" t="s">
        <v>583</v>
      </c>
      <c r="B73" s="730" t="s">
        <v>1578</v>
      </c>
      <c r="C73" s="730" t="s">
        <v>1579</v>
      </c>
      <c r="D73" s="730" t="s">
        <v>1580</v>
      </c>
      <c r="E73" s="730" t="s">
        <v>1581</v>
      </c>
      <c r="F73" s="734"/>
      <c r="G73" s="734"/>
      <c r="H73" s="748">
        <v>0</v>
      </c>
      <c r="I73" s="734">
        <v>31</v>
      </c>
      <c r="J73" s="734">
        <v>7719.4699944548865</v>
      </c>
      <c r="K73" s="748">
        <v>1</v>
      </c>
      <c r="L73" s="734">
        <v>31</v>
      </c>
      <c r="M73" s="735">
        <v>7719.4699944548865</v>
      </c>
    </row>
    <row r="74" spans="1:13" ht="14.45" customHeight="1" x14ac:dyDescent="0.2">
      <c r="A74" s="729" t="s">
        <v>583</v>
      </c>
      <c r="B74" s="730" t="s">
        <v>1578</v>
      </c>
      <c r="C74" s="730" t="s">
        <v>1582</v>
      </c>
      <c r="D74" s="730" t="s">
        <v>934</v>
      </c>
      <c r="E74" s="730" t="s">
        <v>935</v>
      </c>
      <c r="F74" s="734">
        <v>6</v>
      </c>
      <c r="G74" s="734">
        <v>150.47999999999999</v>
      </c>
      <c r="H74" s="748">
        <v>1</v>
      </c>
      <c r="I74" s="734"/>
      <c r="J74" s="734"/>
      <c r="K74" s="748">
        <v>0</v>
      </c>
      <c r="L74" s="734">
        <v>6</v>
      </c>
      <c r="M74" s="735">
        <v>150.47999999999999</v>
      </c>
    </row>
    <row r="75" spans="1:13" ht="14.45" customHeight="1" x14ac:dyDescent="0.2">
      <c r="A75" s="729" t="s">
        <v>583</v>
      </c>
      <c r="B75" s="730" t="s">
        <v>1583</v>
      </c>
      <c r="C75" s="730" t="s">
        <v>1584</v>
      </c>
      <c r="D75" s="730" t="s">
        <v>1585</v>
      </c>
      <c r="E75" s="730" t="s">
        <v>1586</v>
      </c>
      <c r="F75" s="734"/>
      <c r="G75" s="734"/>
      <c r="H75" s="748">
        <v>0</v>
      </c>
      <c r="I75" s="734">
        <v>1</v>
      </c>
      <c r="J75" s="734">
        <v>126.20000000000006</v>
      </c>
      <c r="K75" s="748">
        <v>1</v>
      </c>
      <c r="L75" s="734">
        <v>1</v>
      </c>
      <c r="M75" s="735">
        <v>126.20000000000006</v>
      </c>
    </row>
    <row r="76" spans="1:13" ht="14.45" customHeight="1" x14ac:dyDescent="0.2">
      <c r="A76" s="729" t="s">
        <v>583</v>
      </c>
      <c r="B76" s="730" t="s">
        <v>1587</v>
      </c>
      <c r="C76" s="730" t="s">
        <v>1588</v>
      </c>
      <c r="D76" s="730" t="s">
        <v>899</v>
      </c>
      <c r="E76" s="730" t="s">
        <v>1589</v>
      </c>
      <c r="F76" s="734"/>
      <c r="G76" s="734"/>
      <c r="H76" s="748">
        <v>0</v>
      </c>
      <c r="I76" s="734">
        <v>1</v>
      </c>
      <c r="J76" s="734">
        <v>431.64</v>
      </c>
      <c r="K76" s="748">
        <v>1</v>
      </c>
      <c r="L76" s="734">
        <v>1</v>
      </c>
      <c r="M76" s="735">
        <v>431.64</v>
      </c>
    </row>
    <row r="77" spans="1:13" ht="14.45" customHeight="1" x14ac:dyDescent="0.2">
      <c r="A77" s="729" t="s">
        <v>583</v>
      </c>
      <c r="B77" s="730" t="s">
        <v>1590</v>
      </c>
      <c r="C77" s="730" t="s">
        <v>1591</v>
      </c>
      <c r="D77" s="730" t="s">
        <v>1592</v>
      </c>
      <c r="E77" s="730" t="s">
        <v>1593</v>
      </c>
      <c r="F77" s="734"/>
      <c r="G77" s="734"/>
      <c r="H77" s="748">
        <v>0</v>
      </c>
      <c r="I77" s="734">
        <v>2</v>
      </c>
      <c r="J77" s="734">
        <v>58.530000000000015</v>
      </c>
      <c r="K77" s="748">
        <v>1</v>
      </c>
      <c r="L77" s="734">
        <v>2</v>
      </c>
      <c r="M77" s="735">
        <v>58.530000000000015</v>
      </c>
    </row>
    <row r="78" spans="1:13" ht="14.45" customHeight="1" x14ac:dyDescent="0.2">
      <c r="A78" s="729" t="s">
        <v>583</v>
      </c>
      <c r="B78" s="730" t="s">
        <v>1590</v>
      </c>
      <c r="C78" s="730" t="s">
        <v>1594</v>
      </c>
      <c r="D78" s="730" t="s">
        <v>1592</v>
      </c>
      <c r="E78" s="730" t="s">
        <v>1595</v>
      </c>
      <c r="F78" s="734"/>
      <c r="G78" s="734"/>
      <c r="H78" s="748">
        <v>0</v>
      </c>
      <c r="I78" s="734">
        <v>50</v>
      </c>
      <c r="J78" s="734">
        <v>455.88000000000005</v>
      </c>
      <c r="K78" s="748">
        <v>1</v>
      </c>
      <c r="L78" s="734">
        <v>50</v>
      </c>
      <c r="M78" s="735">
        <v>455.88000000000005</v>
      </c>
    </row>
    <row r="79" spans="1:13" ht="14.45" customHeight="1" x14ac:dyDescent="0.2">
      <c r="A79" s="729" t="s">
        <v>583</v>
      </c>
      <c r="B79" s="730" t="s">
        <v>1596</v>
      </c>
      <c r="C79" s="730" t="s">
        <v>1597</v>
      </c>
      <c r="D79" s="730" t="s">
        <v>1056</v>
      </c>
      <c r="E79" s="730" t="s">
        <v>1598</v>
      </c>
      <c r="F79" s="734"/>
      <c r="G79" s="734"/>
      <c r="H79" s="748">
        <v>0</v>
      </c>
      <c r="I79" s="734">
        <v>30</v>
      </c>
      <c r="J79" s="734">
        <v>659.44999999999993</v>
      </c>
      <c r="K79" s="748">
        <v>1</v>
      </c>
      <c r="L79" s="734">
        <v>30</v>
      </c>
      <c r="M79" s="735">
        <v>659.44999999999993</v>
      </c>
    </row>
    <row r="80" spans="1:13" ht="14.45" customHeight="1" x14ac:dyDescent="0.2">
      <c r="A80" s="729" t="s">
        <v>583</v>
      </c>
      <c r="B80" s="730" t="s">
        <v>1596</v>
      </c>
      <c r="C80" s="730" t="s">
        <v>1599</v>
      </c>
      <c r="D80" s="730" t="s">
        <v>1056</v>
      </c>
      <c r="E80" s="730" t="s">
        <v>1600</v>
      </c>
      <c r="F80" s="734"/>
      <c r="G80" s="734"/>
      <c r="H80" s="748">
        <v>0</v>
      </c>
      <c r="I80" s="734">
        <v>6</v>
      </c>
      <c r="J80" s="734">
        <v>272.94</v>
      </c>
      <c r="K80" s="748">
        <v>1</v>
      </c>
      <c r="L80" s="734">
        <v>6</v>
      </c>
      <c r="M80" s="735">
        <v>272.94</v>
      </c>
    </row>
    <row r="81" spans="1:13" ht="14.45" customHeight="1" x14ac:dyDescent="0.2">
      <c r="A81" s="729" t="s">
        <v>583</v>
      </c>
      <c r="B81" s="730" t="s">
        <v>1601</v>
      </c>
      <c r="C81" s="730" t="s">
        <v>1602</v>
      </c>
      <c r="D81" s="730" t="s">
        <v>1603</v>
      </c>
      <c r="E81" s="730" t="s">
        <v>1030</v>
      </c>
      <c r="F81" s="734"/>
      <c r="G81" s="734"/>
      <c r="H81" s="748">
        <v>0</v>
      </c>
      <c r="I81" s="734">
        <v>1</v>
      </c>
      <c r="J81" s="734">
        <v>301.44000000000005</v>
      </c>
      <c r="K81" s="748">
        <v>1</v>
      </c>
      <c r="L81" s="734">
        <v>1</v>
      </c>
      <c r="M81" s="735">
        <v>301.44000000000005</v>
      </c>
    </row>
    <row r="82" spans="1:13" ht="14.45" customHeight="1" x14ac:dyDescent="0.2">
      <c r="A82" s="729" t="s">
        <v>583</v>
      </c>
      <c r="B82" s="730" t="s">
        <v>1604</v>
      </c>
      <c r="C82" s="730" t="s">
        <v>1605</v>
      </c>
      <c r="D82" s="730" t="s">
        <v>653</v>
      </c>
      <c r="E82" s="730" t="s">
        <v>654</v>
      </c>
      <c r="F82" s="734"/>
      <c r="G82" s="734"/>
      <c r="H82" s="748">
        <v>0</v>
      </c>
      <c r="I82" s="734">
        <v>1</v>
      </c>
      <c r="J82" s="734">
        <v>69.780000000000015</v>
      </c>
      <c r="K82" s="748">
        <v>1</v>
      </c>
      <c r="L82" s="734">
        <v>1</v>
      </c>
      <c r="M82" s="735">
        <v>69.780000000000015</v>
      </c>
    </row>
    <row r="83" spans="1:13" ht="14.45" customHeight="1" x14ac:dyDescent="0.2">
      <c r="A83" s="729" t="s">
        <v>583</v>
      </c>
      <c r="B83" s="730" t="s">
        <v>1606</v>
      </c>
      <c r="C83" s="730" t="s">
        <v>1607</v>
      </c>
      <c r="D83" s="730" t="s">
        <v>617</v>
      </c>
      <c r="E83" s="730" t="s">
        <v>1608</v>
      </c>
      <c r="F83" s="734"/>
      <c r="G83" s="734"/>
      <c r="H83" s="748">
        <v>0</v>
      </c>
      <c r="I83" s="734">
        <v>16</v>
      </c>
      <c r="J83" s="734">
        <v>539.67999999999995</v>
      </c>
      <c r="K83" s="748">
        <v>1</v>
      </c>
      <c r="L83" s="734">
        <v>16</v>
      </c>
      <c r="M83" s="735">
        <v>539.67999999999995</v>
      </c>
    </row>
    <row r="84" spans="1:13" ht="14.45" customHeight="1" x14ac:dyDescent="0.2">
      <c r="A84" s="729" t="s">
        <v>583</v>
      </c>
      <c r="B84" s="730" t="s">
        <v>1609</v>
      </c>
      <c r="C84" s="730" t="s">
        <v>1610</v>
      </c>
      <c r="D84" s="730" t="s">
        <v>1053</v>
      </c>
      <c r="E84" s="730" t="s">
        <v>1611</v>
      </c>
      <c r="F84" s="734"/>
      <c r="G84" s="734"/>
      <c r="H84" s="748">
        <v>0</v>
      </c>
      <c r="I84" s="734">
        <v>2</v>
      </c>
      <c r="J84" s="734">
        <v>150.37</v>
      </c>
      <c r="K84" s="748">
        <v>1</v>
      </c>
      <c r="L84" s="734">
        <v>2</v>
      </c>
      <c r="M84" s="735">
        <v>150.37</v>
      </c>
    </row>
    <row r="85" spans="1:13" ht="14.45" customHeight="1" x14ac:dyDescent="0.2">
      <c r="A85" s="729" t="s">
        <v>583</v>
      </c>
      <c r="B85" s="730" t="s">
        <v>1609</v>
      </c>
      <c r="C85" s="730" t="s">
        <v>1612</v>
      </c>
      <c r="D85" s="730" t="s">
        <v>1053</v>
      </c>
      <c r="E85" s="730" t="s">
        <v>1613</v>
      </c>
      <c r="F85" s="734"/>
      <c r="G85" s="734"/>
      <c r="H85" s="748">
        <v>0</v>
      </c>
      <c r="I85" s="734">
        <v>27</v>
      </c>
      <c r="J85" s="734">
        <v>806.01</v>
      </c>
      <c r="K85" s="748">
        <v>1</v>
      </c>
      <c r="L85" s="734">
        <v>27</v>
      </c>
      <c r="M85" s="735">
        <v>806.01</v>
      </c>
    </row>
    <row r="86" spans="1:13" ht="14.45" customHeight="1" x14ac:dyDescent="0.2">
      <c r="A86" s="729" t="s">
        <v>583</v>
      </c>
      <c r="B86" s="730" t="s">
        <v>1614</v>
      </c>
      <c r="C86" s="730" t="s">
        <v>1615</v>
      </c>
      <c r="D86" s="730" t="s">
        <v>1062</v>
      </c>
      <c r="E86" s="730" t="s">
        <v>1616</v>
      </c>
      <c r="F86" s="734"/>
      <c r="G86" s="734"/>
      <c r="H86" s="748">
        <v>0</v>
      </c>
      <c r="I86" s="734">
        <v>1</v>
      </c>
      <c r="J86" s="734">
        <v>195.75000000000006</v>
      </c>
      <c r="K86" s="748">
        <v>1</v>
      </c>
      <c r="L86" s="734">
        <v>1</v>
      </c>
      <c r="M86" s="735">
        <v>195.75000000000006</v>
      </c>
    </row>
    <row r="87" spans="1:13" ht="14.45" customHeight="1" x14ac:dyDescent="0.2">
      <c r="A87" s="729" t="s">
        <v>583</v>
      </c>
      <c r="B87" s="730" t="s">
        <v>1614</v>
      </c>
      <c r="C87" s="730" t="s">
        <v>1617</v>
      </c>
      <c r="D87" s="730" t="s">
        <v>1060</v>
      </c>
      <c r="E87" s="730" t="s">
        <v>1061</v>
      </c>
      <c r="F87" s="734"/>
      <c r="G87" s="734"/>
      <c r="H87" s="748">
        <v>0</v>
      </c>
      <c r="I87" s="734">
        <v>1</v>
      </c>
      <c r="J87" s="734">
        <v>107.71</v>
      </c>
      <c r="K87" s="748">
        <v>1</v>
      </c>
      <c r="L87" s="734">
        <v>1</v>
      </c>
      <c r="M87" s="735">
        <v>107.71</v>
      </c>
    </row>
    <row r="88" spans="1:13" ht="14.45" customHeight="1" x14ac:dyDescent="0.2">
      <c r="A88" s="729" t="s">
        <v>588</v>
      </c>
      <c r="B88" s="730" t="s">
        <v>1500</v>
      </c>
      <c r="C88" s="730" t="s">
        <v>1618</v>
      </c>
      <c r="D88" s="730" t="s">
        <v>1169</v>
      </c>
      <c r="E88" s="730" t="s">
        <v>1619</v>
      </c>
      <c r="F88" s="734"/>
      <c r="G88" s="734"/>
      <c r="H88" s="748">
        <v>0</v>
      </c>
      <c r="I88" s="734">
        <v>96</v>
      </c>
      <c r="J88" s="734">
        <v>3570.54</v>
      </c>
      <c r="K88" s="748">
        <v>1</v>
      </c>
      <c r="L88" s="734">
        <v>96</v>
      </c>
      <c r="M88" s="735">
        <v>3570.54</v>
      </c>
    </row>
    <row r="89" spans="1:13" ht="14.45" customHeight="1" x14ac:dyDescent="0.2">
      <c r="A89" s="729" t="s">
        <v>591</v>
      </c>
      <c r="B89" s="730" t="s">
        <v>1406</v>
      </c>
      <c r="C89" s="730" t="s">
        <v>1407</v>
      </c>
      <c r="D89" s="730" t="s">
        <v>685</v>
      </c>
      <c r="E89" s="730" t="s">
        <v>1408</v>
      </c>
      <c r="F89" s="734"/>
      <c r="G89" s="734"/>
      <c r="H89" s="748">
        <v>0</v>
      </c>
      <c r="I89" s="734">
        <v>250</v>
      </c>
      <c r="J89" s="734">
        <v>4142.7000000000007</v>
      </c>
      <c r="K89" s="748">
        <v>1</v>
      </c>
      <c r="L89" s="734">
        <v>250</v>
      </c>
      <c r="M89" s="735">
        <v>4142.7000000000007</v>
      </c>
    </row>
    <row r="90" spans="1:13" ht="14.45" customHeight="1" x14ac:dyDescent="0.2">
      <c r="A90" s="729" t="s">
        <v>591</v>
      </c>
      <c r="B90" s="730" t="s">
        <v>1620</v>
      </c>
      <c r="C90" s="730" t="s">
        <v>1621</v>
      </c>
      <c r="D90" s="730" t="s">
        <v>1252</v>
      </c>
      <c r="E90" s="730" t="s">
        <v>1622</v>
      </c>
      <c r="F90" s="734"/>
      <c r="G90" s="734"/>
      <c r="H90" s="748">
        <v>0</v>
      </c>
      <c r="I90" s="734">
        <v>1</v>
      </c>
      <c r="J90" s="734">
        <v>106.06000000000003</v>
      </c>
      <c r="K90" s="748">
        <v>1</v>
      </c>
      <c r="L90" s="734">
        <v>1</v>
      </c>
      <c r="M90" s="735">
        <v>106.06000000000003</v>
      </c>
    </row>
    <row r="91" spans="1:13" ht="14.45" customHeight="1" x14ac:dyDescent="0.2">
      <c r="A91" s="729" t="s">
        <v>591</v>
      </c>
      <c r="B91" s="730" t="s">
        <v>1623</v>
      </c>
      <c r="C91" s="730" t="s">
        <v>1624</v>
      </c>
      <c r="D91" s="730" t="s">
        <v>1625</v>
      </c>
      <c r="E91" s="730" t="s">
        <v>1626</v>
      </c>
      <c r="F91" s="734"/>
      <c r="G91" s="734"/>
      <c r="H91" s="748">
        <v>0</v>
      </c>
      <c r="I91" s="734">
        <v>1</v>
      </c>
      <c r="J91" s="734">
        <v>86.74</v>
      </c>
      <c r="K91" s="748">
        <v>1</v>
      </c>
      <c r="L91" s="734">
        <v>1</v>
      </c>
      <c r="M91" s="735">
        <v>86.74</v>
      </c>
    </row>
    <row r="92" spans="1:13" ht="14.45" customHeight="1" x14ac:dyDescent="0.2">
      <c r="A92" s="729" t="s">
        <v>591</v>
      </c>
      <c r="B92" s="730" t="s">
        <v>1627</v>
      </c>
      <c r="C92" s="730" t="s">
        <v>1628</v>
      </c>
      <c r="D92" s="730" t="s">
        <v>1629</v>
      </c>
      <c r="E92" s="730" t="s">
        <v>1630</v>
      </c>
      <c r="F92" s="734"/>
      <c r="G92" s="734"/>
      <c r="H92" s="748">
        <v>0</v>
      </c>
      <c r="I92" s="734">
        <v>1</v>
      </c>
      <c r="J92" s="734">
        <v>70.390000000000015</v>
      </c>
      <c r="K92" s="748">
        <v>1</v>
      </c>
      <c r="L92" s="734">
        <v>1</v>
      </c>
      <c r="M92" s="735">
        <v>70.390000000000015</v>
      </c>
    </row>
    <row r="93" spans="1:13" ht="14.45" customHeight="1" x14ac:dyDescent="0.2">
      <c r="A93" s="729" t="s">
        <v>591</v>
      </c>
      <c r="B93" s="730" t="s">
        <v>1627</v>
      </c>
      <c r="C93" s="730" t="s">
        <v>1631</v>
      </c>
      <c r="D93" s="730" t="s">
        <v>1629</v>
      </c>
      <c r="E93" s="730" t="s">
        <v>1632</v>
      </c>
      <c r="F93" s="734"/>
      <c r="G93" s="734"/>
      <c r="H93" s="748">
        <v>0</v>
      </c>
      <c r="I93" s="734">
        <v>1</v>
      </c>
      <c r="J93" s="734">
        <v>48.93</v>
      </c>
      <c r="K93" s="748">
        <v>1</v>
      </c>
      <c r="L93" s="734">
        <v>1</v>
      </c>
      <c r="M93" s="735">
        <v>48.93</v>
      </c>
    </row>
    <row r="94" spans="1:13" ht="14.45" customHeight="1" x14ac:dyDescent="0.2">
      <c r="A94" s="729" t="s">
        <v>591</v>
      </c>
      <c r="B94" s="730" t="s">
        <v>1426</v>
      </c>
      <c r="C94" s="730" t="s">
        <v>1427</v>
      </c>
      <c r="D94" s="730" t="s">
        <v>771</v>
      </c>
      <c r="E94" s="730" t="s">
        <v>1428</v>
      </c>
      <c r="F94" s="734"/>
      <c r="G94" s="734"/>
      <c r="H94" s="748">
        <v>0</v>
      </c>
      <c r="I94" s="734">
        <v>9</v>
      </c>
      <c r="J94" s="734">
        <v>29699.559999999998</v>
      </c>
      <c r="K94" s="748">
        <v>1</v>
      </c>
      <c r="L94" s="734">
        <v>9</v>
      </c>
      <c r="M94" s="735">
        <v>29699.559999999998</v>
      </c>
    </row>
    <row r="95" spans="1:13" ht="14.45" customHeight="1" x14ac:dyDescent="0.2">
      <c r="A95" s="729" t="s">
        <v>591</v>
      </c>
      <c r="B95" s="730" t="s">
        <v>1633</v>
      </c>
      <c r="C95" s="730" t="s">
        <v>1634</v>
      </c>
      <c r="D95" s="730" t="s">
        <v>1635</v>
      </c>
      <c r="E95" s="730" t="s">
        <v>1636</v>
      </c>
      <c r="F95" s="734"/>
      <c r="G95" s="734"/>
      <c r="H95" s="748">
        <v>0</v>
      </c>
      <c r="I95" s="734">
        <v>1</v>
      </c>
      <c r="J95" s="734">
        <v>58.610000000000007</v>
      </c>
      <c r="K95" s="748">
        <v>1</v>
      </c>
      <c r="L95" s="734">
        <v>1</v>
      </c>
      <c r="M95" s="735">
        <v>58.610000000000007</v>
      </c>
    </row>
    <row r="96" spans="1:13" ht="14.45" customHeight="1" x14ac:dyDescent="0.2">
      <c r="A96" s="729" t="s">
        <v>591</v>
      </c>
      <c r="B96" s="730" t="s">
        <v>1637</v>
      </c>
      <c r="C96" s="730" t="s">
        <v>1638</v>
      </c>
      <c r="D96" s="730" t="s">
        <v>1201</v>
      </c>
      <c r="E96" s="730" t="s">
        <v>1639</v>
      </c>
      <c r="F96" s="734"/>
      <c r="G96" s="734"/>
      <c r="H96" s="748">
        <v>0</v>
      </c>
      <c r="I96" s="734">
        <v>1</v>
      </c>
      <c r="J96" s="734">
        <v>45.28</v>
      </c>
      <c r="K96" s="748">
        <v>1</v>
      </c>
      <c r="L96" s="734">
        <v>1</v>
      </c>
      <c r="M96" s="735">
        <v>45.28</v>
      </c>
    </row>
    <row r="97" spans="1:13" ht="14.45" customHeight="1" x14ac:dyDescent="0.2">
      <c r="A97" s="729" t="s">
        <v>591</v>
      </c>
      <c r="B97" s="730" t="s">
        <v>1437</v>
      </c>
      <c r="C97" s="730" t="s">
        <v>1640</v>
      </c>
      <c r="D97" s="730" t="s">
        <v>1276</v>
      </c>
      <c r="E97" s="730" t="s">
        <v>1641</v>
      </c>
      <c r="F97" s="734"/>
      <c r="G97" s="734"/>
      <c r="H97" s="748">
        <v>0</v>
      </c>
      <c r="I97" s="734">
        <v>7</v>
      </c>
      <c r="J97" s="734">
        <v>1726.2</v>
      </c>
      <c r="K97" s="748">
        <v>1</v>
      </c>
      <c r="L97" s="734">
        <v>7</v>
      </c>
      <c r="M97" s="735">
        <v>1726.2</v>
      </c>
    </row>
    <row r="98" spans="1:13" ht="14.45" customHeight="1" x14ac:dyDescent="0.2">
      <c r="A98" s="729" t="s">
        <v>591</v>
      </c>
      <c r="B98" s="730" t="s">
        <v>1437</v>
      </c>
      <c r="C98" s="730" t="s">
        <v>1438</v>
      </c>
      <c r="D98" s="730" t="s">
        <v>1276</v>
      </c>
      <c r="E98" s="730" t="s">
        <v>1439</v>
      </c>
      <c r="F98" s="734"/>
      <c r="G98" s="734"/>
      <c r="H98" s="748">
        <v>0</v>
      </c>
      <c r="I98" s="734">
        <v>3</v>
      </c>
      <c r="J98" s="734">
        <v>147.95999999999998</v>
      </c>
      <c r="K98" s="748">
        <v>1</v>
      </c>
      <c r="L98" s="734">
        <v>3</v>
      </c>
      <c r="M98" s="735">
        <v>147.95999999999998</v>
      </c>
    </row>
    <row r="99" spans="1:13" ht="14.45" customHeight="1" x14ac:dyDescent="0.2">
      <c r="A99" s="729" t="s">
        <v>591</v>
      </c>
      <c r="B99" s="730" t="s">
        <v>1440</v>
      </c>
      <c r="C99" s="730" t="s">
        <v>1642</v>
      </c>
      <c r="D99" s="730" t="s">
        <v>1230</v>
      </c>
      <c r="E99" s="730" t="s">
        <v>1231</v>
      </c>
      <c r="F99" s="734"/>
      <c r="G99" s="734"/>
      <c r="H99" s="748">
        <v>0</v>
      </c>
      <c r="I99" s="734">
        <v>6</v>
      </c>
      <c r="J99" s="734">
        <v>242.09999999999997</v>
      </c>
      <c r="K99" s="748">
        <v>1</v>
      </c>
      <c r="L99" s="734">
        <v>6</v>
      </c>
      <c r="M99" s="735">
        <v>242.09999999999997</v>
      </c>
    </row>
    <row r="100" spans="1:13" ht="14.45" customHeight="1" x14ac:dyDescent="0.2">
      <c r="A100" s="729" t="s">
        <v>591</v>
      </c>
      <c r="B100" s="730" t="s">
        <v>1440</v>
      </c>
      <c r="C100" s="730" t="s">
        <v>1643</v>
      </c>
      <c r="D100" s="730" t="s">
        <v>1230</v>
      </c>
      <c r="E100" s="730" t="s">
        <v>1231</v>
      </c>
      <c r="F100" s="734"/>
      <c r="G100" s="734"/>
      <c r="H100" s="748">
        <v>0</v>
      </c>
      <c r="I100" s="734">
        <v>18</v>
      </c>
      <c r="J100" s="734">
        <v>726.86000000000013</v>
      </c>
      <c r="K100" s="748">
        <v>1</v>
      </c>
      <c r="L100" s="734">
        <v>18</v>
      </c>
      <c r="M100" s="735">
        <v>726.86000000000013</v>
      </c>
    </row>
    <row r="101" spans="1:13" ht="14.45" customHeight="1" x14ac:dyDescent="0.2">
      <c r="A101" s="729" t="s">
        <v>591</v>
      </c>
      <c r="B101" s="730" t="s">
        <v>1440</v>
      </c>
      <c r="C101" s="730" t="s">
        <v>1441</v>
      </c>
      <c r="D101" s="730" t="s">
        <v>1442</v>
      </c>
      <c r="E101" s="730" t="s">
        <v>1443</v>
      </c>
      <c r="F101" s="734"/>
      <c r="G101" s="734"/>
      <c r="H101" s="748">
        <v>0</v>
      </c>
      <c r="I101" s="734">
        <v>5</v>
      </c>
      <c r="J101" s="734">
        <v>157.83000000000001</v>
      </c>
      <c r="K101" s="748">
        <v>1</v>
      </c>
      <c r="L101" s="734">
        <v>5</v>
      </c>
      <c r="M101" s="735">
        <v>157.83000000000001</v>
      </c>
    </row>
    <row r="102" spans="1:13" ht="14.45" customHeight="1" x14ac:dyDescent="0.2">
      <c r="A102" s="729" t="s">
        <v>591</v>
      </c>
      <c r="B102" s="730" t="s">
        <v>1444</v>
      </c>
      <c r="C102" s="730" t="s">
        <v>1445</v>
      </c>
      <c r="D102" s="730" t="s">
        <v>799</v>
      </c>
      <c r="E102" s="730" t="s">
        <v>1446</v>
      </c>
      <c r="F102" s="734"/>
      <c r="G102" s="734"/>
      <c r="H102" s="748">
        <v>0</v>
      </c>
      <c r="I102" s="734">
        <v>4</v>
      </c>
      <c r="J102" s="734">
        <v>158.91999999999999</v>
      </c>
      <c r="K102" s="748">
        <v>1</v>
      </c>
      <c r="L102" s="734">
        <v>4</v>
      </c>
      <c r="M102" s="735">
        <v>158.91999999999999</v>
      </c>
    </row>
    <row r="103" spans="1:13" ht="14.45" customHeight="1" x14ac:dyDescent="0.2">
      <c r="A103" s="729" t="s">
        <v>591</v>
      </c>
      <c r="B103" s="730" t="s">
        <v>1447</v>
      </c>
      <c r="C103" s="730" t="s">
        <v>1448</v>
      </c>
      <c r="D103" s="730" t="s">
        <v>650</v>
      </c>
      <c r="E103" s="730" t="s">
        <v>652</v>
      </c>
      <c r="F103" s="734"/>
      <c r="G103" s="734"/>
      <c r="H103" s="748">
        <v>0</v>
      </c>
      <c r="I103" s="734">
        <v>1</v>
      </c>
      <c r="J103" s="734">
        <v>93.78</v>
      </c>
      <c r="K103" s="748">
        <v>1</v>
      </c>
      <c r="L103" s="734">
        <v>1</v>
      </c>
      <c r="M103" s="735">
        <v>93.78</v>
      </c>
    </row>
    <row r="104" spans="1:13" ht="14.45" customHeight="1" x14ac:dyDescent="0.2">
      <c r="A104" s="729" t="s">
        <v>591</v>
      </c>
      <c r="B104" s="730" t="s">
        <v>1447</v>
      </c>
      <c r="C104" s="730" t="s">
        <v>1449</v>
      </c>
      <c r="D104" s="730" t="s">
        <v>650</v>
      </c>
      <c r="E104" s="730" t="s">
        <v>651</v>
      </c>
      <c r="F104" s="734"/>
      <c r="G104" s="734"/>
      <c r="H104" s="748">
        <v>0</v>
      </c>
      <c r="I104" s="734">
        <v>1</v>
      </c>
      <c r="J104" s="734">
        <v>249.59</v>
      </c>
      <c r="K104" s="748">
        <v>1</v>
      </c>
      <c r="L104" s="734">
        <v>1</v>
      </c>
      <c r="M104" s="735">
        <v>249.59</v>
      </c>
    </row>
    <row r="105" spans="1:13" ht="14.45" customHeight="1" x14ac:dyDescent="0.2">
      <c r="A105" s="729" t="s">
        <v>591</v>
      </c>
      <c r="B105" s="730" t="s">
        <v>1451</v>
      </c>
      <c r="C105" s="730" t="s">
        <v>1452</v>
      </c>
      <c r="D105" s="730" t="s">
        <v>1453</v>
      </c>
      <c r="E105" s="730" t="s">
        <v>1454</v>
      </c>
      <c r="F105" s="734"/>
      <c r="G105" s="734"/>
      <c r="H105" s="748">
        <v>0</v>
      </c>
      <c r="I105" s="734">
        <v>1</v>
      </c>
      <c r="J105" s="734">
        <v>27.9</v>
      </c>
      <c r="K105" s="748">
        <v>1</v>
      </c>
      <c r="L105" s="734">
        <v>1</v>
      </c>
      <c r="M105" s="735">
        <v>27.9</v>
      </c>
    </row>
    <row r="106" spans="1:13" ht="14.45" customHeight="1" x14ac:dyDescent="0.2">
      <c r="A106" s="729" t="s">
        <v>591</v>
      </c>
      <c r="B106" s="730" t="s">
        <v>1455</v>
      </c>
      <c r="C106" s="730" t="s">
        <v>1644</v>
      </c>
      <c r="D106" s="730" t="s">
        <v>1458</v>
      </c>
      <c r="E106" s="730" t="s">
        <v>1645</v>
      </c>
      <c r="F106" s="734"/>
      <c r="G106" s="734"/>
      <c r="H106" s="748">
        <v>0</v>
      </c>
      <c r="I106" s="734">
        <v>1</v>
      </c>
      <c r="J106" s="734">
        <v>87.019999999999982</v>
      </c>
      <c r="K106" s="748">
        <v>1</v>
      </c>
      <c r="L106" s="734">
        <v>1</v>
      </c>
      <c r="M106" s="735">
        <v>87.019999999999982</v>
      </c>
    </row>
    <row r="107" spans="1:13" ht="14.45" customHeight="1" x14ac:dyDescent="0.2">
      <c r="A107" s="729" t="s">
        <v>591</v>
      </c>
      <c r="B107" s="730" t="s">
        <v>1478</v>
      </c>
      <c r="C107" s="730" t="s">
        <v>1646</v>
      </c>
      <c r="D107" s="730" t="s">
        <v>1647</v>
      </c>
      <c r="E107" s="730" t="s">
        <v>1648</v>
      </c>
      <c r="F107" s="734"/>
      <c r="G107" s="734"/>
      <c r="H107" s="748">
        <v>0</v>
      </c>
      <c r="I107" s="734">
        <v>3</v>
      </c>
      <c r="J107" s="734">
        <v>762.75</v>
      </c>
      <c r="K107" s="748">
        <v>1</v>
      </c>
      <c r="L107" s="734">
        <v>3</v>
      </c>
      <c r="M107" s="735">
        <v>762.75</v>
      </c>
    </row>
    <row r="108" spans="1:13" ht="14.45" customHeight="1" x14ac:dyDescent="0.2">
      <c r="A108" s="729" t="s">
        <v>591</v>
      </c>
      <c r="B108" s="730" t="s">
        <v>1649</v>
      </c>
      <c r="C108" s="730" t="s">
        <v>1650</v>
      </c>
      <c r="D108" s="730" t="s">
        <v>1260</v>
      </c>
      <c r="E108" s="730" t="s">
        <v>1651</v>
      </c>
      <c r="F108" s="734"/>
      <c r="G108" s="734"/>
      <c r="H108" s="748">
        <v>0</v>
      </c>
      <c r="I108" s="734">
        <v>1</v>
      </c>
      <c r="J108" s="734">
        <v>18.290000000000003</v>
      </c>
      <c r="K108" s="748">
        <v>1</v>
      </c>
      <c r="L108" s="734">
        <v>1</v>
      </c>
      <c r="M108" s="735">
        <v>18.290000000000003</v>
      </c>
    </row>
    <row r="109" spans="1:13" ht="14.45" customHeight="1" x14ac:dyDescent="0.2">
      <c r="A109" s="729" t="s">
        <v>591</v>
      </c>
      <c r="B109" s="730" t="s">
        <v>1482</v>
      </c>
      <c r="C109" s="730" t="s">
        <v>1483</v>
      </c>
      <c r="D109" s="730" t="s">
        <v>870</v>
      </c>
      <c r="E109" s="730" t="s">
        <v>1484</v>
      </c>
      <c r="F109" s="734"/>
      <c r="G109" s="734"/>
      <c r="H109" s="748">
        <v>0</v>
      </c>
      <c r="I109" s="734">
        <v>2</v>
      </c>
      <c r="J109" s="734">
        <v>38.019999999999996</v>
      </c>
      <c r="K109" s="748">
        <v>1</v>
      </c>
      <c r="L109" s="734">
        <v>2</v>
      </c>
      <c r="M109" s="735">
        <v>38.019999999999996</v>
      </c>
    </row>
    <row r="110" spans="1:13" ht="14.45" customHeight="1" x14ac:dyDescent="0.2">
      <c r="A110" s="729" t="s">
        <v>591</v>
      </c>
      <c r="B110" s="730" t="s">
        <v>1485</v>
      </c>
      <c r="C110" s="730" t="s">
        <v>1486</v>
      </c>
      <c r="D110" s="730" t="s">
        <v>1305</v>
      </c>
      <c r="E110" s="730" t="s">
        <v>1487</v>
      </c>
      <c r="F110" s="734"/>
      <c r="G110" s="734"/>
      <c r="H110" s="748">
        <v>0</v>
      </c>
      <c r="I110" s="734">
        <v>1</v>
      </c>
      <c r="J110" s="734">
        <v>262.34999999999997</v>
      </c>
      <c r="K110" s="748">
        <v>1</v>
      </c>
      <c r="L110" s="734">
        <v>1</v>
      </c>
      <c r="M110" s="735">
        <v>262.34999999999997</v>
      </c>
    </row>
    <row r="111" spans="1:13" ht="14.45" customHeight="1" x14ac:dyDescent="0.2">
      <c r="A111" s="729" t="s">
        <v>591</v>
      </c>
      <c r="B111" s="730" t="s">
        <v>1485</v>
      </c>
      <c r="C111" s="730" t="s">
        <v>1652</v>
      </c>
      <c r="D111" s="730" t="s">
        <v>1305</v>
      </c>
      <c r="E111" s="730" t="s">
        <v>1306</v>
      </c>
      <c r="F111" s="734"/>
      <c r="G111" s="734"/>
      <c r="H111" s="748">
        <v>0</v>
      </c>
      <c r="I111" s="734">
        <v>4</v>
      </c>
      <c r="J111" s="734">
        <v>257.99</v>
      </c>
      <c r="K111" s="748">
        <v>1</v>
      </c>
      <c r="L111" s="734">
        <v>4</v>
      </c>
      <c r="M111" s="735">
        <v>257.99</v>
      </c>
    </row>
    <row r="112" spans="1:13" ht="14.45" customHeight="1" x14ac:dyDescent="0.2">
      <c r="A112" s="729" t="s">
        <v>591</v>
      </c>
      <c r="B112" s="730" t="s">
        <v>1653</v>
      </c>
      <c r="C112" s="730" t="s">
        <v>1654</v>
      </c>
      <c r="D112" s="730" t="s">
        <v>1655</v>
      </c>
      <c r="E112" s="730" t="s">
        <v>1656</v>
      </c>
      <c r="F112" s="734"/>
      <c r="G112" s="734"/>
      <c r="H112" s="748">
        <v>0</v>
      </c>
      <c r="I112" s="734">
        <v>1</v>
      </c>
      <c r="J112" s="734">
        <v>148.97999999999999</v>
      </c>
      <c r="K112" s="748">
        <v>1</v>
      </c>
      <c r="L112" s="734">
        <v>1</v>
      </c>
      <c r="M112" s="735">
        <v>148.97999999999999</v>
      </c>
    </row>
    <row r="113" spans="1:13" ht="14.45" customHeight="1" x14ac:dyDescent="0.2">
      <c r="A113" s="729" t="s">
        <v>591</v>
      </c>
      <c r="B113" s="730" t="s">
        <v>1653</v>
      </c>
      <c r="C113" s="730" t="s">
        <v>1657</v>
      </c>
      <c r="D113" s="730" t="s">
        <v>1655</v>
      </c>
      <c r="E113" s="730" t="s">
        <v>1658</v>
      </c>
      <c r="F113" s="734"/>
      <c r="G113" s="734"/>
      <c r="H113" s="748">
        <v>0</v>
      </c>
      <c r="I113" s="734">
        <v>1</v>
      </c>
      <c r="J113" s="734">
        <v>176.91</v>
      </c>
      <c r="K113" s="748">
        <v>1</v>
      </c>
      <c r="L113" s="734">
        <v>1</v>
      </c>
      <c r="M113" s="735">
        <v>176.91</v>
      </c>
    </row>
    <row r="114" spans="1:13" ht="14.45" customHeight="1" x14ac:dyDescent="0.2">
      <c r="A114" s="729" t="s">
        <v>591</v>
      </c>
      <c r="B114" s="730" t="s">
        <v>1503</v>
      </c>
      <c r="C114" s="730" t="s">
        <v>1659</v>
      </c>
      <c r="D114" s="730" t="s">
        <v>1660</v>
      </c>
      <c r="E114" s="730" t="s">
        <v>1661</v>
      </c>
      <c r="F114" s="734"/>
      <c r="G114" s="734"/>
      <c r="H114" s="748">
        <v>0</v>
      </c>
      <c r="I114" s="734">
        <v>1</v>
      </c>
      <c r="J114" s="734">
        <v>49.419999999999995</v>
      </c>
      <c r="K114" s="748">
        <v>1</v>
      </c>
      <c r="L114" s="734">
        <v>1</v>
      </c>
      <c r="M114" s="735">
        <v>49.419999999999995</v>
      </c>
    </row>
    <row r="115" spans="1:13" ht="14.45" customHeight="1" x14ac:dyDescent="0.2">
      <c r="A115" s="729" t="s">
        <v>591</v>
      </c>
      <c r="B115" s="730" t="s">
        <v>1503</v>
      </c>
      <c r="C115" s="730" t="s">
        <v>1662</v>
      </c>
      <c r="D115" s="730" t="s">
        <v>1660</v>
      </c>
      <c r="E115" s="730" t="s">
        <v>1663</v>
      </c>
      <c r="F115" s="734"/>
      <c r="G115" s="734"/>
      <c r="H115" s="748">
        <v>0</v>
      </c>
      <c r="I115" s="734">
        <v>1</v>
      </c>
      <c r="J115" s="734">
        <v>62.72999999999999</v>
      </c>
      <c r="K115" s="748">
        <v>1</v>
      </c>
      <c r="L115" s="734">
        <v>1</v>
      </c>
      <c r="M115" s="735">
        <v>62.72999999999999</v>
      </c>
    </row>
    <row r="116" spans="1:13" ht="14.45" customHeight="1" x14ac:dyDescent="0.2">
      <c r="A116" s="729" t="s">
        <v>591</v>
      </c>
      <c r="B116" s="730" t="s">
        <v>1503</v>
      </c>
      <c r="C116" s="730" t="s">
        <v>1506</v>
      </c>
      <c r="D116" s="730" t="s">
        <v>746</v>
      </c>
      <c r="E116" s="730" t="s">
        <v>749</v>
      </c>
      <c r="F116" s="734"/>
      <c r="G116" s="734"/>
      <c r="H116" s="748">
        <v>0</v>
      </c>
      <c r="I116" s="734">
        <v>1</v>
      </c>
      <c r="J116" s="734">
        <v>78.670000000000016</v>
      </c>
      <c r="K116" s="748">
        <v>1</v>
      </c>
      <c r="L116" s="734">
        <v>1</v>
      </c>
      <c r="M116" s="735">
        <v>78.670000000000016</v>
      </c>
    </row>
    <row r="117" spans="1:13" ht="14.45" customHeight="1" x14ac:dyDescent="0.2">
      <c r="A117" s="729" t="s">
        <v>591</v>
      </c>
      <c r="B117" s="730" t="s">
        <v>1503</v>
      </c>
      <c r="C117" s="730" t="s">
        <v>1507</v>
      </c>
      <c r="D117" s="730" t="s">
        <v>746</v>
      </c>
      <c r="E117" s="730" t="s">
        <v>748</v>
      </c>
      <c r="F117" s="734"/>
      <c r="G117" s="734"/>
      <c r="H117" s="748">
        <v>0</v>
      </c>
      <c r="I117" s="734">
        <v>1</v>
      </c>
      <c r="J117" s="734">
        <v>77.66</v>
      </c>
      <c r="K117" s="748">
        <v>1</v>
      </c>
      <c r="L117" s="734">
        <v>1</v>
      </c>
      <c r="M117" s="735">
        <v>77.66</v>
      </c>
    </row>
    <row r="118" spans="1:13" ht="14.45" customHeight="1" x14ac:dyDescent="0.2">
      <c r="A118" s="729" t="s">
        <v>591</v>
      </c>
      <c r="B118" s="730" t="s">
        <v>1503</v>
      </c>
      <c r="C118" s="730" t="s">
        <v>1509</v>
      </c>
      <c r="D118" s="730" t="s">
        <v>746</v>
      </c>
      <c r="E118" s="730" t="s">
        <v>1510</v>
      </c>
      <c r="F118" s="734"/>
      <c r="G118" s="734"/>
      <c r="H118" s="748">
        <v>0</v>
      </c>
      <c r="I118" s="734">
        <v>1</v>
      </c>
      <c r="J118" s="734">
        <v>61.039999999999992</v>
      </c>
      <c r="K118" s="748">
        <v>1</v>
      </c>
      <c r="L118" s="734">
        <v>1</v>
      </c>
      <c r="M118" s="735">
        <v>61.039999999999992</v>
      </c>
    </row>
    <row r="119" spans="1:13" ht="14.45" customHeight="1" x14ac:dyDescent="0.2">
      <c r="A119" s="729" t="s">
        <v>591</v>
      </c>
      <c r="B119" s="730" t="s">
        <v>1522</v>
      </c>
      <c r="C119" s="730" t="s">
        <v>1523</v>
      </c>
      <c r="D119" s="730" t="s">
        <v>1524</v>
      </c>
      <c r="E119" s="730" t="s">
        <v>1525</v>
      </c>
      <c r="F119" s="734">
        <v>4.4000000000000004</v>
      </c>
      <c r="G119" s="734">
        <v>1833.8319999999999</v>
      </c>
      <c r="H119" s="748">
        <v>1</v>
      </c>
      <c r="I119" s="734"/>
      <c r="J119" s="734"/>
      <c r="K119" s="748">
        <v>0</v>
      </c>
      <c r="L119" s="734">
        <v>4.4000000000000004</v>
      </c>
      <c r="M119" s="735">
        <v>1833.8319999999999</v>
      </c>
    </row>
    <row r="120" spans="1:13" ht="14.45" customHeight="1" x14ac:dyDescent="0.2">
      <c r="A120" s="729" t="s">
        <v>591</v>
      </c>
      <c r="B120" s="730" t="s">
        <v>1522</v>
      </c>
      <c r="C120" s="730" t="s">
        <v>1528</v>
      </c>
      <c r="D120" s="730" t="s">
        <v>1529</v>
      </c>
      <c r="E120" s="730" t="s">
        <v>1530</v>
      </c>
      <c r="F120" s="734"/>
      <c r="G120" s="734"/>
      <c r="H120" s="748">
        <v>0</v>
      </c>
      <c r="I120" s="734">
        <v>2</v>
      </c>
      <c r="J120" s="734">
        <v>220.38000000000002</v>
      </c>
      <c r="K120" s="748">
        <v>1</v>
      </c>
      <c r="L120" s="734">
        <v>2</v>
      </c>
      <c r="M120" s="735">
        <v>220.38000000000002</v>
      </c>
    </row>
    <row r="121" spans="1:13" ht="14.45" customHeight="1" x14ac:dyDescent="0.2">
      <c r="A121" s="729" t="s">
        <v>591</v>
      </c>
      <c r="B121" s="730" t="s">
        <v>1531</v>
      </c>
      <c r="C121" s="730" t="s">
        <v>1532</v>
      </c>
      <c r="D121" s="730" t="s">
        <v>1533</v>
      </c>
      <c r="E121" s="730" t="s">
        <v>1141</v>
      </c>
      <c r="F121" s="734"/>
      <c r="G121" s="734"/>
      <c r="H121" s="748">
        <v>0</v>
      </c>
      <c r="I121" s="734">
        <v>1.5</v>
      </c>
      <c r="J121" s="734">
        <v>3187.1699999999996</v>
      </c>
      <c r="K121" s="748">
        <v>1</v>
      </c>
      <c r="L121" s="734">
        <v>1.5</v>
      </c>
      <c r="M121" s="735">
        <v>3187.1699999999996</v>
      </c>
    </row>
    <row r="122" spans="1:13" ht="14.45" customHeight="1" x14ac:dyDescent="0.2">
      <c r="A122" s="729" t="s">
        <v>591</v>
      </c>
      <c r="B122" s="730" t="s">
        <v>1536</v>
      </c>
      <c r="C122" s="730" t="s">
        <v>1537</v>
      </c>
      <c r="D122" s="730" t="s">
        <v>1538</v>
      </c>
      <c r="E122" s="730" t="s">
        <v>1539</v>
      </c>
      <c r="F122" s="734"/>
      <c r="G122" s="734"/>
      <c r="H122" s="748">
        <v>0</v>
      </c>
      <c r="I122" s="734">
        <v>2</v>
      </c>
      <c r="J122" s="734">
        <v>392.04</v>
      </c>
      <c r="K122" s="748">
        <v>1</v>
      </c>
      <c r="L122" s="734">
        <v>2</v>
      </c>
      <c r="M122" s="735">
        <v>392.04</v>
      </c>
    </row>
    <row r="123" spans="1:13" ht="14.45" customHeight="1" x14ac:dyDescent="0.2">
      <c r="A123" s="729" t="s">
        <v>591</v>
      </c>
      <c r="B123" s="730" t="s">
        <v>1540</v>
      </c>
      <c r="C123" s="730" t="s">
        <v>1543</v>
      </c>
      <c r="D123" s="730" t="s">
        <v>1153</v>
      </c>
      <c r="E123" s="730" t="s">
        <v>1154</v>
      </c>
      <c r="F123" s="734"/>
      <c r="G123" s="734"/>
      <c r="H123" s="748">
        <v>0</v>
      </c>
      <c r="I123" s="734">
        <v>4</v>
      </c>
      <c r="J123" s="734">
        <v>76.16</v>
      </c>
      <c r="K123" s="748">
        <v>1</v>
      </c>
      <c r="L123" s="734">
        <v>4</v>
      </c>
      <c r="M123" s="735">
        <v>76.16</v>
      </c>
    </row>
    <row r="124" spans="1:13" ht="14.45" customHeight="1" x14ac:dyDescent="0.2">
      <c r="A124" s="729" t="s">
        <v>591</v>
      </c>
      <c r="B124" s="730" t="s">
        <v>1544</v>
      </c>
      <c r="C124" s="730" t="s">
        <v>1545</v>
      </c>
      <c r="D124" s="730" t="s">
        <v>1126</v>
      </c>
      <c r="E124" s="730" t="s">
        <v>1127</v>
      </c>
      <c r="F124" s="734"/>
      <c r="G124" s="734"/>
      <c r="H124" s="748">
        <v>0</v>
      </c>
      <c r="I124" s="734">
        <v>5.5</v>
      </c>
      <c r="J124" s="734">
        <v>4537.9400000000005</v>
      </c>
      <c r="K124" s="748">
        <v>1</v>
      </c>
      <c r="L124" s="734">
        <v>5.5</v>
      </c>
      <c r="M124" s="735">
        <v>4537.9400000000005</v>
      </c>
    </row>
    <row r="125" spans="1:13" ht="14.45" customHeight="1" x14ac:dyDescent="0.2">
      <c r="A125" s="729" t="s">
        <v>591</v>
      </c>
      <c r="B125" s="730" t="s">
        <v>1546</v>
      </c>
      <c r="C125" s="730" t="s">
        <v>1550</v>
      </c>
      <c r="D125" s="730" t="s">
        <v>1548</v>
      </c>
      <c r="E125" s="730" t="s">
        <v>1551</v>
      </c>
      <c r="F125" s="734"/>
      <c r="G125" s="734"/>
      <c r="H125" s="748">
        <v>0</v>
      </c>
      <c r="I125" s="734">
        <v>6.5</v>
      </c>
      <c r="J125" s="734">
        <v>1716</v>
      </c>
      <c r="K125" s="748">
        <v>1</v>
      </c>
      <c r="L125" s="734">
        <v>6.5</v>
      </c>
      <c r="M125" s="735">
        <v>1716</v>
      </c>
    </row>
    <row r="126" spans="1:13" ht="14.45" customHeight="1" x14ac:dyDescent="0.2">
      <c r="A126" s="729" t="s">
        <v>591</v>
      </c>
      <c r="B126" s="730" t="s">
        <v>1556</v>
      </c>
      <c r="C126" s="730" t="s">
        <v>1557</v>
      </c>
      <c r="D126" s="730" t="s">
        <v>1558</v>
      </c>
      <c r="E126" s="730" t="s">
        <v>1559</v>
      </c>
      <c r="F126" s="734"/>
      <c r="G126" s="734"/>
      <c r="H126" s="748">
        <v>0</v>
      </c>
      <c r="I126" s="734">
        <v>10</v>
      </c>
      <c r="J126" s="734">
        <v>528.80000000000007</v>
      </c>
      <c r="K126" s="748">
        <v>1</v>
      </c>
      <c r="L126" s="734">
        <v>10</v>
      </c>
      <c r="M126" s="735">
        <v>528.80000000000007</v>
      </c>
    </row>
    <row r="127" spans="1:13" ht="14.45" customHeight="1" x14ac:dyDescent="0.2">
      <c r="A127" s="729" t="s">
        <v>591</v>
      </c>
      <c r="B127" s="730" t="s">
        <v>1560</v>
      </c>
      <c r="C127" s="730" t="s">
        <v>1561</v>
      </c>
      <c r="D127" s="730" t="s">
        <v>1128</v>
      </c>
      <c r="E127" s="730" t="s">
        <v>1562</v>
      </c>
      <c r="F127" s="734"/>
      <c r="G127" s="734"/>
      <c r="H127" s="748">
        <v>0</v>
      </c>
      <c r="I127" s="734">
        <v>1</v>
      </c>
      <c r="J127" s="734">
        <v>188.45999999999998</v>
      </c>
      <c r="K127" s="748">
        <v>1</v>
      </c>
      <c r="L127" s="734">
        <v>1</v>
      </c>
      <c r="M127" s="735">
        <v>188.45999999999998</v>
      </c>
    </row>
    <row r="128" spans="1:13" ht="14.45" customHeight="1" x14ac:dyDescent="0.2">
      <c r="A128" s="729" t="s">
        <v>591</v>
      </c>
      <c r="B128" s="730" t="s">
        <v>1664</v>
      </c>
      <c r="C128" s="730" t="s">
        <v>1665</v>
      </c>
      <c r="D128" s="730" t="s">
        <v>1666</v>
      </c>
      <c r="E128" s="730" t="s">
        <v>1667</v>
      </c>
      <c r="F128" s="734"/>
      <c r="G128" s="734"/>
      <c r="H128" s="748">
        <v>0</v>
      </c>
      <c r="I128" s="734">
        <v>2</v>
      </c>
      <c r="J128" s="734">
        <v>104.8</v>
      </c>
      <c r="K128" s="748">
        <v>1</v>
      </c>
      <c r="L128" s="734">
        <v>2</v>
      </c>
      <c r="M128" s="735">
        <v>104.8</v>
      </c>
    </row>
    <row r="129" spans="1:13" ht="14.45" customHeight="1" x14ac:dyDescent="0.2">
      <c r="A129" s="729" t="s">
        <v>591</v>
      </c>
      <c r="B129" s="730" t="s">
        <v>1668</v>
      </c>
      <c r="C129" s="730" t="s">
        <v>1669</v>
      </c>
      <c r="D129" s="730" t="s">
        <v>1185</v>
      </c>
      <c r="E129" s="730" t="s">
        <v>1186</v>
      </c>
      <c r="F129" s="734"/>
      <c r="G129" s="734"/>
      <c r="H129" s="748">
        <v>0</v>
      </c>
      <c r="I129" s="734">
        <v>1</v>
      </c>
      <c r="J129" s="734">
        <v>16.18</v>
      </c>
      <c r="K129" s="748">
        <v>1</v>
      </c>
      <c r="L129" s="734">
        <v>1</v>
      </c>
      <c r="M129" s="735">
        <v>16.18</v>
      </c>
    </row>
    <row r="130" spans="1:13" ht="14.45" customHeight="1" x14ac:dyDescent="0.2">
      <c r="A130" s="729" t="s">
        <v>591</v>
      </c>
      <c r="B130" s="730" t="s">
        <v>1568</v>
      </c>
      <c r="C130" s="730" t="s">
        <v>1569</v>
      </c>
      <c r="D130" s="730" t="s">
        <v>1570</v>
      </c>
      <c r="E130" s="730" t="s">
        <v>1571</v>
      </c>
      <c r="F130" s="734"/>
      <c r="G130" s="734"/>
      <c r="H130" s="748">
        <v>0</v>
      </c>
      <c r="I130" s="734">
        <v>16</v>
      </c>
      <c r="J130" s="734">
        <v>1760</v>
      </c>
      <c r="K130" s="748">
        <v>1</v>
      </c>
      <c r="L130" s="734">
        <v>16</v>
      </c>
      <c r="M130" s="735">
        <v>1760</v>
      </c>
    </row>
    <row r="131" spans="1:13" ht="14.45" customHeight="1" x14ac:dyDescent="0.2">
      <c r="A131" s="729" t="s">
        <v>591</v>
      </c>
      <c r="B131" s="730" t="s">
        <v>1574</v>
      </c>
      <c r="C131" s="730" t="s">
        <v>1575</v>
      </c>
      <c r="D131" s="730" t="s">
        <v>918</v>
      </c>
      <c r="E131" s="730" t="s">
        <v>920</v>
      </c>
      <c r="F131" s="734"/>
      <c r="G131" s="734"/>
      <c r="H131" s="748">
        <v>0</v>
      </c>
      <c r="I131" s="734">
        <v>25</v>
      </c>
      <c r="J131" s="734">
        <v>825.27499999999998</v>
      </c>
      <c r="K131" s="748">
        <v>1</v>
      </c>
      <c r="L131" s="734">
        <v>25</v>
      </c>
      <c r="M131" s="735">
        <v>825.27499999999998</v>
      </c>
    </row>
    <row r="132" spans="1:13" ht="14.45" customHeight="1" x14ac:dyDescent="0.2">
      <c r="A132" s="729" t="s">
        <v>591</v>
      </c>
      <c r="B132" s="730" t="s">
        <v>1574</v>
      </c>
      <c r="C132" s="730" t="s">
        <v>1576</v>
      </c>
      <c r="D132" s="730" t="s">
        <v>918</v>
      </c>
      <c r="E132" s="730" t="s">
        <v>1577</v>
      </c>
      <c r="F132" s="734"/>
      <c r="G132" s="734"/>
      <c r="H132" s="748">
        <v>0</v>
      </c>
      <c r="I132" s="734">
        <v>81</v>
      </c>
      <c r="J132" s="734">
        <v>3503.84</v>
      </c>
      <c r="K132" s="748">
        <v>1</v>
      </c>
      <c r="L132" s="734">
        <v>81</v>
      </c>
      <c r="M132" s="735">
        <v>3503.84</v>
      </c>
    </row>
    <row r="133" spans="1:13" ht="14.45" customHeight="1" x14ac:dyDescent="0.2">
      <c r="A133" s="729" t="s">
        <v>591</v>
      </c>
      <c r="B133" s="730" t="s">
        <v>1578</v>
      </c>
      <c r="C133" s="730" t="s">
        <v>1579</v>
      </c>
      <c r="D133" s="730" t="s">
        <v>1580</v>
      </c>
      <c r="E133" s="730" t="s">
        <v>1581</v>
      </c>
      <c r="F133" s="734"/>
      <c r="G133" s="734"/>
      <c r="H133" s="748">
        <v>0</v>
      </c>
      <c r="I133" s="734">
        <v>66</v>
      </c>
      <c r="J133" s="734">
        <v>10163.999983364662</v>
      </c>
      <c r="K133" s="748">
        <v>1</v>
      </c>
      <c r="L133" s="734">
        <v>66</v>
      </c>
      <c r="M133" s="735">
        <v>10163.999983364662</v>
      </c>
    </row>
    <row r="134" spans="1:13" ht="14.45" customHeight="1" x14ac:dyDescent="0.2">
      <c r="A134" s="729" t="s">
        <v>591</v>
      </c>
      <c r="B134" s="730" t="s">
        <v>1670</v>
      </c>
      <c r="C134" s="730" t="s">
        <v>1671</v>
      </c>
      <c r="D134" s="730" t="s">
        <v>1672</v>
      </c>
      <c r="E134" s="730" t="s">
        <v>1673</v>
      </c>
      <c r="F134" s="734"/>
      <c r="G134" s="734"/>
      <c r="H134" s="748">
        <v>0</v>
      </c>
      <c r="I134" s="734">
        <v>1</v>
      </c>
      <c r="J134" s="734">
        <v>58.6</v>
      </c>
      <c r="K134" s="748">
        <v>1</v>
      </c>
      <c r="L134" s="734">
        <v>1</v>
      </c>
      <c r="M134" s="735">
        <v>58.6</v>
      </c>
    </row>
    <row r="135" spans="1:13" ht="14.45" customHeight="1" x14ac:dyDescent="0.2">
      <c r="A135" s="729" t="s">
        <v>591</v>
      </c>
      <c r="B135" s="730" t="s">
        <v>1674</v>
      </c>
      <c r="C135" s="730" t="s">
        <v>1675</v>
      </c>
      <c r="D135" s="730" t="s">
        <v>1250</v>
      </c>
      <c r="E135" s="730" t="s">
        <v>1676</v>
      </c>
      <c r="F135" s="734">
        <v>1</v>
      </c>
      <c r="G135" s="734">
        <v>104.87</v>
      </c>
      <c r="H135" s="748">
        <v>1</v>
      </c>
      <c r="I135" s="734"/>
      <c r="J135" s="734"/>
      <c r="K135" s="748">
        <v>0</v>
      </c>
      <c r="L135" s="734">
        <v>1</v>
      </c>
      <c r="M135" s="735">
        <v>104.87</v>
      </c>
    </row>
    <row r="136" spans="1:13" ht="14.45" customHeight="1" x14ac:dyDescent="0.2">
      <c r="A136" s="729" t="s">
        <v>591</v>
      </c>
      <c r="B136" s="730" t="s">
        <v>1583</v>
      </c>
      <c r="C136" s="730" t="s">
        <v>1584</v>
      </c>
      <c r="D136" s="730" t="s">
        <v>1585</v>
      </c>
      <c r="E136" s="730" t="s">
        <v>1586</v>
      </c>
      <c r="F136" s="734"/>
      <c r="G136" s="734"/>
      <c r="H136" s="748">
        <v>0</v>
      </c>
      <c r="I136" s="734">
        <v>3</v>
      </c>
      <c r="J136" s="734">
        <v>378.59999999999997</v>
      </c>
      <c r="K136" s="748">
        <v>1</v>
      </c>
      <c r="L136" s="734">
        <v>3</v>
      </c>
      <c r="M136" s="735">
        <v>378.59999999999997</v>
      </c>
    </row>
    <row r="137" spans="1:13" ht="14.45" customHeight="1" x14ac:dyDescent="0.2">
      <c r="A137" s="729" t="s">
        <v>591</v>
      </c>
      <c r="B137" s="730" t="s">
        <v>1590</v>
      </c>
      <c r="C137" s="730" t="s">
        <v>1677</v>
      </c>
      <c r="D137" s="730" t="s">
        <v>1592</v>
      </c>
      <c r="E137" s="730" t="s">
        <v>1678</v>
      </c>
      <c r="F137" s="734"/>
      <c r="G137" s="734"/>
      <c r="H137" s="748">
        <v>0</v>
      </c>
      <c r="I137" s="734">
        <v>3</v>
      </c>
      <c r="J137" s="734">
        <v>58.769999999999996</v>
      </c>
      <c r="K137" s="748">
        <v>1</v>
      </c>
      <c r="L137" s="734">
        <v>3</v>
      </c>
      <c r="M137" s="735">
        <v>58.769999999999996</v>
      </c>
    </row>
    <row r="138" spans="1:13" ht="14.45" customHeight="1" x14ac:dyDescent="0.2">
      <c r="A138" s="729" t="s">
        <v>591</v>
      </c>
      <c r="B138" s="730" t="s">
        <v>1596</v>
      </c>
      <c r="C138" s="730" t="s">
        <v>1597</v>
      </c>
      <c r="D138" s="730" t="s">
        <v>1056</v>
      </c>
      <c r="E138" s="730" t="s">
        <v>1598</v>
      </c>
      <c r="F138" s="734"/>
      <c r="G138" s="734"/>
      <c r="H138" s="748">
        <v>0</v>
      </c>
      <c r="I138" s="734">
        <v>3</v>
      </c>
      <c r="J138" s="734">
        <v>65.88</v>
      </c>
      <c r="K138" s="748">
        <v>1</v>
      </c>
      <c r="L138" s="734">
        <v>3</v>
      </c>
      <c r="M138" s="735">
        <v>65.88</v>
      </c>
    </row>
    <row r="139" spans="1:13" ht="14.45" customHeight="1" x14ac:dyDescent="0.2">
      <c r="A139" s="729" t="s">
        <v>591</v>
      </c>
      <c r="B139" s="730" t="s">
        <v>1604</v>
      </c>
      <c r="C139" s="730" t="s">
        <v>1679</v>
      </c>
      <c r="D139" s="730" t="s">
        <v>1680</v>
      </c>
      <c r="E139" s="730" t="s">
        <v>1681</v>
      </c>
      <c r="F139" s="734"/>
      <c r="G139" s="734"/>
      <c r="H139" s="748">
        <v>0</v>
      </c>
      <c r="I139" s="734">
        <v>1</v>
      </c>
      <c r="J139" s="734">
        <v>77.100000000000009</v>
      </c>
      <c r="K139" s="748">
        <v>1</v>
      </c>
      <c r="L139" s="734">
        <v>1</v>
      </c>
      <c r="M139" s="735">
        <v>77.100000000000009</v>
      </c>
    </row>
    <row r="140" spans="1:13" ht="14.45" customHeight="1" x14ac:dyDescent="0.2">
      <c r="A140" s="729" t="s">
        <v>591</v>
      </c>
      <c r="B140" s="730" t="s">
        <v>1606</v>
      </c>
      <c r="C140" s="730" t="s">
        <v>1607</v>
      </c>
      <c r="D140" s="730" t="s">
        <v>617</v>
      </c>
      <c r="E140" s="730" t="s">
        <v>1608</v>
      </c>
      <c r="F140" s="734"/>
      <c r="G140" s="734"/>
      <c r="H140" s="748">
        <v>0</v>
      </c>
      <c r="I140" s="734">
        <v>14</v>
      </c>
      <c r="J140" s="734">
        <v>472.21999999999991</v>
      </c>
      <c r="K140" s="748">
        <v>1</v>
      </c>
      <c r="L140" s="734">
        <v>14</v>
      </c>
      <c r="M140" s="735">
        <v>472.21999999999991</v>
      </c>
    </row>
    <row r="141" spans="1:13" ht="14.45" customHeight="1" x14ac:dyDescent="0.2">
      <c r="A141" s="729" t="s">
        <v>591</v>
      </c>
      <c r="B141" s="730" t="s">
        <v>1682</v>
      </c>
      <c r="C141" s="730" t="s">
        <v>1683</v>
      </c>
      <c r="D141" s="730" t="s">
        <v>1684</v>
      </c>
      <c r="E141" s="730" t="s">
        <v>1685</v>
      </c>
      <c r="F141" s="734"/>
      <c r="G141" s="734"/>
      <c r="H141" s="748">
        <v>0</v>
      </c>
      <c r="I141" s="734">
        <v>1</v>
      </c>
      <c r="J141" s="734">
        <v>43.7</v>
      </c>
      <c r="K141" s="748">
        <v>1</v>
      </c>
      <c r="L141" s="734">
        <v>1</v>
      </c>
      <c r="M141" s="735">
        <v>43.7</v>
      </c>
    </row>
    <row r="142" spans="1:13" ht="14.45" customHeight="1" x14ac:dyDescent="0.2">
      <c r="A142" s="729" t="s">
        <v>591</v>
      </c>
      <c r="B142" s="730" t="s">
        <v>1686</v>
      </c>
      <c r="C142" s="730" t="s">
        <v>1687</v>
      </c>
      <c r="D142" s="730" t="s">
        <v>1254</v>
      </c>
      <c r="E142" s="730" t="s">
        <v>1255</v>
      </c>
      <c r="F142" s="734"/>
      <c r="G142" s="734"/>
      <c r="H142" s="748">
        <v>0</v>
      </c>
      <c r="I142" s="734">
        <v>1</v>
      </c>
      <c r="J142" s="734">
        <v>341.53999999999996</v>
      </c>
      <c r="K142" s="748">
        <v>1</v>
      </c>
      <c r="L142" s="734">
        <v>1</v>
      </c>
      <c r="M142" s="735">
        <v>341.53999999999996</v>
      </c>
    </row>
    <row r="143" spans="1:13" ht="14.45" customHeight="1" thickBot="1" x14ac:dyDescent="0.25">
      <c r="A143" s="736" t="s">
        <v>591</v>
      </c>
      <c r="B143" s="737" t="s">
        <v>1614</v>
      </c>
      <c r="C143" s="737" t="s">
        <v>1688</v>
      </c>
      <c r="D143" s="737" t="s">
        <v>1330</v>
      </c>
      <c r="E143" s="737" t="s">
        <v>1061</v>
      </c>
      <c r="F143" s="741"/>
      <c r="G143" s="741"/>
      <c r="H143" s="749">
        <v>0</v>
      </c>
      <c r="I143" s="741">
        <v>2</v>
      </c>
      <c r="J143" s="741">
        <v>250.72</v>
      </c>
      <c r="K143" s="749">
        <v>1</v>
      </c>
      <c r="L143" s="741">
        <v>2</v>
      </c>
      <c r="M143" s="742">
        <v>250.72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AE501F5-6A63-4913-B0B3-2C975FE9DB6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1019</v>
      </c>
      <c r="C3" s="396">
        <f>SUM(C6:C1048576)</f>
        <v>678</v>
      </c>
      <c r="D3" s="396">
        <f>SUM(D6:D1048576)</f>
        <v>747</v>
      </c>
      <c r="E3" s="397">
        <f>SUM(E6:E1048576)</f>
        <v>0</v>
      </c>
      <c r="F3" s="394">
        <f>IF(SUM($B3:$E3)=0,"",B3/SUM($B3:$E3))</f>
        <v>0.41693944353518819</v>
      </c>
      <c r="G3" s="392">
        <f t="shared" ref="G3:I3" si="0">IF(SUM($B3:$E3)=0,"",C3/SUM($B3:$E3))</f>
        <v>0.27741407528641571</v>
      </c>
      <c r="H3" s="392">
        <f t="shared" si="0"/>
        <v>0.30564648117839605</v>
      </c>
      <c r="I3" s="393">
        <f t="shared" si="0"/>
        <v>0</v>
      </c>
      <c r="J3" s="396">
        <f>SUM(J6:J1048576)</f>
        <v>228</v>
      </c>
      <c r="K3" s="396">
        <f>SUM(K6:K1048576)</f>
        <v>316</v>
      </c>
      <c r="L3" s="396">
        <f>SUM(L6:L1048576)</f>
        <v>747</v>
      </c>
      <c r="M3" s="397">
        <f>SUM(M6:M1048576)</f>
        <v>0</v>
      </c>
      <c r="N3" s="394">
        <f>IF(SUM($J3:$M3)=0,"",J3/SUM($J3:$M3))</f>
        <v>0.17660728117738186</v>
      </c>
      <c r="O3" s="392">
        <f t="shared" ref="O3:Q3" si="1">IF(SUM($J3:$M3)=0,"",K3/SUM($J3:$M3))</f>
        <v>0.2447714949651433</v>
      </c>
      <c r="P3" s="392">
        <f t="shared" si="1"/>
        <v>0.57862122385747483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1690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1341</v>
      </c>
      <c r="B7" s="780">
        <v>615</v>
      </c>
      <c r="C7" s="734">
        <v>466</v>
      </c>
      <c r="D7" s="734">
        <v>583</v>
      </c>
      <c r="E7" s="735"/>
      <c r="F7" s="777">
        <v>0.36959134615384615</v>
      </c>
      <c r="G7" s="748">
        <v>0.28004807692307693</v>
      </c>
      <c r="H7" s="748">
        <v>0.35036057692307693</v>
      </c>
      <c r="I7" s="783">
        <v>0</v>
      </c>
      <c r="J7" s="780">
        <v>113</v>
      </c>
      <c r="K7" s="734">
        <v>195</v>
      </c>
      <c r="L7" s="734">
        <v>583</v>
      </c>
      <c r="M7" s="735"/>
      <c r="N7" s="777">
        <v>0.12682379349046016</v>
      </c>
      <c r="O7" s="748">
        <v>0.21885521885521886</v>
      </c>
      <c r="P7" s="748">
        <v>0.65432098765432101</v>
      </c>
      <c r="Q7" s="771">
        <v>0</v>
      </c>
    </row>
    <row r="8" spans="1:17" ht="14.45" customHeight="1" x14ac:dyDescent="0.2">
      <c r="A8" s="774" t="s">
        <v>1340</v>
      </c>
      <c r="B8" s="780">
        <v>96</v>
      </c>
      <c r="C8" s="734">
        <v>2</v>
      </c>
      <c r="D8" s="734"/>
      <c r="E8" s="735"/>
      <c r="F8" s="777">
        <v>0.97959183673469385</v>
      </c>
      <c r="G8" s="748">
        <v>2.0408163265306121E-2</v>
      </c>
      <c r="H8" s="748">
        <v>0</v>
      </c>
      <c r="I8" s="783">
        <v>0</v>
      </c>
      <c r="J8" s="780">
        <v>31</v>
      </c>
      <c r="K8" s="734">
        <v>2</v>
      </c>
      <c r="L8" s="734"/>
      <c r="M8" s="735"/>
      <c r="N8" s="777">
        <v>0.93939393939393945</v>
      </c>
      <c r="O8" s="748">
        <v>6.0606060606060608E-2</v>
      </c>
      <c r="P8" s="748">
        <v>0</v>
      </c>
      <c r="Q8" s="771">
        <v>0</v>
      </c>
    </row>
    <row r="9" spans="1:17" ht="14.45" customHeight="1" thickBot="1" x14ac:dyDescent="0.25">
      <c r="A9" s="775" t="s">
        <v>1342</v>
      </c>
      <c r="B9" s="781">
        <v>308</v>
      </c>
      <c r="C9" s="741">
        <v>210</v>
      </c>
      <c r="D9" s="741">
        <v>164</v>
      </c>
      <c r="E9" s="742"/>
      <c r="F9" s="778">
        <v>0.45161290322580644</v>
      </c>
      <c r="G9" s="749">
        <v>0.30791788856304986</v>
      </c>
      <c r="H9" s="749">
        <v>0.2404692082111437</v>
      </c>
      <c r="I9" s="784">
        <v>0</v>
      </c>
      <c r="J9" s="781">
        <v>84</v>
      </c>
      <c r="K9" s="741">
        <v>119</v>
      </c>
      <c r="L9" s="741">
        <v>164</v>
      </c>
      <c r="M9" s="742"/>
      <c r="N9" s="778">
        <v>0.22888283378746593</v>
      </c>
      <c r="O9" s="749">
        <v>0.3242506811989101</v>
      </c>
      <c r="P9" s="749">
        <v>0.44686648501362397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D7D7C0C-0B74-4C3E-9D4D-1C081EBC8AF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1691</v>
      </c>
      <c r="C5" s="715">
        <v>2081570.7500000005</v>
      </c>
      <c r="D5" s="715">
        <v>4234</v>
      </c>
      <c r="E5" s="715">
        <v>1736189.0200000005</v>
      </c>
      <c r="F5" s="785">
        <v>0.83407639159034119</v>
      </c>
      <c r="G5" s="715">
        <v>3473</v>
      </c>
      <c r="H5" s="785">
        <v>0.82026452527161076</v>
      </c>
      <c r="I5" s="715">
        <v>345381.72999999992</v>
      </c>
      <c r="J5" s="785">
        <v>0.16592360840965883</v>
      </c>
      <c r="K5" s="715">
        <v>761</v>
      </c>
      <c r="L5" s="785">
        <v>0.17973547472838922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1692</v>
      </c>
      <c r="C6" s="715">
        <v>1309016.0700000008</v>
      </c>
      <c r="D6" s="715">
        <v>2186</v>
      </c>
      <c r="E6" s="715">
        <v>1078627.6400000008</v>
      </c>
      <c r="F6" s="785">
        <v>0.82399877642449426</v>
      </c>
      <c r="G6" s="715">
        <v>1564</v>
      </c>
      <c r="H6" s="785">
        <v>0.71546203110704487</v>
      </c>
      <c r="I6" s="715">
        <v>230388.42999999991</v>
      </c>
      <c r="J6" s="785">
        <v>0.17600122357550566</v>
      </c>
      <c r="K6" s="715">
        <v>622</v>
      </c>
      <c r="L6" s="785">
        <v>0.28453796889295518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1693</v>
      </c>
      <c r="C7" s="715">
        <v>3389.2300000000005</v>
      </c>
      <c r="D7" s="715">
        <v>13</v>
      </c>
      <c r="E7" s="715">
        <v>1507.91</v>
      </c>
      <c r="F7" s="785">
        <v>0.44491226620795871</v>
      </c>
      <c r="G7" s="715">
        <v>7</v>
      </c>
      <c r="H7" s="785">
        <v>0.53846153846153844</v>
      </c>
      <c r="I7" s="715">
        <v>1881.3200000000002</v>
      </c>
      <c r="J7" s="785">
        <v>0.55508773379204124</v>
      </c>
      <c r="K7" s="715">
        <v>6</v>
      </c>
      <c r="L7" s="785">
        <v>0.46153846153846156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1694</v>
      </c>
      <c r="C8" s="715">
        <v>769165.44999999984</v>
      </c>
      <c r="D8" s="715">
        <v>2035</v>
      </c>
      <c r="E8" s="715">
        <v>656053.46999999986</v>
      </c>
      <c r="F8" s="785">
        <v>0.85294193856471323</v>
      </c>
      <c r="G8" s="715">
        <v>1902</v>
      </c>
      <c r="H8" s="785">
        <v>0.93464373464373462</v>
      </c>
      <c r="I8" s="715">
        <v>113111.98000000001</v>
      </c>
      <c r="J8" s="785">
        <v>0.14705806143528682</v>
      </c>
      <c r="K8" s="715">
        <v>133</v>
      </c>
      <c r="L8" s="785">
        <v>6.5356265356265361E-2</v>
      </c>
      <c r="M8" s="715" t="s">
        <v>1</v>
      </c>
      <c r="N8" s="270"/>
    </row>
    <row r="9" spans="1:14" ht="14.45" customHeight="1" x14ac:dyDescent="0.2">
      <c r="A9" s="711" t="s">
        <v>571</v>
      </c>
      <c r="B9" s="712" t="s">
        <v>3</v>
      </c>
      <c r="C9" s="715">
        <v>2081570.7500000005</v>
      </c>
      <c r="D9" s="715">
        <v>4234</v>
      </c>
      <c r="E9" s="715">
        <v>1736189.0200000005</v>
      </c>
      <c r="F9" s="785">
        <v>0.83407639159034119</v>
      </c>
      <c r="G9" s="715">
        <v>3473</v>
      </c>
      <c r="H9" s="785">
        <v>0.82026452527161076</v>
      </c>
      <c r="I9" s="715">
        <v>345381.72999999992</v>
      </c>
      <c r="J9" s="785">
        <v>0.16592360840965883</v>
      </c>
      <c r="K9" s="715">
        <v>761</v>
      </c>
      <c r="L9" s="785">
        <v>0.17973547472838922</v>
      </c>
      <c r="M9" s="715" t="s">
        <v>582</v>
      </c>
      <c r="N9" s="270"/>
    </row>
    <row r="11" spans="1:14" ht="14.45" customHeight="1" x14ac:dyDescent="0.2">
      <c r="A11" s="711">
        <v>31</v>
      </c>
      <c r="B11" s="712" t="s">
        <v>1691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1695</v>
      </c>
      <c r="B12" s="712" t="s">
        <v>1692</v>
      </c>
      <c r="C12" s="715">
        <v>10152.580000000002</v>
      </c>
      <c r="D12" s="715">
        <v>13</v>
      </c>
      <c r="E12" s="715">
        <v>7207.2600000000011</v>
      </c>
      <c r="F12" s="785">
        <v>0.70989443077523151</v>
      </c>
      <c r="G12" s="715">
        <v>9</v>
      </c>
      <c r="H12" s="785">
        <v>0.69230769230769229</v>
      </c>
      <c r="I12" s="715">
        <v>2945.32</v>
      </c>
      <c r="J12" s="785">
        <v>0.29010556922476843</v>
      </c>
      <c r="K12" s="715">
        <v>4</v>
      </c>
      <c r="L12" s="785">
        <v>0.30769230769230771</v>
      </c>
      <c r="M12" s="715" t="s">
        <v>1</v>
      </c>
      <c r="N12" s="270"/>
    </row>
    <row r="13" spans="1:14" ht="14.45" customHeight="1" x14ac:dyDescent="0.2">
      <c r="A13" s="711" t="s">
        <v>1695</v>
      </c>
      <c r="B13" s="712" t="s">
        <v>1696</v>
      </c>
      <c r="C13" s="715">
        <v>10152.580000000002</v>
      </c>
      <c r="D13" s="715">
        <v>13</v>
      </c>
      <c r="E13" s="715">
        <v>7207.2600000000011</v>
      </c>
      <c r="F13" s="785">
        <v>0.70989443077523151</v>
      </c>
      <c r="G13" s="715">
        <v>9</v>
      </c>
      <c r="H13" s="785">
        <v>0.69230769230769229</v>
      </c>
      <c r="I13" s="715">
        <v>2945.32</v>
      </c>
      <c r="J13" s="785">
        <v>0.29010556922476843</v>
      </c>
      <c r="K13" s="715">
        <v>4</v>
      </c>
      <c r="L13" s="785">
        <v>0.30769230769230771</v>
      </c>
      <c r="M13" s="715" t="s">
        <v>586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587</v>
      </c>
      <c r="N14" s="270"/>
    </row>
    <row r="15" spans="1:14" ht="14.45" customHeight="1" x14ac:dyDescent="0.2">
      <c r="A15" s="711" t="s">
        <v>1697</v>
      </c>
      <c r="B15" s="712" t="s">
        <v>1692</v>
      </c>
      <c r="C15" s="715">
        <v>1298863.4900000005</v>
      </c>
      <c r="D15" s="715">
        <v>2173</v>
      </c>
      <c r="E15" s="715">
        <v>1071420.3800000006</v>
      </c>
      <c r="F15" s="785">
        <v>0.82489067423090023</v>
      </c>
      <c r="G15" s="715">
        <v>1555</v>
      </c>
      <c r="H15" s="785">
        <v>0.71560055223193741</v>
      </c>
      <c r="I15" s="715">
        <v>227443.10999999996</v>
      </c>
      <c r="J15" s="785">
        <v>0.17510932576909979</v>
      </c>
      <c r="K15" s="715">
        <v>618</v>
      </c>
      <c r="L15" s="785">
        <v>0.28439944776806259</v>
      </c>
      <c r="M15" s="715" t="s">
        <v>1</v>
      </c>
      <c r="N15" s="270"/>
    </row>
    <row r="16" spans="1:14" ht="14.45" customHeight="1" x14ac:dyDescent="0.2">
      <c r="A16" s="711" t="s">
        <v>1697</v>
      </c>
      <c r="B16" s="712" t="s">
        <v>1693</v>
      </c>
      <c r="C16" s="715">
        <v>3389.2300000000005</v>
      </c>
      <c r="D16" s="715">
        <v>13</v>
      </c>
      <c r="E16" s="715">
        <v>1507.91</v>
      </c>
      <c r="F16" s="785">
        <v>0.44491226620795871</v>
      </c>
      <c r="G16" s="715">
        <v>7</v>
      </c>
      <c r="H16" s="785">
        <v>0.53846153846153844</v>
      </c>
      <c r="I16" s="715">
        <v>1881.3200000000002</v>
      </c>
      <c r="J16" s="785">
        <v>0.55508773379204124</v>
      </c>
      <c r="K16" s="715">
        <v>6</v>
      </c>
      <c r="L16" s="785">
        <v>0.46153846153846156</v>
      </c>
      <c r="M16" s="715" t="s">
        <v>1</v>
      </c>
      <c r="N16" s="270"/>
    </row>
    <row r="17" spans="1:14" ht="14.45" customHeight="1" x14ac:dyDescent="0.2">
      <c r="A17" s="711" t="s">
        <v>1697</v>
      </c>
      <c r="B17" s="712" t="s">
        <v>1694</v>
      </c>
      <c r="C17" s="715">
        <v>769165.44999999984</v>
      </c>
      <c r="D17" s="715">
        <v>2035</v>
      </c>
      <c r="E17" s="715">
        <v>656053.46999999986</v>
      </c>
      <c r="F17" s="785">
        <v>0.85294193856471323</v>
      </c>
      <c r="G17" s="715">
        <v>1902</v>
      </c>
      <c r="H17" s="785">
        <v>0.93464373464373462</v>
      </c>
      <c r="I17" s="715">
        <v>113111.98000000001</v>
      </c>
      <c r="J17" s="785">
        <v>0.14705806143528682</v>
      </c>
      <c r="K17" s="715">
        <v>133</v>
      </c>
      <c r="L17" s="785">
        <v>6.5356265356265361E-2</v>
      </c>
      <c r="M17" s="715" t="s">
        <v>1</v>
      </c>
      <c r="N17" s="270"/>
    </row>
    <row r="18" spans="1:14" ht="14.45" customHeight="1" x14ac:dyDescent="0.2">
      <c r="A18" s="711" t="s">
        <v>1697</v>
      </c>
      <c r="B18" s="712" t="s">
        <v>1698</v>
      </c>
      <c r="C18" s="715">
        <v>2071418.1700000004</v>
      </c>
      <c r="D18" s="715">
        <v>4221</v>
      </c>
      <c r="E18" s="715">
        <v>1728981.7600000002</v>
      </c>
      <c r="F18" s="785">
        <v>0.83468504092536755</v>
      </c>
      <c r="G18" s="715">
        <v>3464</v>
      </c>
      <c r="H18" s="785">
        <v>0.82065861170338783</v>
      </c>
      <c r="I18" s="715">
        <v>342436.41</v>
      </c>
      <c r="J18" s="785">
        <v>0.16531495907463239</v>
      </c>
      <c r="K18" s="715">
        <v>757</v>
      </c>
      <c r="L18" s="785">
        <v>0.17934138829661217</v>
      </c>
      <c r="M18" s="715" t="s">
        <v>586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587</v>
      </c>
      <c r="N19" s="270"/>
    </row>
    <row r="20" spans="1:14" ht="14.45" customHeight="1" x14ac:dyDescent="0.2">
      <c r="A20" s="711" t="s">
        <v>571</v>
      </c>
      <c r="B20" s="712" t="s">
        <v>1699</v>
      </c>
      <c r="C20" s="715">
        <v>2081570.7500000005</v>
      </c>
      <c r="D20" s="715">
        <v>4234</v>
      </c>
      <c r="E20" s="715">
        <v>1736189.0200000005</v>
      </c>
      <c r="F20" s="785">
        <v>0.83407639159034119</v>
      </c>
      <c r="G20" s="715">
        <v>3473</v>
      </c>
      <c r="H20" s="785">
        <v>0.82026452527161076</v>
      </c>
      <c r="I20" s="715">
        <v>345381.73</v>
      </c>
      <c r="J20" s="785">
        <v>0.16592360840965886</v>
      </c>
      <c r="K20" s="715">
        <v>761</v>
      </c>
      <c r="L20" s="785">
        <v>0.17973547472838922</v>
      </c>
      <c r="M20" s="715" t="s">
        <v>582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1700</v>
      </c>
    </row>
    <row r="23" spans="1:14" ht="14.45" customHeight="1" x14ac:dyDescent="0.2">
      <c r="A23" s="786" t="s">
        <v>1701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9EA3AE3E-0632-45BC-9B5E-DBC11BF9BEF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1702</v>
      </c>
      <c r="B5" s="779">
        <v>1152.29</v>
      </c>
      <c r="C5" s="723">
        <v>1</v>
      </c>
      <c r="D5" s="792">
        <v>4</v>
      </c>
      <c r="E5" s="795" t="s">
        <v>1702</v>
      </c>
      <c r="F5" s="779">
        <v>1152.29</v>
      </c>
      <c r="G5" s="747">
        <v>1</v>
      </c>
      <c r="H5" s="727">
        <v>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1703</v>
      </c>
      <c r="B6" s="780">
        <v>86831.140000000014</v>
      </c>
      <c r="C6" s="730">
        <v>1</v>
      </c>
      <c r="D6" s="793">
        <v>69</v>
      </c>
      <c r="E6" s="796" t="s">
        <v>1703</v>
      </c>
      <c r="F6" s="780">
        <v>69734.510000000009</v>
      </c>
      <c r="G6" s="748">
        <v>0.8031048538577289</v>
      </c>
      <c r="H6" s="734">
        <v>57</v>
      </c>
      <c r="I6" s="771">
        <v>0.82608695652173914</v>
      </c>
      <c r="J6" s="799">
        <v>17096.63</v>
      </c>
      <c r="K6" s="748">
        <v>0.19689514614227105</v>
      </c>
      <c r="L6" s="734">
        <v>12</v>
      </c>
      <c r="M6" s="771">
        <v>0.17391304347826086</v>
      </c>
    </row>
    <row r="7" spans="1:13" ht="14.45" customHeight="1" x14ac:dyDescent="0.2">
      <c r="A7" s="789" t="s">
        <v>1704</v>
      </c>
      <c r="B7" s="780">
        <v>274.27999999999997</v>
      </c>
      <c r="C7" s="730">
        <v>1</v>
      </c>
      <c r="D7" s="793">
        <v>5</v>
      </c>
      <c r="E7" s="796" t="s">
        <v>1704</v>
      </c>
      <c r="F7" s="780"/>
      <c r="G7" s="748">
        <v>0</v>
      </c>
      <c r="H7" s="734"/>
      <c r="I7" s="771">
        <v>0</v>
      </c>
      <c r="J7" s="799">
        <v>274.27999999999997</v>
      </c>
      <c r="K7" s="748">
        <v>1</v>
      </c>
      <c r="L7" s="734">
        <v>5</v>
      </c>
      <c r="M7" s="771">
        <v>1</v>
      </c>
    </row>
    <row r="8" spans="1:13" ht="14.45" customHeight="1" x14ac:dyDescent="0.2">
      <c r="A8" s="789" t="s">
        <v>1705</v>
      </c>
      <c r="B8" s="780">
        <v>186603.41000000003</v>
      </c>
      <c r="C8" s="730">
        <v>1</v>
      </c>
      <c r="D8" s="793">
        <v>457</v>
      </c>
      <c r="E8" s="796" t="s">
        <v>1705</v>
      </c>
      <c r="F8" s="780">
        <v>152413.09000000005</v>
      </c>
      <c r="G8" s="748">
        <v>0.81677548121976995</v>
      </c>
      <c r="H8" s="734">
        <v>376</v>
      </c>
      <c r="I8" s="771">
        <v>0.82275711159737419</v>
      </c>
      <c r="J8" s="799">
        <v>34190.319999999992</v>
      </c>
      <c r="K8" s="748">
        <v>0.18322451878023016</v>
      </c>
      <c r="L8" s="734">
        <v>81</v>
      </c>
      <c r="M8" s="771">
        <v>0.17724288840262581</v>
      </c>
    </row>
    <row r="9" spans="1:13" ht="14.45" customHeight="1" x14ac:dyDescent="0.2">
      <c r="A9" s="789" t="s">
        <v>1706</v>
      </c>
      <c r="B9" s="780">
        <v>18596.070000000003</v>
      </c>
      <c r="C9" s="730">
        <v>1</v>
      </c>
      <c r="D9" s="793">
        <v>61</v>
      </c>
      <c r="E9" s="796" t="s">
        <v>1706</v>
      </c>
      <c r="F9" s="780">
        <v>14432.600000000002</v>
      </c>
      <c r="G9" s="748">
        <v>0.77611022113812222</v>
      </c>
      <c r="H9" s="734">
        <v>48</v>
      </c>
      <c r="I9" s="771">
        <v>0.78688524590163933</v>
      </c>
      <c r="J9" s="799">
        <v>4163.47</v>
      </c>
      <c r="K9" s="748">
        <v>0.22388977886187778</v>
      </c>
      <c r="L9" s="734">
        <v>13</v>
      </c>
      <c r="M9" s="771">
        <v>0.21311475409836064</v>
      </c>
    </row>
    <row r="10" spans="1:13" ht="14.45" customHeight="1" x14ac:dyDescent="0.2">
      <c r="A10" s="789" t="s">
        <v>1707</v>
      </c>
      <c r="B10" s="780">
        <v>88255.830000000016</v>
      </c>
      <c r="C10" s="730">
        <v>1</v>
      </c>
      <c r="D10" s="793">
        <v>188</v>
      </c>
      <c r="E10" s="796" t="s">
        <v>1707</v>
      </c>
      <c r="F10" s="780">
        <v>61934.830000000009</v>
      </c>
      <c r="G10" s="748">
        <v>0.7017647446066736</v>
      </c>
      <c r="H10" s="734">
        <v>136</v>
      </c>
      <c r="I10" s="771">
        <v>0.72340425531914898</v>
      </c>
      <c r="J10" s="799">
        <v>26321</v>
      </c>
      <c r="K10" s="748">
        <v>0.29823525539332635</v>
      </c>
      <c r="L10" s="734">
        <v>52</v>
      </c>
      <c r="M10" s="771">
        <v>0.27659574468085107</v>
      </c>
    </row>
    <row r="11" spans="1:13" ht="14.45" customHeight="1" x14ac:dyDescent="0.2">
      <c r="A11" s="789" t="s">
        <v>1708</v>
      </c>
      <c r="B11" s="780">
        <v>150931.88999999998</v>
      </c>
      <c r="C11" s="730">
        <v>1</v>
      </c>
      <c r="D11" s="793">
        <v>187</v>
      </c>
      <c r="E11" s="796" t="s">
        <v>1708</v>
      </c>
      <c r="F11" s="780">
        <v>119216.72999999998</v>
      </c>
      <c r="G11" s="748">
        <v>0.78987104713258405</v>
      </c>
      <c r="H11" s="734">
        <v>151</v>
      </c>
      <c r="I11" s="771">
        <v>0.80748663101604279</v>
      </c>
      <c r="J11" s="799">
        <v>31715.159999999996</v>
      </c>
      <c r="K11" s="748">
        <v>0.2101289528674159</v>
      </c>
      <c r="L11" s="734">
        <v>36</v>
      </c>
      <c r="M11" s="771">
        <v>0.19251336898395721</v>
      </c>
    </row>
    <row r="12" spans="1:13" ht="14.45" customHeight="1" x14ac:dyDescent="0.2">
      <c r="A12" s="789" t="s">
        <v>1709</v>
      </c>
      <c r="B12" s="780">
        <v>499.1</v>
      </c>
      <c r="C12" s="730">
        <v>1</v>
      </c>
      <c r="D12" s="793">
        <v>1</v>
      </c>
      <c r="E12" s="796" t="s">
        <v>1709</v>
      </c>
      <c r="F12" s="780">
        <v>499.1</v>
      </c>
      <c r="G12" s="748">
        <v>1</v>
      </c>
      <c r="H12" s="734">
        <v>1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1710</v>
      </c>
      <c r="B13" s="780">
        <v>154104.14000000001</v>
      </c>
      <c r="C13" s="730">
        <v>1</v>
      </c>
      <c r="D13" s="793">
        <v>373</v>
      </c>
      <c r="E13" s="796" t="s">
        <v>1710</v>
      </c>
      <c r="F13" s="780">
        <v>129582.81000000003</v>
      </c>
      <c r="G13" s="748">
        <v>0.84087818795783176</v>
      </c>
      <c r="H13" s="734">
        <v>305</v>
      </c>
      <c r="I13" s="771">
        <v>0.81769436997319034</v>
      </c>
      <c r="J13" s="799">
        <v>24521.33</v>
      </c>
      <c r="K13" s="748">
        <v>0.15912181204216835</v>
      </c>
      <c r="L13" s="734">
        <v>68</v>
      </c>
      <c r="M13" s="771">
        <v>0.18230563002680966</v>
      </c>
    </row>
    <row r="14" spans="1:13" ht="14.45" customHeight="1" x14ac:dyDescent="0.2">
      <c r="A14" s="789" t="s">
        <v>1711</v>
      </c>
      <c r="B14" s="780">
        <v>205887.43000000005</v>
      </c>
      <c r="C14" s="730">
        <v>1</v>
      </c>
      <c r="D14" s="793">
        <v>514</v>
      </c>
      <c r="E14" s="796" t="s">
        <v>1711</v>
      </c>
      <c r="F14" s="780">
        <v>174922.23000000004</v>
      </c>
      <c r="G14" s="748">
        <v>0.84960130883172424</v>
      </c>
      <c r="H14" s="734">
        <v>414</v>
      </c>
      <c r="I14" s="771">
        <v>0.80544747081712065</v>
      </c>
      <c r="J14" s="799">
        <v>30965.199999999997</v>
      </c>
      <c r="K14" s="748">
        <v>0.15039869116827573</v>
      </c>
      <c r="L14" s="734">
        <v>100</v>
      </c>
      <c r="M14" s="771">
        <v>0.19455252918287938</v>
      </c>
    </row>
    <row r="15" spans="1:13" ht="14.45" customHeight="1" x14ac:dyDescent="0.2">
      <c r="A15" s="789" t="s">
        <v>1712</v>
      </c>
      <c r="B15" s="780">
        <v>189042.55</v>
      </c>
      <c r="C15" s="730">
        <v>1</v>
      </c>
      <c r="D15" s="793">
        <v>418</v>
      </c>
      <c r="E15" s="796" t="s">
        <v>1712</v>
      </c>
      <c r="F15" s="780">
        <v>172470.91999999998</v>
      </c>
      <c r="G15" s="748">
        <v>0.91233915327528115</v>
      </c>
      <c r="H15" s="734">
        <v>351</v>
      </c>
      <c r="I15" s="771">
        <v>0.83971291866028708</v>
      </c>
      <c r="J15" s="799">
        <v>16571.63</v>
      </c>
      <c r="K15" s="748">
        <v>8.7660846724718869E-2</v>
      </c>
      <c r="L15" s="734">
        <v>67</v>
      </c>
      <c r="M15" s="771">
        <v>0.16028708133971292</v>
      </c>
    </row>
    <row r="16" spans="1:13" ht="14.45" customHeight="1" x14ac:dyDescent="0.2">
      <c r="A16" s="789" t="s">
        <v>1713</v>
      </c>
      <c r="B16" s="780">
        <v>51134.31</v>
      </c>
      <c r="C16" s="730">
        <v>1</v>
      </c>
      <c r="D16" s="793">
        <v>104</v>
      </c>
      <c r="E16" s="796" t="s">
        <v>1713</v>
      </c>
      <c r="F16" s="780">
        <v>35328.559999999998</v>
      </c>
      <c r="G16" s="748">
        <v>0.69089736421592463</v>
      </c>
      <c r="H16" s="734">
        <v>81</v>
      </c>
      <c r="I16" s="771">
        <v>0.77884615384615385</v>
      </c>
      <c r="J16" s="799">
        <v>15805.749999999998</v>
      </c>
      <c r="K16" s="748">
        <v>0.30910263578407526</v>
      </c>
      <c r="L16" s="734">
        <v>23</v>
      </c>
      <c r="M16" s="771">
        <v>0.22115384615384615</v>
      </c>
    </row>
    <row r="17" spans="1:13" ht="14.45" customHeight="1" x14ac:dyDescent="0.2">
      <c r="A17" s="789" t="s">
        <v>1714</v>
      </c>
      <c r="B17" s="780">
        <v>71189.760000000024</v>
      </c>
      <c r="C17" s="730">
        <v>1</v>
      </c>
      <c r="D17" s="793">
        <v>159</v>
      </c>
      <c r="E17" s="796" t="s">
        <v>1714</v>
      </c>
      <c r="F17" s="780">
        <v>63380.000000000022</v>
      </c>
      <c r="G17" s="748">
        <v>0.89029658198032979</v>
      </c>
      <c r="H17" s="734">
        <v>125</v>
      </c>
      <c r="I17" s="771">
        <v>0.78616352201257866</v>
      </c>
      <c r="J17" s="799">
        <v>7809.7600000000011</v>
      </c>
      <c r="K17" s="748">
        <v>0.10970341801967022</v>
      </c>
      <c r="L17" s="734">
        <v>34</v>
      </c>
      <c r="M17" s="771">
        <v>0.21383647798742139</v>
      </c>
    </row>
    <row r="18" spans="1:13" ht="14.45" customHeight="1" x14ac:dyDescent="0.2">
      <c r="A18" s="789" t="s">
        <v>1715</v>
      </c>
      <c r="B18" s="780">
        <v>147788.97000000003</v>
      </c>
      <c r="C18" s="730">
        <v>1</v>
      </c>
      <c r="D18" s="793">
        <v>273</v>
      </c>
      <c r="E18" s="796" t="s">
        <v>1715</v>
      </c>
      <c r="F18" s="780">
        <v>118360.03000000001</v>
      </c>
      <c r="G18" s="748">
        <v>0.80087187832759099</v>
      </c>
      <c r="H18" s="734">
        <v>222</v>
      </c>
      <c r="I18" s="771">
        <v>0.81318681318681318</v>
      </c>
      <c r="J18" s="799">
        <v>29428.940000000002</v>
      </c>
      <c r="K18" s="748">
        <v>0.19912812167240895</v>
      </c>
      <c r="L18" s="734">
        <v>51</v>
      </c>
      <c r="M18" s="771">
        <v>0.18681318681318682</v>
      </c>
    </row>
    <row r="19" spans="1:13" ht="14.45" customHeight="1" x14ac:dyDescent="0.2">
      <c r="A19" s="789" t="s">
        <v>1716</v>
      </c>
      <c r="B19" s="780">
        <v>212772.73000000004</v>
      </c>
      <c r="C19" s="730">
        <v>1</v>
      </c>
      <c r="D19" s="793">
        <v>234</v>
      </c>
      <c r="E19" s="796" t="s">
        <v>1716</v>
      </c>
      <c r="F19" s="780">
        <v>190309.37000000002</v>
      </c>
      <c r="G19" s="748">
        <v>0.89442556853972777</v>
      </c>
      <c r="H19" s="734">
        <v>202</v>
      </c>
      <c r="I19" s="771">
        <v>0.86324786324786329</v>
      </c>
      <c r="J19" s="799">
        <v>22463.360000000001</v>
      </c>
      <c r="K19" s="748">
        <v>0.10557443146027218</v>
      </c>
      <c r="L19" s="734">
        <v>32</v>
      </c>
      <c r="M19" s="771">
        <v>0.13675213675213677</v>
      </c>
    </row>
    <row r="20" spans="1:13" ht="14.45" customHeight="1" x14ac:dyDescent="0.2">
      <c r="A20" s="789" t="s">
        <v>1717</v>
      </c>
      <c r="B20" s="780">
        <v>182532.82000000007</v>
      </c>
      <c r="C20" s="730">
        <v>1</v>
      </c>
      <c r="D20" s="793">
        <v>435</v>
      </c>
      <c r="E20" s="796" t="s">
        <v>1717</v>
      </c>
      <c r="F20" s="780">
        <v>153889.00000000006</v>
      </c>
      <c r="G20" s="748">
        <v>0.84307578220727653</v>
      </c>
      <c r="H20" s="734">
        <v>362</v>
      </c>
      <c r="I20" s="771">
        <v>0.83218390804597697</v>
      </c>
      <c r="J20" s="799">
        <v>28643.820000000003</v>
      </c>
      <c r="K20" s="748">
        <v>0.15692421779272347</v>
      </c>
      <c r="L20" s="734">
        <v>73</v>
      </c>
      <c r="M20" s="771">
        <v>0.167816091954023</v>
      </c>
    </row>
    <row r="21" spans="1:13" ht="14.45" customHeight="1" x14ac:dyDescent="0.2">
      <c r="A21" s="789" t="s">
        <v>1718</v>
      </c>
      <c r="B21" s="780">
        <v>88735.47</v>
      </c>
      <c r="C21" s="730">
        <v>1</v>
      </c>
      <c r="D21" s="793">
        <v>190</v>
      </c>
      <c r="E21" s="796" t="s">
        <v>1718</v>
      </c>
      <c r="F21" s="780">
        <v>71856.570000000007</v>
      </c>
      <c r="G21" s="748">
        <v>0.80978406943694559</v>
      </c>
      <c r="H21" s="734">
        <v>158</v>
      </c>
      <c r="I21" s="771">
        <v>0.83157894736842108</v>
      </c>
      <c r="J21" s="799">
        <v>16878.900000000001</v>
      </c>
      <c r="K21" s="748">
        <v>0.19021593056305444</v>
      </c>
      <c r="L21" s="734">
        <v>32</v>
      </c>
      <c r="M21" s="771">
        <v>0.16842105263157894</v>
      </c>
    </row>
    <row r="22" spans="1:13" ht="14.45" customHeight="1" x14ac:dyDescent="0.2">
      <c r="A22" s="789" t="s">
        <v>1719</v>
      </c>
      <c r="B22" s="780">
        <v>55493.860000000008</v>
      </c>
      <c r="C22" s="730">
        <v>1</v>
      </c>
      <c r="D22" s="793">
        <v>148</v>
      </c>
      <c r="E22" s="796" t="s">
        <v>1719</v>
      </c>
      <c r="F22" s="780">
        <v>36752.000000000007</v>
      </c>
      <c r="G22" s="748">
        <v>0.66227146570809814</v>
      </c>
      <c r="H22" s="734">
        <v>122</v>
      </c>
      <c r="I22" s="771">
        <v>0.82432432432432434</v>
      </c>
      <c r="J22" s="799">
        <v>18741.86</v>
      </c>
      <c r="K22" s="748">
        <v>0.33772853429190181</v>
      </c>
      <c r="L22" s="734">
        <v>26</v>
      </c>
      <c r="M22" s="771">
        <v>0.17567567567567569</v>
      </c>
    </row>
    <row r="23" spans="1:13" ht="14.45" customHeight="1" thickBot="1" x14ac:dyDescent="0.25">
      <c r="A23" s="790" t="s">
        <v>1720</v>
      </c>
      <c r="B23" s="781">
        <v>189744.70000000004</v>
      </c>
      <c r="C23" s="737">
        <v>1</v>
      </c>
      <c r="D23" s="794">
        <v>414</v>
      </c>
      <c r="E23" s="797" t="s">
        <v>1720</v>
      </c>
      <c r="F23" s="781">
        <v>169954.38000000003</v>
      </c>
      <c r="G23" s="749">
        <v>0.8957002751592007</v>
      </c>
      <c r="H23" s="741">
        <v>358</v>
      </c>
      <c r="I23" s="772">
        <v>0.86473429951690817</v>
      </c>
      <c r="J23" s="800">
        <v>19790.32</v>
      </c>
      <c r="K23" s="749">
        <v>0.10429972484079922</v>
      </c>
      <c r="L23" s="741">
        <v>56</v>
      </c>
      <c r="M23" s="772">
        <v>0.13526570048309178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23597A9-6D2C-4578-93DB-10794CEB9F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2704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2081570.7500000014</v>
      </c>
      <c r="N3" s="70">
        <f>SUBTOTAL(9,N7:N1048576)</f>
        <v>6968</v>
      </c>
      <c r="O3" s="70">
        <f>SUBTOTAL(9,O7:O1048576)</f>
        <v>4234</v>
      </c>
      <c r="P3" s="70">
        <f>SUBTOTAL(9,P7:P1048576)</f>
        <v>1736189.0200000021</v>
      </c>
      <c r="Q3" s="71">
        <f>IF(M3=0,0,P3/M3)</f>
        <v>0.83407639159034153</v>
      </c>
      <c r="R3" s="70">
        <f>SUBTOTAL(9,R7:R1048576)</f>
        <v>5773</v>
      </c>
      <c r="S3" s="71">
        <f>IF(N3=0,0,R3/N3)</f>
        <v>0.82850172215843854</v>
      </c>
      <c r="T3" s="70">
        <f>SUBTOTAL(9,T7:T1048576)</f>
        <v>3473</v>
      </c>
      <c r="U3" s="72">
        <f>IF(O3=0,0,T3/O3)</f>
        <v>0.82026452527161076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1691</v>
      </c>
      <c r="C7" s="807" t="s">
        <v>1695</v>
      </c>
      <c r="D7" s="808" t="s">
        <v>2702</v>
      </c>
      <c r="E7" s="809" t="s">
        <v>1705</v>
      </c>
      <c r="F7" s="807" t="s">
        <v>1692</v>
      </c>
      <c r="G7" s="807" t="s">
        <v>1721</v>
      </c>
      <c r="H7" s="807" t="s">
        <v>598</v>
      </c>
      <c r="I7" s="807" t="s">
        <v>1433</v>
      </c>
      <c r="J7" s="807" t="s">
        <v>773</v>
      </c>
      <c r="K7" s="807" t="s">
        <v>1434</v>
      </c>
      <c r="L7" s="810">
        <v>490.89</v>
      </c>
      <c r="M7" s="810">
        <v>490.89</v>
      </c>
      <c r="N7" s="807">
        <v>1</v>
      </c>
      <c r="O7" s="811">
        <v>1</v>
      </c>
      <c r="P7" s="810">
        <v>490.89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31</v>
      </c>
      <c r="B8" s="822" t="s">
        <v>1691</v>
      </c>
      <c r="C8" s="822" t="s">
        <v>1695</v>
      </c>
      <c r="D8" s="823" t="s">
        <v>2702</v>
      </c>
      <c r="E8" s="824" t="s">
        <v>1705</v>
      </c>
      <c r="F8" s="822" t="s">
        <v>1692</v>
      </c>
      <c r="G8" s="822" t="s">
        <v>1721</v>
      </c>
      <c r="H8" s="822" t="s">
        <v>598</v>
      </c>
      <c r="I8" s="822" t="s">
        <v>1722</v>
      </c>
      <c r="J8" s="822" t="s">
        <v>773</v>
      </c>
      <c r="K8" s="822" t="s">
        <v>1723</v>
      </c>
      <c r="L8" s="825">
        <v>923.74</v>
      </c>
      <c r="M8" s="825">
        <v>2771.2200000000003</v>
      </c>
      <c r="N8" s="822">
        <v>3</v>
      </c>
      <c r="O8" s="826">
        <v>1</v>
      </c>
      <c r="P8" s="825">
        <v>2771.2200000000003</v>
      </c>
      <c r="Q8" s="827">
        <v>1</v>
      </c>
      <c r="R8" s="822">
        <v>3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31</v>
      </c>
      <c r="B9" s="822" t="s">
        <v>1691</v>
      </c>
      <c r="C9" s="822" t="s">
        <v>1695</v>
      </c>
      <c r="D9" s="823" t="s">
        <v>2702</v>
      </c>
      <c r="E9" s="824" t="s">
        <v>1705</v>
      </c>
      <c r="F9" s="822" t="s">
        <v>1692</v>
      </c>
      <c r="G9" s="822" t="s">
        <v>1724</v>
      </c>
      <c r="H9" s="822" t="s">
        <v>329</v>
      </c>
      <c r="I9" s="822" t="s">
        <v>1725</v>
      </c>
      <c r="J9" s="822" t="s">
        <v>1048</v>
      </c>
      <c r="K9" s="822" t="s">
        <v>1050</v>
      </c>
      <c r="L9" s="825">
        <v>50.32</v>
      </c>
      <c r="M9" s="825">
        <v>50.32</v>
      </c>
      <c r="N9" s="822">
        <v>1</v>
      </c>
      <c r="O9" s="826">
        <v>1</v>
      </c>
      <c r="P9" s="825">
        <v>50.32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31</v>
      </c>
      <c r="B10" s="822" t="s">
        <v>1691</v>
      </c>
      <c r="C10" s="822" t="s">
        <v>1695</v>
      </c>
      <c r="D10" s="823" t="s">
        <v>2702</v>
      </c>
      <c r="E10" s="824" t="s">
        <v>1706</v>
      </c>
      <c r="F10" s="822" t="s">
        <v>1692</v>
      </c>
      <c r="G10" s="822" t="s">
        <v>1726</v>
      </c>
      <c r="H10" s="822" t="s">
        <v>329</v>
      </c>
      <c r="I10" s="822" t="s">
        <v>1727</v>
      </c>
      <c r="J10" s="822" t="s">
        <v>1728</v>
      </c>
      <c r="K10" s="822" t="s">
        <v>1729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31</v>
      </c>
      <c r="B11" s="822" t="s">
        <v>1691</v>
      </c>
      <c r="C11" s="822" t="s">
        <v>1695</v>
      </c>
      <c r="D11" s="823" t="s">
        <v>2702</v>
      </c>
      <c r="E11" s="824" t="s">
        <v>1706</v>
      </c>
      <c r="F11" s="822" t="s">
        <v>1692</v>
      </c>
      <c r="G11" s="822" t="s">
        <v>1721</v>
      </c>
      <c r="H11" s="822" t="s">
        <v>598</v>
      </c>
      <c r="I11" s="822" t="s">
        <v>1431</v>
      </c>
      <c r="J11" s="822" t="s">
        <v>773</v>
      </c>
      <c r="K11" s="822" t="s">
        <v>1432</v>
      </c>
      <c r="L11" s="825">
        <v>736.33</v>
      </c>
      <c r="M11" s="825">
        <v>2945.32</v>
      </c>
      <c r="N11" s="822">
        <v>4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31</v>
      </c>
      <c r="B12" s="822" t="s">
        <v>1691</v>
      </c>
      <c r="C12" s="822" t="s">
        <v>1695</v>
      </c>
      <c r="D12" s="823" t="s">
        <v>2702</v>
      </c>
      <c r="E12" s="824" t="s">
        <v>1706</v>
      </c>
      <c r="F12" s="822" t="s">
        <v>1692</v>
      </c>
      <c r="G12" s="822" t="s">
        <v>1721</v>
      </c>
      <c r="H12" s="822" t="s">
        <v>598</v>
      </c>
      <c r="I12" s="822" t="s">
        <v>1722</v>
      </c>
      <c r="J12" s="822" t="s">
        <v>773</v>
      </c>
      <c r="K12" s="822" t="s">
        <v>1723</v>
      </c>
      <c r="L12" s="825">
        <v>923.74</v>
      </c>
      <c r="M12" s="825">
        <v>3694.96</v>
      </c>
      <c r="N12" s="822">
        <v>4</v>
      </c>
      <c r="O12" s="826">
        <v>0.5</v>
      </c>
      <c r="P12" s="825">
        <v>3694.96</v>
      </c>
      <c r="Q12" s="827">
        <v>1</v>
      </c>
      <c r="R12" s="822">
        <v>4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31</v>
      </c>
      <c r="B13" s="822" t="s">
        <v>1691</v>
      </c>
      <c r="C13" s="822" t="s">
        <v>1695</v>
      </c>
      <c r="D13" s="823" t="s">
        <v>2702</v>
      </c>
      <c r="E13" s="824" t="s">
        <v>1706</v>
      </c>
      <c r="F13" s="822" t="s">
        <v>1692</v>
      </c>
      <c r="G13" s="822" t="s">
        <v>1730</v>
      </c>
      <c r="H13" s="822" t="s">
        <v>598</v>
      </c>
      <c r="I13" s="822" t="s">
        <v>1575</v>
      </c>
      <c r="J13" s="822" t="s">
        <v>918</v>
      </c>
      <c r="K13" s="822" t="s">
        <v>920</v>
      </c>
      <c r="L13" s="825">
        <v>0</v>
      </c>
      <c r="M13" s="825">
        <v>0</v>
      </c>
      <c r="N13" s="822">
        <v>9</v>
      </c>
      <c r="O13" s="826">
        <v>5</v>
      </c>
      <c r="P13" s="825">
        <v>0</v>
      </c>
      <c r="Q13" s="827"/>
      <c r="R13" s="822">
        <v>6</v>
      </c>
      <c r="S13" s="827">
        <v>0.66666666666666663</v>
      </c>
      <c r="T13" s="826">
        <v>3.5</v>
      </c>
      <c r="U13" s="828">
        <v>0.7</v>
      </c>
    </row>
    <row r="14" spans="1:21" ht="14.45" customHeight="1" x14ac:dyDescent="0.2">
      <c r="A14" s="821">
        <v>31</v>
      </c>
      <c r="B14" s="822" t="s">
        <v>1691</v>
      </c>
      <c r="C14" s="822" t="s">
        <v>1695</v>
      </c>
      <c r="D14" s="823" t="s">
        <v>2702</v>
      </c>
      <c r="E14" s="824" t="s">
        <v>1706</v>
      </c>
      <c r="F14" s="822" t="s">
        <v>1692</v>
      </c>
      <c r="G14" s="822" t="s">
        <v>1724</v>
      </c>
      <c r="H14" s="822" t="s">
        <v>329</v>
      </c>
      <c r="I14" s="822" t="s">
        <v>1731</v>
      </c>
      <c r="J14" s="822" t="s">
        <v>1732</v>
      </c>
      <c r="K14" s="822" t="s">
        <v>1733</v>
      </c>
      <c r="L14" s="825">
        <v>66.63</v>
      </c>
      <c r="M14" s="825">
        <v>133.26</v>
      </c>
      <c r="N14" s="822">
        <v>2</v>
      </c>
      <c r="O14" s="826">
        <v>1</v>
      </c>
      <c r="P14" s="825">
        <v>133.26</v>
      </c>
      <c r="Q14" s="827">
        <v>1</v>
      </c>
      <c r="R14" s="822">
        <v>2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31</v>
      </c>
      <c r="B15" s="822" t="s">
        <v>1691</v>
      </c>
      <c r="C15" s="822" t="s">
        <v>1695</v>
      </c>
      <c r="D15" s="823" t="s">
        <v>2702</v>
      </c>
      <c r="E15" s="824" t="s">
        <v>1707</v>
      </c>
      <c r="F15" s="822" t="s">
        <v>1692</v>
      </c>
      <c r="G15" s="822" t="s">
        <v>1730</v>
      </c>
      <c r="H15" s="822" t="s">
        <v>598</v>
      </c>
      <c r="I15" s="822" t="s">
        <v>1575</v>
      </c>
      <c r="J15" s="822" t="s">
        <v>918</v>
      </c>
      <c r="K15" s="822" t="s">
        <v>920</v>
      </c>
      <c r="L15" s="825">
        <v>0</v>
      </c>
      <c r="M15" s="825">
        <v>0</v>
      </c>
      <c r="N15" s="822">
        <v>1</v>
      </c>
      <c r="O15" s="826">
        <v>1</v>
      </c>
      <c r="P15" s="825"/>
      <c r="Q15" s="827"/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31</v>
      </c>
      <c r="B16" s="822" t="s">
        <v>1691</v>
      </c>
      <c r="C16" s="822" t="s">
        <v>1695</v>
      </c>
      <c r="D16" s="823" t="s">
        <v>2702</v>
      </c>
      <c r="E16" s="824" t="s">
        <v>1707</v>
      </c>
      <c r="F16" s="822" t="s">
        <v>1692</v>
      </c>
      <c r="G16" s="822" t="s">
        <v>1734</v>
      </c>
      <c r="H16" s="822" t="s">
        <v>329</v>
      </c>
      <c r="I16" s="822" t="s">
        <v>1735</v>
      </c>
      <c r="J16" s="822" t="s">
        <v>981</v>
      </c>
      <c r="K16" s="822" t="s">
        <v>982</v>
      </c>
      <c r="L16" s="825">
        <v>66.61</v>
      </c>
      <c r="M16" s="825">
        <v>66.61</v>
      </c>
      <c r="N16" s="822">
        <v>1</v>
      </c>
      <c r="O16" s="826">
        <v>1</v>
      </c>
      <c r="P16" s="825">
        <v>66.61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31</v>
      </c>
      <c r="B17" s="822" t="s">
        <v>1691</v>
      </c>
      <c r="C17" s="822" t="s">
        <v>1697</v>
      </c>
      <c r="D17" s="823" t="s">
        <v>2703</v>
      </c>
      <c r="E17" s="824" t="s">
        <v>1702</v>
      </c>
      <c r="F17" s="822" t="s">
        <v>1692</v>
      </c>
      <c r="G17" s="822" t="s">
        <v>1736</v>
      </c>
      <c r="H17" s="822" t="s">
        <v>329</v>
      </c>
      <c r="I17" s="822" t="s">
        <v>1737</v>
      </c>
      <c r="J17" s="822" t="s">
        <v>1738</v>
      </c>
      <c r="K17" s="822" t="s">
        <v>1739</v>
      </c>
      <c r="L17" s="825">
        <v>0</v>
      </c>
      <c r="M17" s="825">
        <v>0</v>
      </c>
      <c r="N17" s="822">
        <v>1</v>
      </c>
      <c r="O17" s="826">
        <v>1</v>
      </c>
      <c r="P17" s="825">
        <v>0</v>
      </c>
      <c r="Q17" s="827"/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31</v>
      </c>
      <c r="B18" s="822" t="s">
        <v>1691</v>
      </c>
      <c r="C18" s="822" t="s">
        <v>1697</v>
      </c>
      <c r="D18" s="823" t="s">
        <v>2703</v>
      </c>
      <c r="E18" s="824" t="s">
        <v>1702</v>
      </c>
      <c r="F18" s="822" t="s">
        <v>1692</v>
      </c>
      <c r="G18" s="822" t="s">
        <v>1724</v>
      </c>
      <c r="H18" s="822" t="s">
        <v>329</v>
      </c>
      <c r="I18" s="822" t="s">
        <v>1740</v>
      </c>
      <c r="J18" s="822" t="s">
        <v>1048</v>
      </c>
      <c r="K18" s="822" t="s">
        <v>1741</v>
      </c>
      <c r="L18" s="825">
        <v>50.32</v>
      </c>
      <c r="M18" s="825">
        <v>50.32</v>
      </c>
      <c r="N18" s="822">
        <v>1</v>
      </c>
      <c r="O18" s="826">
        <v>1</v>
      </c>
      <c r="P18" s="825">
        <v>50.32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31</v>
      </c>
      <c r="B19" s="822" t="s">
        <v>1691</v>
      </c>
      <c r="C19" s="822" t="s">
        <v>1697</v>
      </c>
      <c r="D19" s="823" t="s">
        <v>2703</v>
      </c>
      <c r="E19" s="824" t="s">
        <v>1702</v>
      </c>
      <c r="F19" s="822" t="s">
        <v>1692</v>
      </c>
      <c r="G19" s="822" t="s">
        <v>1742</v>
      </c>
      <c r="H19" s="822" t="s">
        <v>329</v>
      </c>
      <c r="I19" s="822" t="s">
        <v>1743</v>
      </c>
      <c r="J19" s="822" t="s">
        <v>1744</v>
      </c>
      <c r="K19" s="822" t="s">
        <v>1745</v>
      </c>
      <c r="L19" s="825">
        <v>65.36</v>
      </c>
      <c r="M19" s="825">
        <v>130.72</v>
      </c>
      <c r="N19" s="822">
        <v>2</v>
      </c>
      <c r="O19" s="826">
        <v>1</v>
      </c>
      <c r="P19" s="825">
        <v>130.72</v>
      </c>
      <c r="Q19" s="827">
        <v>1</v>
      </c>
      <c r="R19" s="822">
        <v>2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31</v>
      </c>
      <c r="B20" s="822" t="s">
        <v>1691</v>
      </c>
      <c r="C20" s="822" t="s">
        <v>1697</v>
      </c>
      <c r="D20" s="823" t="s">
        <v>2703</v>
      </c>
      <c r="E20" s="824" t="s">
        <v>1702</v>
      </c>
      <c r="F20" s="822" t="s">
        <v>1694</v>
      </c>
      <c r="G20" s="822" t="s">
        <v>1746</v>
      </c>
      <c r="H20" s="822" t="s">
        <v>329</v>
      </c>
      <c r="I20" s="822" t="s">
        <v>1747</v>
      </c>
      <c r="J20" s="822" t="s">
        <v>1748</v>
      </c>
      <c r="K20" s="822" t="s">
        <v>1749</v>
      </c>
      <c r="L20" s="825">
        <v>971.25</v>
      </c>
      <c r="M20" s="825">
        <v>971.25</v>
      </c>
      <c r="N20" s="822">
        <v>1</v>
      </c>
      <c r="O20" s="826">
        <v>1</v>
      </c>
      <c r="P20" s="825">
        <v>971.25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31</v>
      </c>
      <c r="B21" s="822" t="s">
        <v>1691</v>
      </c>
      <c r="C21" s="822" t="s">
        <v>1697</v>
      </c>
      <c r="D21" s="823" t="s">
        <v>2703</v>
      </c>
      <c r="E21" s="824" t="s">
        <v>1703</v>
      </c>
      <c r="F21" s="822" t="s">
        <v>1692</v>
      </c>
      <c r="G21" s="822" t="s">
        <v>1750</v>
      </c>
      <c r="H21" s="822" t="s">
        <v>329</v>
      </c>
      <c r="I21" s="822" t="s">
        <v>1751</v>
      </c>
      <c r="J21" s="822" t="s">
        <v>1752</v>
      </c>
      <c r="K21" s="822" t="s">
        <v>1753</v>
      </c>
      <c r="L21" s="825">
        <v>922.76</v>
      </c>
      <c r="M21" s="825">
        <v>922.76</v>
      </c>
      <c r="N21" s="822">
        <v>1</v>
      </c>
      <c r="O21" s="826"/>
      <c r="P21" s="825">
        <v>922.76</v>
      </c>
      <c r="Q21" s="827">
        <v>1</v>
      </c>
      <c r="R21" s="822">
        <v>1</v>
      </c>
      <c r="S21" s="827">
        <v>1</v>
      </c>
      <c r="T21" s="826"/>
      <c r="U21" s="828"/>
    </row>
    <row r="22" spans="1:21" ht="14.45" customHeight="1" x14ac:dyDescent="0.2">
      <c r="A22" s="821">
        <v>31</v>
      </c>
      <c r="B22" s="822" t="s">
        <v>1691</v>
      </c>
      <c r="C22" s="822" t="s">
        <v>1697</v>
      </c>
      <c r="D22" s="823" t="s">
        <v>2703</v>
      </c>
      <c r="E22" s="824" t="s">
        <v>1703</v>
      </c>
      <c r="F22" s="822" t="s">
        <v>1692</v>
      </c>
      <c r="G22" s="822" t="s">
        <v>1754</v>
      </c>
      <c r="H22" s="822" t="s">
        <v>598</v>
      </c>
      <c r="I22" s="822" t="s">
        <v>1755</v>
      </c>
      <c r="J22" s="822" t="s">
        <v>1053</v>
      </c>
      <c r="K22" s="822" t="s">
        <v>1756</v>
      </c>
      <c r="L22" s="825">
        <v>176.32</v>
      </c>
      <c r="M22" s="825">
        <v>352.64</v>
      </c>
      <c r="N22" s="822">
        <v>2</v>
      </c>
      <c r="O22" s="826"/>
      <c r="P22" s="825">
        <v>352.64</v>
      </c>
      <c r="Q22" s="827">
        <v>1</v>
      </c>
      <c r="R22" s="822">
        <v>2</v>
      </c>
      <c r="S22" s="827">
        <v>1</v>
      </c>
      <c r="T22" s="826"/>
      <c r="U22" s="828"/>
    </row>
    <row r="23" spans="1:21" ht="14.45" customHeight="1" x14ac:dyDescent="0.2">
      <c r="A23" s="821">
        <v>31</v>
      </c>
      <c r="B23" s="822" t="s">
        <v>1691</v>
      </c>
      <c r="C23" s="822" t="s">
        <v>1697</v>
      </c>
      <c r="D23" s="823" t="s">
        <v>2703</v>
      </c>
      <c r="E23" s="824" t="s">
        <v>1703</v>
      </c>
      <c r="F23" s="822" t="s">
        <v>1692</v>
      </c>
      <c r="G23" s="822" t="s">
        <v>1757</v>
      </c>
      <c r="H23" s="822" t="s">
        <v>329</v>
      </c>
      <c r="I23" s="822" t="s">
        <v>1758</v>
      </c>
      <c r="J23" s="822" t="s">
        <v>1759</v>
      </c>
      <c r="K23" s="822" t="s">
        <v>682</v>
      </c>
      <c r="L23" s="825">
        <v>78.33</v>
      </c>
      <c r="M23" s="825">
        <v>78.33</v>
      </c>
      <c r="N23" s="822">
        <v>1</v>
      </c>
      <c r="O23" s="826"/>
      <c r="P23" s="825">
        <v>78.33</v>
      </c>
      <c r="Q23" s="827">
        <v>1</v>
      </c>
      <c r="R23" s="822">
        <v>1</v>
      </c>
      <c r="S23" s="827">
        <v>1</v>
      </c>
      <c r="T23" s="826"/>
      <c r="U23" s="828"/>
    </row>
    <row r="24" spans="1:21" ht="14.45" customHeight="1" x14ac:dyDescent="0.2">
      <c r="A24" s="821">
        <v>31</v>
      </c>
      <c r="B24" s="822" t="s">
        <v>1691</v>
      </c>
      <c r="C24" s="822" t="s">
        <v>1697</v>
      </c>
      <c r="D24" s="823" t="s">
        <v>2703</v>
      </c>
      <c r="E24" s="824" t="s">
        <v>1703</v>
      </c>
      <c r="F24" s="822" t="s">
        <v>1692</v>
      </c>
      <c r="G24" s="822" t="s">
        <v>1760</v>
      </c>
      <c r="H24" s="822" t="s">
        <v>329</v>
      </c>
      <c r="I24" s="822" t="s">
        <v>1761</v>
      </c>
      <c r="J24" s="822" t="s">
        <v>1762</v>
      </c>
      <c r="K24" s="822" t="s">
        <v>1763</v>
      </c>
      <c r="L24" s="825">
        <v>176.32</v>
      </c>
      <c r="M24" s="825">
        <v>352.64</v>
      </c>
      <c r="N24" s="822">
        <v>2</v>
      </c>
      <c r="O24" s="826"/>
      <c r="P24" s="825">
        <v>176.32</v>
      </c>
      <c r="Q24" s="827">
        <v>0.5</v>
      </c>
      <c r="R24" s="822">
        <v>1</v>
      </c>
      <c r="S24" s="827">
        <v>0.5</v>
      </c>
      <c r="T24" s="826"/>
      <c r="U24" s="828"/>
    </row>
    <row r="25" spans="1:21" ht="14.45" customHeight="1" x14ac:dyDescent="0.2">
      <c r="A25" s="821">
        <v>31</v>
      </c>
      <c r="B25" s="822" t="s">
        <v>1691</v>
      </c>
      <c r="C25" s="822" t="s">
        <v>1697</v>
      </c>
      <c r="D25" s="823" t="s">
        <v>2703</v>
      </c>
      <c r="E25" s="824" t="s">
        <v>1703</v>
      </c>
      <c r="F25" s="822" t="s">
        <v>1692</v>
      </c>
      <c r="G25" s="822" t="s">
        <v>1764</v>
      </c>
      <c r="H25" s="822" t="s">
        <v>329</v>
      </c>
      <c r="I25" s="822" t="s">
        <v>1765</v>
      </c>
      <c r="J25" s="822" t="s">
        <v>1213</v>
      </c>
      <c r="K25" s="822" t="s">
        <v>1766</v>
      </c>
      <c r="L25" s="825">
        <v>46.99</v>
      </c>
      <c r="M25" s="825">
        <v>46.99</v>
      </c>
      <c r="N25" s="822">
        <v>1</v>
      </c>
      <c r="O25" s="826"/>
      <c r="P25" s="825">
        <v>46.99</v>
      </c>
      <c r="Q25" s="827">
        <v>1</v>
      </c>
      <c r="R25" s="822">
        <v>1</v>
      </c>
      <c r="S25" s="827">
        <v>1</v>
      </c>
      <c r="T25" s="826"/>
      <c r="U25" s="828"/>
    </row>
    <row r="26" spans="1:21" ht="14.45" customHeight="1" x14ac:dyDescent="0.2">
      <c r="A26" s="821">
        <v>31</v>
      </c>
      <c r="B26" s="822" t="s">
        <v>1691</v>
      </c>
      <c r="C26" s="822" t="s">
        <v>1697</v>
      </c>
      <c r="D26" s="823" t="s">
        <v>2703</v>
      </c>
      <c r="E26" s="824" t="s">
        <v>1703</v>
      </c>
      <c r="F26" s="822" t="s">
        <v>1692</v>
      </c>
      <c r="G26" s="822" t="s">
        <v>1767</v>
      </c>
      <c r="H26" s="822" t="s">
        <v>329</v>
      </c>
      <c r="I26" s="822" t="s">
        <v>1768</v>
      </c>
      <c r="J26" s="822" t="s">
        <v>1769</v>
      </c>
      <c r="K26" s="822" t="s">
        <v>1770</v>
      </c>
      <c r="L26" s="825">
        <v>246.39</v>
      </c>
      <c r="M26" s="825">
        <v>246.39</v>
      </c>
      <c r="N26" s="822">
        <v>1</v>
      </c>
      <c r="O26" s="826"/>
      <c r="P26" s="825"/>
      <c r="Q26" s="827">
        <v>0</v>
      </c>
      <c r="R26" s="822"/>
      <c r="S26" s="827">
        <v>0</v>
      </c>
      <c r="T26" s="826"/>
      <c r="U26" s="828"/>
    </row>
    <row r="27" spans="1:21" ht="14.45" customHeight="1" x14ac:dyDescent="0.2">
      <c r="A27" s="821">
        <v>31</v>
      </c>
      <c r="B27" s="822" t="s">
        <v>1691</v>
      </c>
      <c r="C27" s="822" t="s">
        <v>1697</v>
      </c>
      <c r="D27" s="823" t="s">
        <v>2703</v>
      </c>
      <c r="E27" s="824" t="s">
        <v>1703</v>
      </c>
      <c r="F27" s="822" t="s">
        <v>1692</v>
      </c>
      <c r="G27" s="822" t="s">
        <v>1771</v>
      </c>
      <c r="H27" s="822" t="s">
        <v>598</v>
      </c>
      <c r="I27" s="822" t="s">
        <v>1584</v>
      </c>
      <c r="J27" s="822" t="s">
        <v>1585</v>
      </c>
      <c r="K27" s="822" t="s">
        <v>1586</v>
      </c>
      <c r="L27" s="825">
        <v>169.73</v>
      </c>
      <c r="M27" s="825">
        <v>169.73</v>
      </c>
      <c r="N27" s="822">
        <v>1</v>
      </c>
      <c r="O27" s="826"/>
      <c r="P27" s="825"/>
      <c r="Q27" s="827">
        <v>0</v>
      </c>
      <c r="R27" s="822"/>
      <c r="S27" s="827">
        <v>0</v>
      </c>
      <c r="T27" s="826"/>
      <c r="U27" s="828"/>
    </row>
    <row r="28" spans="1:21" ht="14.45" customHeight="1" x14ac:dyDescent="0.2">
      <c r="A28" s="821">
        <v>31</v>
      </c>
      <c r="B28" s="822" t="s">
        <v>1691</v>
      </c>
      <c r="C28" s="822" t="s">
        <v>1697</v>
      </c>
      <c r="D28" s="823" t="s">
        <v>2703</v>
      </c>
      <c r="E28" s="824" t="s">
        <v>1703</v>
      </c>
      <c r="F28" s="822" t="s">
        <v>1692</v>
      </c>
      <c r="G28" s="822" t="s">
        <v>1772</v>
      </c>
      <c r="H28" s="822" t="s">
        <v>329</v>
      </c>
      <c r="I28" s="822" t="s">
        <v>1773</v>
      </c>
      <c r="J28" s="822" t="s">
        <v>1036</v>
      </c>
      <c r="K28" s="822" t="s">
        <v>1037</v>
      </c>
      <c r="L28" s="825">
        <v>94.7</v>
      </c>
      <c r="M28" s="825">
        <v>94.7</v>
      </c>
      <c r="N28" s="822">
        <v>1</v>
      </c>
      <c r="O28" s="826"/>
      <c r="P28" s="825">
        <v>94.7</v>
      </c>
      <c r="Q28" s="827">
        <v>1</v>
      </c>
      <c r="R28" s="822">
        <v>1</v>
      </c>
      <c r="S28" s="827">
        <v>1</v>
      </c>
      <c r="T28" s="826"/>
      <c r="U28" s="828"/>
    </row>
    <row r="29" spans="1:21" ht="14.45" customHeight="1" x14ac:dyDescent="0.2">
      <c r="A29" s="821">
        <v>31</v>
      </c>
      <c r="B29" s="822" t="s">
        <v>1691</v>
      </c>
      <c r="C29" s="822" t="s">
        <v>1697</v>
      </c>
      <c r="D29" s="823" t="s">
        <v>2703</v>
      </c>
      <c r="E29" s="824" t="s">
        <v>1703</v>
      </c>
      <c r="F29" s="822" t="s">
        <v>1692</v>
      </c>
      <c r="G29" s="822" t="s">
        <v>1774</v>
      </c>
      <c r="H29" s="822" t="s">
        <v>329</v>
      </c>
      <c r="I29" s="822" t="s">
        <v>1775</v>
      </c>
      <c r="J29" s="822" t="s">
        <v>1776</v>
      </c>
      <c r="K29" s="822" t="s">
        <v>1777</v>
      </c>
      <c r="L29" s="825">
        <v>159.71</v>
      </c>
      <c r="M29" s="825">
        <v>1756.81</v>
      </c>
      <c r="N29" s="822">
        <v>11</v>
      </c>
      <c r="O29" s="826"/>
      <c r="P29" s="825">
        <v>1756.81</v>
      </c>
      <c r="Q29" s="827">
        <v>1</v>
      </c>
      <c r="R29" s="822">
        <v>11</v>
      </c>
      <c r="S29" s="827">
        <v>1</v>
      </c>
      <c r="T29" s="826"/>
      <c r="U29" s="828"/>
    </row>
    <row r="30" spans="1:21" ht="14.45" customHeight="1" x14ac:dyDescent="0.2">
      <c r="A30" s="821">
        <v>31</v>
      </c>
      <c r="B30" s="822" t="s">
        <v>1691</v>
      </c>
      <c r="C30" s="822" t="s">
        <v>1697</v>
      </c>
      <c r="D30" s="823" t="s">
        <v>2703</v>
      </c>
      <c r="E30" s="824" t="s">
        <v>1703</v>
      </c>
      <c r="F30" s="822" t="s">
        <v>1692</v>
      </c>
      <c r="G30" s="822" t="s">
        <v>1778</v>
      </c>
      <c r="H30" s="822" t="s">
        <v>329</v>
      </c>
      <c r="I30" s="822" t="s">
        <v>1779</v>
      </c>
      <c r="J30" s="822" t="s">
        <v>1780</v>
      </c>
      <c r="K30" s="822" t="s">
        <v>1781</v>
      </c>
      <c r="L30" s="825">
        <v>132.97999999999999</v>
      </c>
      <c r="M30" s="825">
        <v>930.8599999999999</v>
      </c>
      <c r="N30" s="822">
        <v>7</v>
      </c>
      <c r="O30" s="826"/>
      <c r="P30" s="825">
        <v>398.93999999999994</v>
      </c>
      <c r="Q30" s="827">
        <v>0.42857142857142855</v>
      </c>
      <c r="R30" s="822">
        <v>3</v>
      </c>
      <c r="S30" s="827">
        <v>0.42857142857142855</v>
      </c>
      <c r="T30" s="826"/>
      <c r="U30" s="828"/>
    </row>
    <row r="31" spans="1:21" ht="14.45" customHeight="1" x14ac:dyDescent="0.2">
      <c r="A31" s="821">
        <v>31</v>
      </c>
      <c r="B31" s="822" t="s">
        <v>1691</v>
      </c>
      <c r="C31" s="822" t="s">
        <v>1697</v>
      </c>
      <c r="D31" s="823" t="s">
        <v>2703</v>
      </c>
      <c r="E31" s="824" t="s">
        <v>1703</v>
      </c>
      <c r="F31" s="822" t="s">
        <v>1692</v>
      </c>
      <c r="G31" s="822" t="s">
        <v>1782</v>
      </c>
      <c r="H31" s="822" t="s">
        <v>329</v>
      </c>
      <c r="I31" s="822" t="s">
        <v>1783</v>
      </c>
      <c r="J31" s="822" t="s">
        <v>619</v>
      </c>
      <c r="K31" s="822" t="s">
        <v>1784</v>
      </c>
      <c r="L31" s="825">
        <v>31.65</v>
      </c>
      <c r="M31" s="825">
        <v>31.65</v>
      </c>
      <c r="N31" s="822">
        <v>1</v>
      </c>
      <c r="O31" s="826"/>
      <c r="P31" s="825"/>
      <c r="Q31" s="827">
        <v>0</v>
      </c>
      <c r="R31" s="822"/>
      <c r="S31" s="827">
        <v>0</v>
      </c>
      <c r="T31" s="826"/>
      <c r="U31" s="828"/>
    </row>
    <row r="32" spans="1:21" ht="14.45" customHeight="1" x14ac:dyDescent="0.2">
      <c r="A32" s="821">
        <v>31</v>
      </c>
      <c r="B32" s="822" t="s">
        <v>1691</v>
      </c>
      <c r="C32" s="822" t="s">
        <v>1697</v>
      </c>
      <c r="D32" s="823" t="s">
        <v>2703</v>
      </c>
      <c r="E32" s="824" t="s">
        <v>1703</v>
      </c>
      <c r="F32" s="822" t="s">
        <v>1692</v>
      </c>
      <c r="G32" s="822" t="s">
        <v>1721</v>
      </c>
      <c r="H32" s="822" t="s">
        <v>598</v>
      </c>
      <c r="I32" s="822" t="s">
        <v>1785</v>
      </c>
      <c r="J32" s="822" t="s">
        <v>773</v>
      </c>
      <c r="K32" s="822" t="s">
        <v>1786</v>
      </c>
      <c r="L32" s="825">
        <v>368.16</v>
      </c>
      <c r="M32" s="825">
        <v>1472.64</v>
      </c>
      <c r="N32" s="822">
        <v>4</v>
      </c>
      <c r="O32" s="826"/>
      <c r="P32" s="825">
        <v>1472.64</v>
      </c>
      <c r="Q32" s="827">
        <v>1</v>
      </c>
      <c r="R32" s="822">
        <v>4</v>
      </c>
      <c r="S32" s="827">
        <v>1</v>
      </c>
      <c r="T32" s="826"/>
      <c r="U32" s="828"/>
    </row>
    <row r="33" spans="1:21" ht="14.45" customHeight="1" x14ac:dyDescent="0.2">
      <c r="A33" s="821">
        <v>31</v>
      </c>
      <c r="B33" s="822" t="s">
        <v>1691</v>
      </c>
      <c r="C33" s="822" t="s">
        <v>1697</v>
      </c>
      <c r="D33" s="823" t="s">
        <v>2703</v>
      </c>
      <c r="E33" s="824" t="s">
        <v>1703</v>
      </c>
      <c r="F33" s="822" t="s">
        <v>1692</v>
      </c>
      <c r="G33" s="822" t="s">
        <v>1721</v>
      </c>
      <c r="H33" s="822" t="s">
        <v>598</v>
      </c>
      <c r="I33" s="822" t="s">
        <v>1431</v>
      </c>
      <c r="J33" s="822" t="s">
        <v>773</v>
      </c>
      <c r="K33" s="822" t="s">
        <v>1432</v>
      </c>
      <c r="L33" s="825">
        <v>736.33</v>
      </c>
      <c r="M33" s="825">
        <v>39761.820000000007</v>
      </c>
      <c r="N33" s="822">
        <v>54</v>
      </c>
      <c r="O33" s="826">
        <v>0.5</v>
      </c>
      <c r="P33" s="825">
        <v>36080.170000000006</v>
      </c>
      <c r="Q33" s="827">
        <v>0.90740740740740744</v>
      </c>
      <c r="R33" s="822">
        <v>49</v>
      </c>
      <c r="S33" s="827">
        <v>0.90740740740740744</v>
      </c>
      <c r="T33" s="826">
        <v>0.5</v>
      </c>
      <c r="U33" s="828">
        <v>1</v>
      </c>
    </row>
    <row r="34" spans="1:21" ht="14.45" customHeight="1" x14ac:dyDescent="0.2">
      <c r="A34" s="821">
        <v>31</v>
      </c>
      <c r="B34" s="822" t="s">
        <v>1691</v>
      </c>
      <c r="C34" s="822" t="s">
        <v>1697</v>
      </c>
      <c r="D34" s="823" t="s">
        <v>2703</v>
      </c>
      <c r="E34" s="824" t="s">
        <v>1703</v>
      </c>
      <c r="F34" s="822" t="s">
        <v>1692</v>
      </c>
      <c r="G34" s="822" t="s">
        <v>1721</v>
      </c>
      <c r="H34" s="822" t="s">
        <v>598</v>
      </c>
      <c r="I34" s="822" t="s">
        <v>1433</v>
      </c>
      <c r="J34" s="822" t="s">
        <v>773</v>
      </c>
      <c r="K34" s="822" t="s">
        <v>1434</v>
      </c>
      <c r="L34" s="825">
        <v>490.89</v>
      </c>
      <c r="M34" s="825">
        <v>5890.68</v>
      </c>
      <c r="N34" s="822">
        <v>12</v>
      </c>
      <c r="O34" s="826">
        <v>1</v>
      </c>
      <c r="P34" s="825">
        <v>3927.12</v>
      </c>
      <c r="Q34" s="827">
        <v>0.66666666666666663</v>
      </c>
      <c r="R34" s="822">
        <v>8</v>
      </c>
      <c r="S34" s="827">
        <v>0.66666666666666663</v>
      </c>
      <c r="T34" s="826"/>
      <c r="U34" s="828">
        <v>0</v>
      </c>
    </row>
    <row r="35" spans="1:21" ht="14.45" customHeight="1" x14ac:dyDescent="0.2">
      <c r="A35" s="821">
        <v>31</v>
      </c>
      <c r="B35" s="822" t="s">
        <v>1691</v>
      </c>
      <c r="C35" s="822" t="s">
        <v>1697</v>
      </c>
      <c r="D35" s="823" t="s">
        <v>2703</v>
      </c>
      <c r="E35" s="824" t="s">
        <v>1703</v>
      </c>
      <c r="F35" s="822" t="s">
        <v>1692</v>
      </c>
      <c r="G35" s="822" t="s">
        <v>1721</v>
      </c>
      <c r="H35" s="822" t="s">
        <v>598</v>
      </c>
      <c r="I35" s="822" t="s">
        <v>1722</v>
      </c>
      <c r="J35" s="822" t="s">
        <v>773</v>
      </c>
      <c r="K35" s="822" t="s">
        <v>1723</v>
      </c>
      <c r="L35" s="825">
        <v>923.74</v>
      </c>
      <c r="M35" s="825">
        <v>5542.4400000000005</v>
      </c>
      <c r="N35" s="822">
        <v>6</v>
      </c>
      <c r="O35" s="826">
        <v>0.5</v>
      </c>
      <c r="P35" s="825">
        <v>2771.2200000000003</v>
      </c>
      <c r="Q35" s="827">
        <v>0.5</v>
      </c>
      <c r="R35" s="822">
        <v>3</v>
      </c>
      <c r="S35" s="827">
        <v>0.5</v>
      </c>
      <c r="T35" s="826">
        <v>0.5</v>
      </c>
      <c r="U35" s="828">
        <v>1</v>
      </c>
    </row>
    <row r="36" spans="1:21" ht="14.45" customHeight="1" x14ac:dyDescent="0.2">
      <c r="A36" s="821">
        <v>31</v>
      </c>
      <c r="B36" s="822" t="s">
        <v>1691</v>
      </c>
      <c r="C36" s="822" t="s">
        <v>1697</v>
      </c>
      <c r="D36" s="823" t="s">
        <v>2703</v>
      </c>
      <c r="E36" s="824" t="s">
        <v>1703</v>
      </c>
      <c r="F36" s="822" t="s">
        <v>1692</v>
      </c>
      <c r="G36" s="822" t="s">
        <v>1787</v>
      </c>
      <c r="H36" s="822" t="s">
        <v>329</v>
      </c>
      <c r="I36" s="822" t="s">
        <v>1788</v>
      </c>
      <c r="J36" s="822" t="s">
        <v>637</v>
      </c>
      <c r="K36" s="822" t="s">
        <v>1186</v>
      </c>
      <c r="L36" s="825">
        <v>35.25</v>
      </c>
      <c r="M36" s="825">
        <v>35.25</v>
      </c>
      <c r="N36" s="822">
        <v>1</v>
      </c>
      <c r="O36" s="826"/>
      <c r="P36" s="825">
        <v>35.25</v>
      </c>
      <c r="Q36" s="827">
        <v>1</v>
      </c>
      <c r="R36" s="822">
        <v>1</v>
      </c>
      <c r="S36" s="827">
        <v>1</v>
      </c>
      <c r="T36" s="826"/>
      <c r="U36" s="828"/>
    </row>
    <row r="37" spans="1:21" ht="14.45" customHeight="1" x14ac:dyDescent="0.2">
      <c r="A37" s="821">
        <v>31</v>
      </c>
      <c r="B37" s="822" t="s">
        <v>1691</v>
      </c>
      <c r="C37" s="822" t="s">
        <v>1697</v>
      </c>
      <c r="D37" s="823" t="s">
        <v>2703</v>
      </c>
      <c r="E37" s="824" t="s">
        <v>1703</v>
      </c>
      <c r="F37" s="822" t="s">
        <v>1692</v>
      </c>
      <c r="G37" s="822" t="s">
        <v>1789</v>
      </c>
      <c r="H37" s="822" t="s">
        <v>329</v>
      </c>
      <c r="I37" s="822" t="s">
        <v>1790</v>
      </c>
      <c r="J37" s="822" t="s">
        <v>960</v>
      </c>
      <c r="K37" s="822" t="s">
        <v>961</v>
      </c>
      <c r="L37" s="825">
        <v>51.06</v>
      </c>
      <c r="M37" s="825">
        <v>51.06</v>
      </c>
      <c r="N37" s="822">
        <v>1</v>
      </c>
      <c r="O37" s="826"/>
      <c r="P37" s="825"/>
      <c r="Q37" s="827">
        <v>0</v>
      </c>
      <c r="R37" s="822"/>
      <c r="S37" s="827">
        <v>0</v>
      </c>
      <c r="T37" s="826"/>
      <c r="U37" s="828"/>
    </row>
    <row r="38" spans="1:21" ht="14.45" customHeight="1" x14ac:dyDescent="0.2">
      <c r="A38" s="821">
        <v>31</v>
      </c>
      <c r="B38" s="822" t="s">
        <v>1691</v>
      </c>
      <c r="C38" s="822" t="s">
        <v>1697</v>
      </c>
      <c r="D38" s="823" t="s">
        <v>2703</v>
      </c>
      <c r="E38" s="824" t="s">
        <v>1703</v>
      </c>
      <c r="F38" s="822" t="s">
        <v>1692</v>
      </c>
      <c r="G38" s="822" t="s">
        <v>1791</v>
      </c>
      <c r="H38" s="822" t="s">
        <v>329</v>
      </c>
      <c r="I38" s="822" t="s">
        <v>1792</v>
      </c>
      <c r="J38" s="822" t="s">
        <v>987</v>
      </c>
      <c r="K38" s="822" t="s">
        <v>1793</v>
      </c>
      <c r="L38" s="825">
        <v>181.04</v>
      </c>
      <c r="M38" s="825">
        <v>362.08</v>
      </c>
      <c r="N38" s="822">
        <v>2</v>
      </c>
      <c r="O38" s="826"/>
      <c r="P38" s="825">
        <v>362.08</v>
      </c>
      <c r="Q38" s="827">
        <v>1</v>
      </c>
      <c r="R38" s="822">
        <v>2</v>
      </c>
      <c r="S38" s="827">
        <v>1</v>
      </c>
      <c r="T38" s="826"/>
      <c r="U38" s="828"/>
    </row>
    <row r="39" spans="1:21" ht="14.45" customHeight="1" x14ac:dyDescent="0.2">
      <c r="A39" s="821">
        <v>31</v>
      </c>
      <c r="B39" s="822" t="s">
        <v>1691</v>
      </c>
      <c r="C39" s="822" t="s">
        <v>1697</v>
      </c>
      <c r="D39" s="823" t="s">
        <v>2703</v>
      </c>
      <c r="E39" s="824" t="s">
        <v>1703</v>
      </c>
      <c r="F39" s="822" t="s">
        <v>1692</v>
      </c>
      <c r="G39" s="822" t="s">
        <v>1730</v>
      </c>
      <c r="H39" s="822" t="s">
        <v>598</v>
      </c>
      <c r="I39" s="822" t="s">
        <v>1575</v>
      </c>
      <c r="J39" s="822" t="s">
        <v>918</v>
      </c>
      <c r="K39" s="822" t="s">
        <v>920</v>
      </c>
      <c r="L39" s="825">
        <v>0</v>
      </c>
      <c r="M39" s="825">
        <v>0</v>
      </c>
      <c r="N39" s="822">
        <v>17</v>
      </c>
      <c r="O39" s="826">
        <v>7</v>
      </c>
      <c r="P39" s="825">
        <v>0</v>
      </c>
      <c r="Q39" s="827"/>
      <c r="R39" s="822">
        <v>10</v>
      </c>
      <c r="S39" s="827">
        <v>0.58823529411764708</v>
      </c>
      <c r="T39" s="826">
        <v>2.5</v>
      </c>
      <c r="U39" s="828">
        <v>0.35714285714285715</v>
      </c>
    </row>
    <row r="40" spans="1:21" ht="14.45" customHeight="1" x14ac:dyDescent="0.2">
      <c r="A40" s="821">
        <v>31</v>
      </c>
      <c r="B40" s="822" t="s">
        <v>1691</v>
      </c>
      <c r="C40" s="822" t="s">
        <v>1697</v>
      </c>
      <c r="D40" s="823" t="s">
        <v>2703</v>
      </c>
      <c r="E40" s="824" t="s">
        <v>1703</v>
      </c>
      <c r="F40" s="822" t="s">
        <v>1692</v>
      </c>
      <c r="G40" s="822" t="s">
        <v>1794</v>
      </c>
      <c r="H40" s="822" t="s">
        <v>329</v>
      </c>
      <c r="I40" s="822" t="s">
        <v>1795</v>
      </c>
      <c r="J40" s="822" t="s">
        <v>1157</v>
      </c>
      <c r="K40" s="822" t="s">
        <v>1796</v>
      </c>
      <c r="L40" s="825">
        <v>219.37</v>
      </c>
      <c r="M40" s="825">
        <v>658.11</v>
      </c>
      <c r="N40" s="822">
        <v>3</v>
      </c>
      <c r="O40" s="826">
        <v>0.5</v>
      </c>
      <c r="P40" s="825">
        <v>219.37</v>
      </c>
      <c r="Q40" s="827">
        <v>0.33333333333333331</v>
      </c>
      <c r="R40" s="822">
        <v>1</v>
      </c>
      <c r="S40" s="827">
        <v>0.33333333333333331</v>
      </c>
      <c r="T40" s="826">
        <v>0.5</v>
      </c>
      <c r="U40" s="828">
        <v>1</v>
      </c>
    </row>
    <row r="41" spans="1:21" ht="14.45" customHeight="1" x14ac:dyDescent="0.2">
      <c r="A41" s="821">
        <v>31</v>
      </c>
      <c r="B41" s="822" t="s">
        <v>1691</v>
      </c>
      <c r="C41" s="822" t="s">
        <v>1697</v>
      </c>
      <c r="D41" s="823" t="s">
        <v>2703</v>
      </c>
      <c r="E41" s="824" t="s">
        <v>1703</v>
      </c>
      <c r="F41" s="822" t="s">
        <v>1692</v>
      </c>
      <c r="G41" s="822" t="s">
        <v>1797</v>
      </c>
      <c r="H41" s="822" t="s">
        <v>329</v>
      </c>
      <c r="I41" s="822" t="s">
        <v>1798</v>
      </c>
      <c r="J41" s="822" t="s">
        <v>1799</v>
      </c>
      <c r="K41" s="822" t="s">
        <v>1800</v>
      </c>
      <c r="L41" s="825">
        <v>311.02</v>
      </c>
      <c r="M41" s="825">
        <v>311.02</v>
      </c>
      <c r="N41" s="822">
        <v>1</v>
      </c>
      <c r="O41" s="826"/>
      <c r="P41" s="825">
        <v>311.02</v>
      </c>
      <c r="Q41" s="827">
        <v>1</v>
      </c>
      <c r="R41" s="822">
        <v>1</v>
      </c>
      <c r="S41" s="827">
        <v>1</v>
      </c>
      <c r="T41" s="826"/>
      <c r="U41" s="828"/>
    </row>
    <row r="42" spans="1:21" ht="14.45" customHeight="1" x14ac:dyDescent="0.2">
      <c r="A42" s="821">
        <v>31</v>
      </c>
      <c r="B42" s="822" t="s">
        <v>1691</v>
      </c>
      <c r="C42" s="822" t="s">
        <v>1697</v>
      </c>
      <c r="D42" s="823" t="s">
        <v>2703</v>
      </c>
      <c r="E42" s="824" t="s">
        <v>1703</v>
      </c>
      <c r="F42" s="822" t="s">
        <v>1692</v>
      </c>
      <c r="G42" s="822" t="s">
        <v>1801</v>
      </c>
      <c r="H42" s="822" t="s">
        <v>329</v>
      </c>
      <c r="I42" s="822" t="s">
        <v>1802</v>
      </c>
      <c r="J42" s="822" t="s">
        <v>1803</v>
      </c>
      <c r="K42" s="822" t="s">
        <v>1804</v>
      </c>
      <c r="L42" s="825">
        <v>277.70999999999998</v>
      </c>
      <c r="M42" s="825">
        <v>277.70999999999998</v>
      </c>
      <c r="N42" s="822">
        <v>1</v>
      </c>
      <c r="O42" s="826"/>
      <c r="P42" s="825">
        <v>277.70999999999998</v>
      </c>
      <c r="Q42" s="827">
        <v>1</v>
      </c>
      <c r="R42" s="822">
        <v>1</v>
      </c>
      <c r="S42" s="827">
        <v>1</v>
      </c>
      <c r="T42" s="826"/>
      <c r="U42" s="828"/>
    </row>
    <row r="43" spans="1:21" ht="14.45" customHeight="1" x14ac:dyDescent="0.2">
      <c r="A43" s="821">
        <v>31</v>
      </c>
      <c r="B43" s="822" t="s">
        <v>1691</v>
      </c>
      <c r="C43" s="822" t="s">
        <v>1697</v>
      </c>
      <c r="D43" s="823" t="s">
        <v>2703</v>
      </c>
      <c r="E43" s="824" t="s">
        <v>1703</v>
      </c>
      <c r="F43" s="822" t="s">
        <v>1692</v>
      </c>
      <c r="G43" s="822" t="s">
        <v>1724</v>
      </c>
      <c r="H43" s="822" t="s">
        <v>329</v>
      </c>
      <c r="I43" s="822" t="s">
        <v>1805</v>
      </c>
      <c r="J43" s="822" t="s">
        <v>1732</v>
      </c>
      <c r="K43" s="822" t="s">
        <v>1806</v>
      </c>
      <c r="L43" s="825">
        <v>50.32</v>
      </c>
      <c r="M43" s="825">
        <v>100.64</v>
      </c>
      <c r="N43" s="822">
        <v>2</v>
      </c>
      <c r="O43" s="826"/>
      <c r="P43" s="825">
        <v>100.64</v>
      </c>
      <c r="Q43" s="827">
        <v>1</v>
      </c>
      <c r="R43" s="822">
        <v>2</v>
      </c>
      <c r="S43" s="827">
        <v>1</v>
      </c>
      <c r="T43" s="826"/>
      <c r="U43" s="828"/>
    </row>
    <row r="44" spans="1:21" ht="14.45" customHeight="1" x14ac:dyDescent="0.2">
      <c r="A44" s="821">
        <v>31</v>
      </c>
      <c r="B44" s="822" t="s">
        <v>1691</v>
      </c>
      <c r="C44" s="822" t="s">
        <v>1697</v>
      </c>
      <c r="D44" s="823" t="s">
        <v>2703</v>
      </c>
      <c r="E44" s="824" t="s">
        <v>1703</v>
      </c>
      <c r="F44" s="822" t="s">
        <v>1692</v>
      </c>
      <c r="G44" s="822" t="s">
        <v>1724</v>
      </c>
      <c r="H44" s="822" t="s">
        <v>329</v>
      </c>
      <c r="I44" s="822" t="s">
        <v>1807</v>
      </c>
      <c r="J44" s="822" t="s">
        <v>1732</v>
      </c>
      <c r="K44" s="822" t="s">
        <v>1808</v>
      </c>
      <c r="L44" s="825">
        <v>99.94</v>
      </c>
      <c r="M44" s="825">
        <v>299.82</v>
      </c>
      <c r="N44" s="822">
        <v>3</v>
      </c>
      <c r="O44" s="826">
        <v>2</v>
      </c>
      <c r="P44" s="825">
        <v>199.88</v>
      </c>
      <c r="Q44" s="827">
        <v>0.66666666666666663</v>
      </c>
      <c r="R44" s="822">
        <v>2</v>
      </c>
      <c r="S44" s="827">
        <v>0.66666666666666663</v>
      </c>
      <c r="T44" s="826">
        <v>1.5</v>
      </c>
      <c r="U44" s="828">
        <v>0.75</v>
      </c>
    </row>
    <row r="45" spans="1:21" ht="14.45" customHeight="1" x14ac:dyDescent="0.2">
      <c r="A45" s="821">
        <v>31</v>
      </c>
      <c r="B45" s="822" t="s">
        <v>1691</v>
      </c>
      <c r="C45" s="822" t="s">
        <v>1697</v>
      </c>
      <c r="D45" s="823" t="s">
        <v>2703</v>
      </c>
      <c r="E45" s="824" t="s">
        <v>1703</v>
      </c>
      <c r="F45" s="822" t="s">
        <v>1692</v>
      </c>
      <c r="G45" s="822" t="s">
        <v>1724</v>
      </c>
      <c r="H45" s="822" t="s">
        <v>329</v>
      </c>
      <c r="I45" s="822" t="s">
        <v>1731</v>
      </c>
      <c r="J45" s="822" t="s">
        <v>1732</v>
      </c>
      <c r="K45" s="822" t="s">
        <v>1733</v>
      </c>
      <c r="L45" s="825">
        <v>66.63</v>
      </c>
      <c r="M45" s="825">
        <v>266.52</v>
      </c>
      <c r="N45" s="822">
        <v>4</v>
      </c>
      <c r="O45" s="826"/>
      <c r="P45" s="825">
        <v>133.26</v>
      </c>
      <c r="Q45" s="827">
        <v>0.5</v>
      </c>
      <c r="R45" s="822">
        <v>2</v>
      </c>
      <c r="S45" s="827">
        <v>0.5</v>
      </c>
      <c r="T45" s="826"/>
      <c r="U45" s="828"/>
    </row>
    <row r="46" spans="1:21" ht="14.45" customHeight="1" x14ac:dyDescent="0.2">
      <c r="A46" s="821">
        <v>31</v>
      </c>
      <c r="B46" s="822" t="s">
        <v>1691</v>
      </c>
      <c r="C46" s="822" t="s">
        <v>1697</v>
      </c>
      <c r="D46" s="823" t="s">
        <v>2703</v>
      </c>
      <c r="E46" s="824" t="s">
        <v>1703</v>
      </c>
      <c r="F46" s="822" t="s">
        <v>1692</v>
      </c>
      <c r="G46" s="822" t="s">
        <v>1724</v>
      </c>
      <c r="H46" s="822" t="s">
        <v>329</v>
      </c>
      <c r="I46" s="822" t="s">
        <v>1740</v>
      </c>
      <c r="J46" s="822" t="s">
        <v>1048</v>
      </c>
      <c r="K46" s="822" t="s">
        <v>1741</v>
      </c>
      <c r="L46" s="825">
        <v>50.32</v>
      </c>
      <c r="M46" s="825">
        <v>150.96</v>
      </c>
      <c r="N46" s="822">
        <v>3</v>
      </c>
      <c r="O46" s="826"/>
      <c r="P46" s="825">
        <v>100.64</v>
      </c>
      <c r="Q46" s="827">
        <v>0.66666666666666663</v>
      </c>
      <c r="R46" s="822">
        <v>2</v>
      </c>
      <c r="S46" s="827">
        <v>0.66666666666666663</v>
      </c>
      <c r="T46" s="826"/>
      <c r="U46" s="828"/>
    </row>
    <row r="47" spans="1:21" ht="14.45" customHeight="1" x14ac:dyDescent="0.2">
      <c r="A47" s="821">
        <v>31</v>
      </c>
      <c r="B47" s="822" t="s">
        <v>1691</v>
      </c>
      <c r="C47" s="822" t="s">
        <v>1697</v>
      </c>
      <c r="D47" s="823" t="s">
        <v>2703</v>
      </c>
      <c r="E47" s="824" t="s">
        <v>1703</v>
      </c>
      <c r="F47" s="822" t="s">
        <v>1692</v>
      </c>
      <c r="G47" s="822" t="s">
        <v>1809</v>
      </c>
      <c r="H47" s="822" t="s">
        <v>598</v>
      </c>
      <c r="I47" s="822" t="s">
        <v>1528</v>
      </c>
      <c r="J47" s="822" t="s">
        <v>1529</v>
      </c>
      <c r="K47" s="822" t="s">
        <v>1530</v>
      </c>
      <c r="L47" s="825">
        <v>149.52000000000001</v>
      </c>
      <c r="M47" s="825">
        <v>299.04000000000002</v>
      </c>
      <c r="N47" s="822">
        <v>2</v>
      </c>
      <c r="O47" s="826"/>
      <c r="P47" s="825">
        <v>149.52000000000001</v>
      </c>
      <c r="Q47" s="827">
        <v>0.5</v>
      </c>
      <c r="R47" s="822">
        <v>1</v>
      </c>
      <c r="S47" s="827">
        <v>0.5</v>
      </c>
      <c r="T47" s="826"/>
      <c r="U47" s="828"/>
    </row>
    <row r="48" spans="1:21" ht="14.45" customHeight="1" x14ac:dyDescent="0.2">
      <c r="A48" s="821">
        <v>31</v>
      </c>
      <c r="B48" s="822" t="s">
        <v>1691</v>
      </c>
      <c r="C48" s="822" t="s">
        <v>1697</v>
      </c>
      <c r="D48" s="823" t="s">
        <v>2703</v>
      </c>
      <c r="E48" s="824" t="s">
        <v>1703</v>
      </c>
      <c r="F48" s="822" t="s">
        <v>1692</v>
      </c>
      <c r="G48" s="822" t="s">
        <v>1809</v>
      </c>
      <c r="H48" s="822" t="s">
        <v>329</v>
      </c>
      <c r="I48" s="822" t="s">
        <v>1810</v>
      </c>
      <c r="J48" s="822" t="s">
        <v>1811</v>
      </c>
      <c r="K48" s="822" t="s">
        <v>1812</v>
      </c>
      <c r="L48" s="825">
        <v>75.73</v>
      </c>
      <c r="M48" s="825">
        <v>75.73</v>
      </c>
      <c r="N48" s="822">
        <v>1</v>
      </c>
      <c r="O48" s="826"/>
      <c r="P48" s="825">
        <v>75.73</v>
      </c>
      <c r="Q48" s="827">
        <v>1</v>
      </c>
      <c r="R48" s="822">
        <v>1</v>
      </c>
      <c r="S48" s="827">
        <v>1</v>
      </c>
      <c r="T48" s="826"/>
      <c r="U48" s="828"/>
    </row>
    <row r="49" spans="1:21" ht="14.45" customHeight="1" x14ac:dyDescent="0.2">
      <c r="A49" s="821">
        <v>31</v>
      </c>
      <c r="B49" s="822" t="s">
        <v>1691</v>
      </c>
      <c r="C49" s="822" t="s">
        <v>1697</v>
      </c>
      <c r="D49" s="823" t="s">
        <v>2703</v>
      </c>
      <c r="E49" s="824" t="s">
        <v>1703</v>
      </c>
      <c r="F49" s="822" t="s">
        <v>1692</v>
      </c>
      <c r="G49" s="822" t="s">
        <v>1809</v>
      </c>
      <c r="H49" s="822" t="s">
        <v>329</v>
      </c>
      <c r="I49" s="822" t="s">
        <v>1813</v>
      </c>
      <c r="J49" s="822" t="s">
        <v>1077</v>
      </c>
      <c r="K49" s="822" t="s">
        <v>1814</v>
      </c>
      <c r="L49" s="825">
        <v>225.06</v>
      </c>
      <c r="M49" s="825">
        <v>450.12</v>
      </c>
      <c r="N49" s="822">
        <v>2</v>
      </c>
      <c r="O49" s="826"/>
      <c r="P49" s="825">
        <v>450.12</v>
      </c>
      <c r="Q49" s="827">
        <v>1</v>
      </c>
      <c r="R49" s="822">
        <v>2</v>
      </c>
      <c r="S49" s="827">
        <v>1</v>
      </c>
      <c r="T49" s="826"/>
      <c r="U49" s="828"/>
    </row>
    <row r="50" spans="1:21" ht="14.45" customHeight="1" x14ac:dyDescent="0.2">
      <c r="A50" s="821">
        <v>31</v>
      </c>
      <c r="B50" s="822" t="s">
        <v>1691</v>
      </c>
      <c r="C50" s="822" t="s">
        <v>1697</v>
      </c>
      <c r="D50" s="823" t="s">
        <v>2703</v>
      </c>
      <c r="E50" s="824" t="s">
        <v>1703</v>
      </c>
      <c r="F50" s="822" t="s">
        <v>1692</v>
      </c>
      <c r="G50" s="822" t="s">
        <v>1815</v>
      </c>
      <c r="H50" s="822" t="s">
        <v>329</v>
      </c>
      <c r="I50" s="822" t="s">
        <v>1816</v>
      </c>
      <c r="J50" s="822" t="s">
        <v>1817</v>
      </c>
      <c r="K50" s="822" t="s">
        <v>1818</v>
      </c>
      <c r="L50" s="825">
        <v>0</v>
      </c>
      <c r="M50" s="825">
        <v>0</v>
      </c>
      <c r="N50" s="822">
        <v>7</v>
      </c>
      <c r="O50" s="826">
        <v>1.5</v>
      </c>
      <c r="P50" s="825">
        <v>0</v>
      </c>
      <c r="Q50" s="827"/>
      <c r="R50" s="822">
        <v>6</v>
      </c>
      <c r="S50" s="827">
        <v>0.8571428571428571</v>
      </c>
      <c r="T50" s="826">
        <v>1.5</v>
      </c>
      <c r="U50" s="828">
        <v>1</v>
      </c>
    </row>
    <row r="51" spans="1:21" ht="14.45" customHeight="1" x14ac:dyDescent="0.2">
      <c r="A51" s="821">
        <v>31</v>
      </c>
      <c r="B51" s="822" t="s">
        <v>1691</v>
      </c>
      <c r="C51" s="822" t="s">
        <v>1697</v>
      </c>
      <c r="D51" s="823" t="s">
        <v>2703</v>
      </c>
      <c r="E51" s="824" t="s">
        <v>1703</v>
      </c>
      <c r="F51" s="822" t="s">
        <v>1692</v>
      </c>
      <c r="G51" s="822" t="s">
        <v>1815</v>
      </c>
      <c r="H51" s="822" t="s">
        <v>329</v>
      </c>
      <c r="I51" s="822" t="s">
        <v>1819</v>
      </c>
      <c r="J51" s="822" t="s">
        <v>1817</v>
      </c>
      <c r="K51" s="822" t="s">
        <v>1820</v>
      </c>
      <c r="L51" s="825">
        <v>0</v>
      </c>
      <c r="M51" s="825">
        <v>0</v>
      </c>
      <c r="N51" s="822">
        <v>2</v>
      </c>
      <c r="O51" s="826"/>
      <c r="P51" s="825">
        <v>0</v>
      </c>
      <c r="Q51" s="827"/>
      <c r="R51" s="822">
        <v>1</v>
      </c>
      <c r="S51" s="827">
        <v>0.5</v>
      </c>
      <c r="T51" s="826"/>
      <c r="U51" s="828"/>
    </row>
    <row r="52" spans="1:21" ht="14.45" customHeight="1" x14ac:dyDescent="0.2">
      <c r="A52" s="821">
        <v>31</v>
      </c>
      <c r="B52" s="822" t="s">
        <v>1691</v>
      </c>
      <c r="C52" s="822" t="s">
        <v>1697</v>
      </c>
      <c r="D52" s="823" t="s">
        <v>2703</v>
      </c>
      <c r="E52" s="824" t="s">
        <v>1703</v>
      </c>
      <c r="F52" s="822" t="s">
        <v>1692</v>
      </c>
      <c r="G52" s="822" t="s">
        <v>1734</v>
      </c>
      <c r="H52" s="822" t="s">
        <v>329</v>
      </c>
      <c r="I52" s="822" t="s">
        <v>1735</v>
      </c>
      <c r="J52" s="822" t="s">
        <v>981</v>
      </c>
      <c r="K52" s="822" t="s">
        <v>982</v>
      </c>
      <c r="L52" s="825">
        <v>66.61</v>
      </c>
      <c r="M52" s="825">
        <v>66.61</v>
      </c>
      <c r="N52" s="822">
        <v>1</v>
      </c>
      <c r="O52" s="826"/>
      <c r="P52" s="825">
        <v>66.61</v>
      </c>
      <c r="Q52" s="827">
        <v>1</v>
      </c>
      <c r="R52" s="822">
        <v>1</v>
      </c>
      <c r="S52" s="827">
        <v>1</v>
      </c>
      <c r="T52" s="826"/>
      <c r="U52" s="828"/>
    </row>
    <row r="53" spans="1:21" ht="14.45" customHeight="1" x14ac:dyDescent="0.2">
      <c r="A53" s="821">
        <v>31</v>
      </c>
      <c r="B53" s="822" t="s">
        <v>1691</v>
      </c>
      <c r="C53" s="822" t="s">
        <v>1697</v>
      </c>
      <c r="D53" s="823" t="s">
        <v>2703</v>
      </c>
      <c r="E53" s="824" t="s">
        <v>1703</v>
      </c>
      <c r="F53" s="822" t="s">
        <v>1694</v>
      </c>
      <c r="G53" s="822" t="s">
        <v>1746</v>
      </c>
      <c r="H53" s="822" t="s">
        <v>329</v>
      </c>
      <c r="I53" s="822" t="s">
        <v>1821</v>
      </c>
      <c r="J53" s="822" t="s">
        <v>1822</v>
      </c>
      <c r="K53" s="822" t="s">
        <v>1823</v>
      </c>
      <c r="L53" s="825">
        <v>1018.15</v>
      </c>
      <c r="M53" s="825">
        <v>4072.6</v>
      </c>
      <c r="N53" s="822">
        <v>4</v>
      </c>
      <c r="O53" s="826">
        <v>3</v>
      </c>
      <c r="P53" s="825">
        <v>3054.45</v>
      </c>
      <c r="Q53" s="827">
        <v>0.75</v>
      </c>
      <c r="R53" s="822">
        <v>3</v>
      </c>
      <c r="S53" s="827">
        <v>0.75</v>
      </c>
      <c r="T53" s="826">
        <v>2</v>
      </c>
      <c r="U53" s="828">
        <v>0.66666666666666663</v>
      </c>
    </row>
    <row r="54" spans="1:21" ht="14.45" customHeight="1" x14ac:dyDescent="0.2">
      <c r="A54" s="821">
        <v>31</v>
      </c>
      <c r="B54" s="822" t="s">
        <v>1691</v>
      </c>
      <c r="C54" s="822" t="s">
        <v>1697</v>
      </c>
      <c r="D54" s="823" t="s">
        <v>2703</v>
      </c>
      <c r="E54" s="824" t="s">
        <v>1703</v>
      </c>
      <c r="F54" s="822" t="s">
        <v>1694</v>
      </c>
      <c r="G54" s="822" t="s">
        <v>1746</v>
      </c>
      <c r="H54" s="822" t="s">
        <v>329</v>
      </c>
      <c r="I54" s="822" t="s">
        <v>1824</v>
      </c>
      <c r="J54" s="822" t="s">
        <v>1825</v>
      </c>
      <c r="K54" s="822" t="s">
        <v>1826</v>
      </c>
      <c r="L54" s="825">
        <v>99.99</v>
      </c>
      <c r="M54" s="825">
        <v>199.98</v>
      </c>
      <c r="N54" s="822">
        <v>2</v>
      </c>
      <c r="O54" s="826">
        <v>1</v>
      </c>
      <c r="P54" s="825">
        <v>199.98</v>
      </c>
      <c r="Q54" s="827">
        <v>1</v>
      </c>
      <c r="R54" s="822">
        <v>2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31</v>
      </c>
      <c r="B55" s="822" t="s">
        <v>1691</v>
      </c>
      <c r="C55" s="822" t="s">
        <v>1697</v>
      </c>
      <c r="D55" s="823" t="s">
        <v>2703</v>
      </c>
      <c r="E55" s="824" t="s">
        <v>1703</v>
      </c>
      <c r="F55" s="822" t="s">
        <v>1694</v>
      </c>
      <c r="G55" s="822" t="s">
        <v>1746</v>
      </c>
      <c r="H55" s="822" t="s">
        <v>329</v>
      </c>
      <c r="I55" s="822" t="s">
        <v>1827</v>
      </c>
      <c r="J55" s="822" t="s">
        <v>1828</v>
      </c>
      <c r="K55" s="822" t="s">
        <v>1829</v>
      </c>
      <c r="L55" s="825">
        <v>492.19</v>
      </c>
      <c r="M55" s="825">
        <v>984.38</v>
      </c>
      <c r="N55" s="822">
        <v>2</v>
      </c>
      <c r="O55" s="826">
        <v>2</v>
      </c>
      <c r="P55" s="825">
        <v>984.38</v>
      </c>
      <c r="Q55" s="827">
        <v>1</v>
      </c>
      <c r="R55" s="822">
        <v>2</v>
      </c>
      <c r="S55" s="827">
        <v>1</v>
      </c>
      <c r="T55" s="826">
        <v>2</v>
      </c>
      <c r="U55" s="828">
        <v>1</v>
      </c>
    </row>
    <row r="56" spans="1:21" ht="14.45" customHeight="1" x14ac:dyDescent="0.2">
      <c r="A56" s="821">
        <v>31</v>
      </c>
      <c r="B56" s="822" t="s">
        <v>1691</v>
      </c>
      <c r="C56" s="822" t="s">
        <v>1697</v>
      </c>
      <c r="D56" s="823" t="s">
        <v>2703</v>
      </c>
      <c r="E56" s="824" t="s">
        <v>1703</v>
      </c>
      <c r="F56" s="822" t="s">
        <v>1694</v>
      </c>
      <c r="G56" s="822" t="s">
        <v>1746</v>
      </c>
      <c r="H56" s="822" t="s">
        <v>329</v>
      </c>
      <c r="I56" s="822" t="s">
        <v>1747</v>
      </c>
      <c r="J56" s="822" t="s">
        <v>1748</v>
      </c>
      <c r="K56" s="822" t="s">
        <v>1749</v>
      </c>
      <c r="L56" s="825">
        <v>971.25</v>
      </c>
      <c r="M56" s="825">
        <v>2913.75</v>
      </c>
      <c r="N56" s="822">
        <v>3</v>
      </c>
      <c r="O56" s="826">
        <v>3</v>
      </c>
      <c r="P56" s="825">
        <v>2913.75</v>
      </c>
      <c r="Q56" s="827">
        <v>1</v>
      </c>
      <c r="R56" s="822">
        <v>3</v>
      </c>
      <c r="S56" s="827">
        <v>1</v>
      </c>
      <c r="T56" s="826">
        <v>3</v>
      </c>
      <c r="U56" s="828">
        <v>1</v>
      </c>
    </row>
    <row r="57" spans="1:21" ht="14.45" customHeight="1" x14ac:dyDescent="0.2">
      <c r="A57" s="821">
        <v>31</v>
      </c>
      <c r="B57" s="822" t="s">
        <v>1691</v>
      </c>
      <c r="C57" s="822" t="s">
        <v>1697</v>
      </c>
      <c r="D57" s="823" t="s">
        <v>2703</v>
      </c>
      <c r="E57" s="824" t="s">
        <v>1703</v>
      </c>
      <c r="F57" s="822" t="s">
        <v>1694</v>
      </c>
      <c r="G57" s="822" t="s">
        <v>1746</v>
      </c>
      <c r="H57" s="822" t="s">
        <v>329</v>
      </c>
      <c r="I57" s="822" t="s">
        <v>1830</v>
      </c>
      <c r="J57" s="822" t="s">
        <v>1831</v>
      </c>
      <c r="K57" s="822" t="s">
        <v>1832</v>
      </c>
      <c r="L57" s="825">
        <v>60.23</v>
      </c>
      <c r="M57" s="825">
        <v>180.69</v>
      </c>
      <c r="N57" s="822">
        <v>3</v>
      </c>
      <c r="O57" s="826">
        <v>3</v>
      </c>
      <c r="P57" s="825">
        <v>180.69</v>
      </c>
      <c r="Q57" s="827">
        <v>1</v>
      </c>
      <c r="R57" s="822">
        <v>3</v>
      </c>
      <c r="S57" s="827">
        <v>1</v>
      </c>
      <c r="T57" s="826">
        <v>3</v>
      </c>
      <c r="U57" s="828">
        <v>1</v>
      </c>
    </row>
    <row r="58" spans="1:21" ht="14.45" customHeight="1" x14ac:dyDescent="0.2">
      <c r="A58" s="821">
        <v>31</v>
      </c>
      <c r="B58" s="822" t="s">
        <v>1691</v>
      </c>
      <c r="C58" s="822" t="s">
        <v>1697</v>
      </c>
      <c r="D58" s="823" t="s">
        <v>2703</v>
      </c>
      <c r="E58" s="824" t="s">
        <v>1703</v>
      </c>
      <c r="F58" s="822" t="s">
        <v>1694</v>
      </c>
      <c r="G58" s="822" t="s">
        <v>1746</v>
      </c>
      <c r="H58" s="822" t="s">
        <v>329</v>
      </c>
      <c r="I58" s="822" t="s">
        <v>1833</v>
      </c>
      <c r="J58" s="822" t="s">
        <v>1834</v>
      </c>
      <c r="K58" s="822" t="s">
        <v>1835</v>
      </c>
      <c r="L58" s="825">
        <v>36.18</v>
      </c>
      <c r="M58" s="825">
        <v>1157.76</v>
      </c>
      <c r="N58" s="822">
        <v>32</v>
      </c>
      <c r="O58" s="826">
        <v>16</v>
      </c>
      <c r="P58" s="825">
        <v>1157.76</v>
      </c>
      <c r="Q58" s="827">
        <v>1</v>
      </c>
      <c r="R58" s="822">
        <v>32</v>
      </c>
      <c r="S58" s="827">
        <v>1</v>
      </c>
      <c r="T58" s="826">
        <v>16</v>
      </c>
      <c r="U58" s="828">
        <v>1</v>
      </c>
    </row>
    <row r="59" spans="1:21" ht="14.45" customHeight="1" x14ac:dyDescent="0.2">
      <c r="A59" s="821">
        <v>31</v>
      </c>
      <c r="B59" s="822" t="s">
        <v>1691</v>
      </c>
      <c r="C59" s="822" t="s">
        <v>1697</v>
      </c>
      <c r="D59" s="823" t="s">
        <v>2703</v>
      </c>
      <c r="E59" s="824" t="s">
        <v>1703</v>
      </c>
      <c r="F59" s="822" t="s">
        <v>1694</v>
      </c>
      <c r="G59" s="822" t="s">
        <v>1746</v>
      </c>
      <c r="H59" s="822" t="s">
        <v>329</v>
      </c>
      <c r="I59" s="822" t="s">
        <v>1836</v>
      </c>
      <c r="J59" s="822" t="s">
        <v>1837</v>
      </c>
      <c r="K59" s="822" t="s">
        <v>1838</v>
      </c>
      <c r="L59" s="825">
        <v>249.55</v>
      </c>
      <c r="M59" s="825">
        <v>499.1</v>
      </c>
      <c r="N59" s="822">
        <v>2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31</v>
      </c>
      <c r="B60" s="822" t="s">
        <v>1691</v>
      </c>
      <c r="C60" s="822" t="s">
        <v>1697</v>
      </c>
      <c r="D60" s="823" t="s">
        <v>2703</v>
      </c>
      <c r="E60" s="824" t="s">
        <v>1703</v>
      </c>
      <c r="F60" s="822" t="s">
        <v>1694</v>
      </c>
      <c r="G60" s="822" t="s">
        <v>1746</v>
      </c>
      <c r="H60" s="822" t="s">
        <v>329</v>
      </c>
      <c r="I60" s="822" t="s">
        <v>1839</v>
      </c>
      <c r="J60" s="822" t="s">
        <v>1840</v>
      </c>
      <c r="K60" s="822" t="s">
        <v>1841</v>
      </c>
      <c r="L60" s="825">
        <v>399.63</v>
      </c>
      <c r="M60" s="825">
        <v>1998.1499999999999</v>
      </c>
      <c r="N60" s="822">
        <v>5</v>
      </c>
      <c r="O60" s="826">
        <v>4</v>
      </c>
      <c r="P60" s="825">
        <v>1198.8899999999999</v>
      </c>
      <c r="Q60" s="827">
        <v>0.6</v>
      </c>
      <c r="R60" s="822">
        <v>3</v>
      </c>
      <c r="S60" s="827">
        <v>0.6</v>
      </c>
      <c r="T60" s="826">
        <v>3</v>
      </c>
      <c r="U60" s="828">
        <v>0.75</v>
      </c>
    </row>
    <row r="61" spans="1:21" ht="14.45" customHeight="1" x14ac:dyDescent="0.2">
      <c r="A61" s="821">
        <v>31</v>
      </c>
      <c r="B61" s="822" t="s">
        <v>1691</v>
      </c>
      <c r="C61" s="822" t="s">
        <v>1697</v>
      </c>
      <c r="D61" s="823" t="s">
        <v>2703</v>
      </c>
      <c r="E61" s="824" t="s">
        <v>1703</v>
      </c>
      <c r="F61" s="822" t="s">
        <v>1694</v>
      </c>
      <c r="G61" s="822" t="s">
        <v>1746</v>
      </c>
      <c r="H61" s="822" t="s">
        <v>329</v>
      </c>
      <c r="I61" s="822" t="s">
        <v>1842</v>
      </c>
      <c r="J61" s="822" t="s">
        <v>1843</v>
      </c>
      <c r="K61" s="822" t="s">
        <v>1844</v>
      </c>
      <c r="L61" s="825">
        <v>749.8</v>
      </c>
      <c r="M61" s="825">
        <v>749.8</v>
      </c>
      <c r="N61" s="822">
        <v>1</v>
      </c>
      <c r="O61" s="826">
        <v>1</v>
      </c>
      <c r="P61" s="825">
        <v>749.8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31</v>
      </c>
      <c r="B62" s="822" t="s">
        <v>1691</v>
      </c>
      <c r="C62" s="822" t="s">
        <v>1697</v>
      </c>
      <c r="D62" s="823" t="s">
        <v>2703</v>
      </c>
      <c r="E62" s="824" t="s">
        <v>1703</v>
      </c>
      <c r="F62" s="822" t="s">
        <v>1694</v>
      </c>
      <c r="G62" s="822" t="s">
        <v>1746</v>
      </c>
      <c r="H62" s="822" t="s">
        <v>329</v>
      </c>
      <c r="I62" s="822" t="s">
        <v>1845</v>
      </c>
      <c r="J62" s="822" t="s">
        <v>1846</v>
      </c>
      <c r="K62" s="822" t="s">
        <v>1847</v>
      </c>
      <c r="L62" s="825">
        <v>1392.62</v>
      </c>
      <c r="M62" s="825">
        <v>2785.24</v>
      </c>
      <c r="N62" s="822">
        <v>2</v>
      </c>
      <c r="O62" s="826">
        <v>2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31</v>
      </c>
      <c r="B63" s="822" t="s">
        <v>1691</v>
      </c>
      <c r="C63" s="822" t="s">
        <v>1697</v>
      </c>
      <c r="D63" s="823" t="s">
        <v>2703</v>
      </c>
      <c r="E63" s="824" t="s">
        <v>1703</v>
      </c>
      <c r="F63" s="822" t="s">
        <v>1694</v>
      </c>
      <c r="G63" s="822" t="s">
        <v>1746</v>
      </c>
      <c r="H63" s="822" t="s">
        <v>329</v>
      </c>
      <c r="I63" s="822" t="s">
        <v>1848</v>
      </c>
      <c r="J63" s="822" t="s">
        <v>1849</v>
      </c>
      <c r="K63" s="822" t="s">
        <v>1850</v>
      </c>
      <c r="L63" s="825">
        <v>749.8</v>
      </c>
      <c r="M63" s="825">
        <v>2999.2</v>
      </c>
      <c r="N63" s="822">
        <v>4</v>
      </c>
      <c r="O63" s="826">
        <v>4</v>
      </c>
      <c r="P63" s="825">
        <v>2999.2</v>
      </c>
      <c r="Q63" s="827">
        <v>1</v>
      </c>
      <c r="R63" s="822">
        <v>4</v>
      </c>
      <c r="S63" s="827">
        <v>1</v>
      </c>
      <c r="T63" s="826">
        <v>4</v>
      </c>
      <c r="U63" s="828">
        <v>1</v>
      </c>
    </row>
    <row r="64" spans="1:21" ht="14.45" customHeight="1" x14ac:dyDescent="0.2">
      <c r="A64" s="821">
        <v>31</v>
      </c>
      <c r="B64" s="822" t="s">
        <v>1691</v>
      </c>
      <c r="C64" s="822" t="s">
        <v>1697</v>
      </c>
      <c r="D64" s="823" t="s">
        <v>2703</v>
      </c>
      <c r="E64" s="824" t="s">
        <v>1703</v>
      </c>
      <c r="F64" s="822" t="s">
        <v>1694</v>
      </c>
      <c r="G64" s="822" t="s">
        <v>1746</v>
      </c>
      <c r="H64" s="822" t="s">
        <v>329</v>
      </c>
      <c r="I64" s="822" t="s">
        <v>1851</v>
      </c>
      <c r="J64" s="822" t="s">
        <v>1852</v>
      </c>
      <c r="K64" s="822" t="s">
        <v>1853</v>
      </c>
      <c r="L64" s="825">
        <v>249.55</v>
      </c>
      <c r="M64" s="825">
        <v>998.2</v>
      </c>
      <c r="N64" s="822">
        <v>4</v>
      </c>
      <c r="O64" s="826">
        <v>2</v>
      </c>
      <c r="P64" s="825">
        <v>998.2</v>
      </c>
      <c r="Q64" s="827">
        <v>1</v>
      </c>
      <c r="R64" s="822">
        <v>4</v>
      </c>
      <c r="S64" s="827">
        <v>1</v>
      </c>
      <c r="T64" s="826">
        <v>2</v>
      </c>
      <c r="U64" s="828">
        <v>1</v>
      </c>
    </row>
    <row r="65" spans="1:21" ht="14.45" customHeight="1" x14ac:dyDescent="0.2">
      <c r="A65" s="821">
        <v>31</v>
      </c>
      <c r="B65" s="822" t="s">
        <v>1691</v>
      </c>
      <c r="C65" s="822" t="s">
        <v>1697</v>
      </c>
      <c r="D65" s="823" t="s">
        <v>2703</v>
      </c>
      <c r="E65" s="824" t="s">
        <v>1703</v>
      </c>
      <c r="F65" s="822" t="s">
        <v>1694</v>
      </c>
      <c r="G65" s="822" t="s">
        <v>1746</v>
      </c>
      <c r="H65" s="822" t="s">
        <v>329</v>
      </c>
      <c r="I65" s="822" t="s">
        <v>1854</v>
      </c>
      <c r="J65" s="822" t="s">
        <v>1855</v>
      </c>
      <c r="K65" s="822" t="s">
        <v>1856</v>
      </c>
      <c r="L65" s="825">
        <v>2296.87</v>
      </c>
      <c r="M65" s="825">
        <v>2296.87</v>
      </c>
      <c r="N65" s="822">
        <v>1</v>
      </c>
      <c r="O65" s="826">
        <v>1</v>
      </c>
      <c r="P65" s="825">
        <v>2296.87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31</v>
      </c>
      <c r="B66" s="822" t="s">
        <v>1691</v>
      </c>
      <c r="C66" s="822" t="s">
        <v>1697</v>
      </c>
      <c r="D66" s="823" t="s">
        <v>2703</v>
      </c>
      <c r="E66" s="824" t="s">
        <v>1703</v>
      </c>
      <c r="F66" s="822" t="s">
        <v>1694</v>
      </c>
      <c r="G66" s="822" t="s">
        <v>1746</v>
      </c>
      <c r="H66" s="822" t="s">
        <v>329</v>
      </c>
      <c r="I66" s="822" t="s">
        <v>1857</v>
      </c>
      <c r="J66" s="822" t="s">
        <v>1858</v>
      </c>
      <c r="K66" s="822" t="s">
        <v>1859</v>
      </c>
      <c r="L66" s="825">
        <v>320.25</v>
      </c>
      <c r="M66" s="825">
        <v>640.5</v>
      </c>
      <c r="N66" s="822">
        <v>2</v>
      </c>
      <c r="O66" s="826">
        <v>2</v>
      </c>
      <c r="P66" s="825">
        <v>640.5</v>
      </c>
      <c r="Q66" s="827">
        <v>1</v>
      </c>
      <c r="R66" s="822">
        <v>2</v>
      </c>
      <c r="S66" s="827">
        <v>1</v>
      </c>
      <c r="T66" s="826">
        <v>2</v>
      </c>
      <c r="U66" s="828">
        <v>1</v>
      </c>
    </row>
    <row r="67" spans="1:21" ht="14.45" customHeight="1" x14ac:dyDescent="0.2">
      <c r="A67" s="821">
        <v>31</v>
      </c>
      <c r="B67" s="822" t="s">
        <v>1691</v>
      </c>
      <c r="C67" s="822" t="s">
        <v>1697</v>
      </c>
      <c r="D67" s="823" t="s">
        <v>2703</v>
      </c>
      <c r="E67" s="824" t="s">
        <v>1703</v>
      </c>
      <c r="F67" s="822" t="s">
        <v>1694</v>
      </c>
      <c r="G67" s="822" t="s">
        <v>1746</v>
      </c>
      <c r="H67" s="822" t="s">
        <v>329</v>
      </c>
      <c r="I67" s="822" t="s">
        <v>1860</v>
      </c>
      <c r="J67" s="822" t="s">
        <v>1861</v>
      </c>
      <c r="K67" s="822" t="s">
        <v>1862</v>
      </c>
      <c r="L67" s="825">
        <v>349.13</v>
      </c>
      <c r="M67" s="825">
        <v>698.26</v>
      </c>
      <c r="N67" s="822">
        <v>2</v>
      </c>
      <c r="O67" s="826">
        <v>2</v>
      </c>
      <c r="P67" s="825">
        <v>698.26</v>
      </c>
      <c r="Q67" s="827">
        <v>1</v>
      </c>
      <c r="R67" s="822">
        <v>2</v>
      </c>
      <c r="S67" s="827">
        <v>1</v>
      </c>
      <c r="T67" s="826">
        <v>2</v>
      </c>
      <c r="U67" s="828">
        <v>1</v>
      </c>
    </row>
    <row r="68" spans="1:21" ht="14.45" customHeight="1" x14ac:dyDescent="0.2">
      <c r="A68" s="821">
        <v>31</v>
      </c>
      <c r="B68" s="822" t="s">
        <v>1691</v>
      </c>
      <c r="C68" s="822" t="s">
        <v>1697</v>
      </c>
      <c r="D68" s="823" t="s">
        <v>2703</v>
      </c>
      <c r="E68" s="824" t="s">
        <v>1703</v>
      </c>
      <c r="F68" s="822" t="s">
        <v>1694</v>
      </c>
      <c r="G68" s="822" t="s">
        <v>1746</v>
      </c>
      <c r="H68" s="822" t="s">
        <v>329</v>
      </c>
      <c r="I68" s="822" t="s">
        <v>1863</v>
      </c>
      <c r="J68" s="822" t="s">
        <v>1834</v>
      </c>
      <c r="K68" s="822" t="s">
        <v>1864</v>
      </c>
      <c r="L68" s="825">
        <v>25.5</v>
      </c>
      <c r="M68" s="825">
        <v>25.5</v>
      </c>
      <c r="N68" s="822">
        <v>1</v>
      </c>
      <c r="O68" s="826">
        <v>1</v>
      </c>
      <c r="P68" s="825">
        <v>25.5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31</v>
      </c>
      <c r="B69" s="822" t="s">
        <v>1691</v>
      </c>
      <c r="C69" s="822" t="s">
        <v>1697</v>
      </c>
      <c r="D69" s="823" t="s">
        <v>2703</v>
      </c>
      <c r="E69" s="824" t="s">
        <v>1703</v>
      </c>
      <c r="F69" s="822" t="s">
        <v>1694</v>
      </c>
      <c r="G69" s="822" t="s">
        <v>1746</v>
      </c>
      <c r="H69" s="822" t="s">
        <v>329</v>
      </c>
      <c r="I69" s="822" t="s">
        <v>1865</v>
      </c>
      <c r="J69" s="822" t="s">
        <v>1834</v>
      </c>
      <c r="K69" s="822" t="s">
        <v>1866</v>
      </c>
      <c r="L69" s="825">
        <v>39.369999999999997</v>
      </c>
      <c r="M69" s="825">
        <v>118.10999999999999</v>
      </c>
      <c r="N69" s="822">
        <v>3</v>
      </c>
      <c r="O69" s="826">
        <v>3</v>
      </c>
      <c r="P69" s="825">
        <v>118.10999999999999</v>
      </c>
      <c r="Q69" s="827">
        <v>1</v>
      </c>
      <c r="R69" s="822">
        <v>3</v>
      </c>
      <c r="S69" s="827">
        <v>1</v>
      </c>
      <c r="T69" s="826">
        <v>3</v>
      </c>
      <c r="U69" s="828">
        <v>1</v>
      </c>
    </row>
    <row r="70" spans="1:21" ht="14.45" customHeight="1" x14ac:dyDescent="0.2">
      <c r="A70" s="821">
        <v>31</v>
      </c>
      <c r="B70" s="822" t="s">
        <v>1691</v>
      </c>
      <c r="C70" s="822" t="s">
        <v>1697</v>
      </c>
      <c r="D70" s="823" t="s">
        <v>2703</v>
      </c>
      <c r="E70" s="824" t="s">
        <v>1703</v>
      </c>
      <c r="F70" s="822" t="s">
        <v>1694</v>
      </c>
      <c r="G70" s="822" t="s">
        <v>1746</v>
      </c>
      <c r="H70" s="822" t="s">
        <v>329</v>
      </c>
      <c r="I70" s="822" t="s">
        <v>1867</v>
      </c>
      <c r="J70" s="822" t="s">
        <v>1868</v>
      </c>
      <c r="K70" s="822" t="s">
        <v>1869</v>
      </c>
      <c r="L70" s="825">
        <v>249.55</v>
      </c>
      <c r="M70" s="825">
        <v>249.55</v>
      </c>
      <c r="N70" s="822">
        <v>1</v>
      </c>
      <c r="O70" s="826">
        <v>1</v>
      </c>
      <c r="P70" s="825">
        <v>249.55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31</v>
      </c>
      <c r="B71" s="822" t="s">
        <v>1691</v>
      </c>
      <c r="C71" s="822" t="s">
        <v>1697</v>
      </c>
      <c r="D71" s="823" t="s">
        <v>2703</v>
      </c>
      <c r="E71" s="824" t="s">
        <v>1703</v>
      </c>
      <c r="F71" s="822" t="s">
        <v>1694</v>
      </c>
      <c r="G71" s="822" t="s">
        <v>1746</v>
      </c>
      <c r="H71" s="822" t="s">
        <v>329</v>
      </c>
      <c r="I71" s="822" t="s">
        <v>1870</v>
      </c>
      <c r="J71" s="822" t="s">
        <v>1871</v>
      </c>
      <c r="K71" s="822" t="s">
        <v>1872</v>
      </c>
      <c r="L71" s="825">
        <v>178</v>
      </c>
      <c r="M71" s="825">
        <v>178</v>
      </c>
      <c r="N71" s="822">
        <v>1</v>
      </c>
      <c r="O71" s="826">
        <v>1</v>
      </c>
      <c r="P71" s="825">
        <v>178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31</v>
      </c>
      <c r="B72" s="822" t="s">
        <v>1691</v>
      </c>
      <c r="C72" s="822" t="s">
        <v>1697</v>
      </c>
      <c r="D72" s="823" t="s">
        <v>2703</v>
      </c>
      <c r="E72" s="824" t="s">
        <v>1703</v>
      </c>
      <c r="F72" s="822" t="s">
        <v>1694</v>
      </c>
      <c r="G72" s="822" t="s">
        <v>1746</v>
      </c>
      <c r="H72" s="822" t="s">
        <v>329</v>
      </c>
      <c r="I72" s="822" t="s">
        <v>1873</v>
      </c>
      <c r="J72" s="822" t="s">
        <v>1874</v>
      </c>
      <c r="K72" s="822" t="s">
        <v>1875</v>
      </c>
      <c r="L72" s="825">
        <v>349.6</v>
      </c>
      <c r="M72" s="825">
        <v>349.6</v>
      </c>
      <c r="N72" s="822">
        <v>1</v>
      </c>
      <c r="O72" s="826">
        <v>1</v>
      </c>
      <c r="P72" s="825">
        <v>349.6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31</v>
      </c>
      <c r="B73" s="822" t="s">
        <v>1691</v>
      </c>
      <c r="C73" s="822" t="s">
        <v>1697</v>
      </c>
      <c r="D73" s="823" t="s">
        <v>2703</v>
      </c>
      <c r="E73" s="824" t="s">
        <v>1703</v>
      </c>
      <c r="F73" s="822" t="s">
        <v>1694</v>
      </c>
      <c r="G73" s="822" t="s">
        <v>1746</v>
      </c>
      <c r="H73" s="822" t="s">
        <v>329</v>
      </c>
      <c r="I73" s="822" t="s">
        <v>1876</v>
      </c>
      <c r="J73" s="822" t="s">
        <v>1877</v>
      </c>
      <c r="K73" s="822" t="s">
        <v>1878</v>
      </c>
      <c r="L73" s="825">
        <v>1499.6</v>
      </c>
      <c r="M73" s="825">
        <v>1499.6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31</v>
      </c>
      <c r="B74" s="822" t="s">
        <v>1691</v>
      </c>
      <c r="C74" s="822" t="s">
        <v>1697</v>
      </c>
      <c r="D74" s="823" t="s">
        <v>2703</v>
      </c>
      <c r="E74" s="824" t="s">
        <v>1703</v>
      </c>
      <c r="F74" s="822" t="s">
        <v>1694</v>
      </c>
      <c r="G74" s="822" t="s">
        <v>1746</v>
      </c>
      <c r="H74" s="822" t="s">
        <v>329</v>
      </c>
      <c r="I74" s="822" t="s">
        <v>1879</v>
      </c>
      <c r="J74" s="822" t="s">
        <v>1880</v>
      </c>
      <c r="K74" s="822" t="s">
        <v>1881</v>
      </c>
      <c r="L74" s="825">
        <v>180.55</v>
      </c>
      <c r="M74" s="825">
        <v>180.55</v>
      </c>
      <c r="N74" s="822">
        <v>1</v>
      </c>
      <c r="O74" s="826">
        <v>1</v>
      </c>
      <c r="P74" s="825">
        <v>180.55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31</v>
      </c>
      <c r="B75" s="822" t="s">
        <v>1691</v>
      </c>
      <c r="C75" s="822" t="s">
        <v>1697</v>
      </c>
      <c r="D75" s="823" t="s">
        <v>2703</v>
      </c>
      <c r="E75" s="824" t="s">
        <v>1705</v>
      </c>
      <c r="F75" s="822" t="s">
        <v>1692</v>
      </c>
      <c r="G75" s="822" t="s">
        <v>1882</v>
      </c>
      <c r="H75" s="822" t="s">
        <v>598</v>
      </c>
      <c r="I75" s="822" t="s">
        <v>1607</v>
      </c>
      <c r="J75" s="822" t="s">
        <v>617</v>
      </c>
      <c r="K75" s="822" t="s">
        <v>1608</v>
      </c>
      <c r="L75" s="825">
        <v>0</v>
      </c>
      <c r="M75" s="825">
        <v>0</v>
      </c>
      <c r="N75" s="822">
        <v>2</v>
      </c>
      <c r="O75" s="826">
        <v>2</v>
      </c>
      <c r="P75" s="825">
        <v>0</v>
      </c>
      <c r="Q75" s="827"/>
      <c r="R75" s="822">
        <v>2</v>
      </c>
      <c r="S75" s="827">
        <v>1</v>
      </c>
      <c r="T75" s="826">
        <v>2</v>
      </c>
      <c r="U75" s="828">
        <v>1</v>
      </c>
    </row>
    <row r="76" spans="1:21" ht="14.45" customHeight="1" x14ac:dyDescent="0.2">
      <c r="A76" s="821">
        <v>31</v>
      </c>
      <c r="B76" s="822" t="s">
        <v>1691</v>
      </c>
      <c r="C76" s="822" t="s">
        <v>1697</v>
      </c>
      <c r="D76" s="823" t="s">
        <v>2703</v>
      </c>
      <c r="E76" s="824" t="s">
        <v>1705</v>
      </c>
      <c r="F76" s="822" t="s">
        <v>1692</v>
      </c>
      <c r="G76" s="822" t="s">
        <v>1883</v>
      </c>
      <c r="H76" s="822" t="s">
        <v>329</v>
      </c>
      <c r="I76" s="822" t="s">
        <v>1884</v>
      </c>
      <c r="J76" s="822" t="s">
        <v>1885</v>
      </c>
      <c r="K76" s="822" t="s">
        <v>1886</v>
      </c>
      <c r="L76" s="825">
        <v>35.11</v>
      </c>
      <c r="M76" s="825">
        <v>175.55</v>
      </c>
      <c r="N76" s="822">
        <v>5</v>
      </c>
      <c r="O76" s="826">
        <v>2</v>
      </c>
      <c r="P76" s="825">
        <v>105.33</v>
      </c>
      <c r="Q76" s="827">
        <v>0.6</v>
      </c>
      <c r="R76" s="822">
        <v>3</v>
      </c>
      <c r="S76" s="827">
        <v>0.6</v>
      </c>
      <c r="T76" s="826">
        <v>1</v>
      </c>
      <c r="U76" s="828">
        <v>0.5</v>
      </c>
    </row>
    <row r="77" spans="1:21" ht="14.45" customHeight="1" x14ac:dyDescent="0.2">
      <c r="A77" s="821">
        <v>31</v>
      </c>
      <c r="B77" s="822" t="s">
        <v>1691</v>
      </c>
      <c r="C77" s="822" t="s">
        <v>1697</v>
      </c>
      <c r="D77" s="823" t="s">
        <v>2703</v>
      </c>
      <c r="E77" s="824" t="s">
        <v>1705</v>
      </c>
      <c r="F77" s="822" t="s">
        <v>1692</v>
      </c>
      <c r="G77" s="822" t="s">
        <v>1757</v>
      </c>
      <c r="H77" s="822" t="s">
        <v>329</v>
      </c>
      <c r="I77" s="822" t="s">
        <v>1887</v>
      </c>
      <c r="J77" s="822" t="s">
        <v>1759</v>
      </c>
      <c r="K77" s="822" t="s">
        <v>682</v>
      </c>
      <c r="L77" s="825">
        <v>78.33</v>
      </c>
      <c r="M77" s="825">
        <v>313.32</v>
      </c>
      <c r="N77" s="822">
        <v>4</v>
      </c>
      <c r="O77" s="826">
        <v>2</v>
      </c>
      <c r="P77" s="825">
        <v>313.32</v>
      </c>
      <c r="Q77" s="827">
        <v>1</v>
      </c>
      <c r="R77" s="822">
        <v>4</v>
      </c>
      <c r="S77" s="827">
        <v>1</v>
      </c>
      <c r="T77" s="826">
        <v>2</v>
      </c>
      <c r="U77" s="828">
        <v>1</v>
      </c>
    </row>
    <row r="78" spans="1:21" ht="14.45" customHeight="1" x14ac:dyDescent="0.2">
      <c r="A78" s="821">
        <v>31</v>
      </c>
      <c r="B78" s="822" t="s">
        <v>1691</v>
      </c>
      <c r="C78" s="822" t="s">
        <v>1697</v>
      </c>
      <c r="D78" s="823" t="s">
        <v>2703</v>
      </c>
      <c r="E78" s="824" t="s">
        <v>1705</v>
      </c>
      <c r="F78" s="822" t="s">
        <v>1692</v>
      </c>
      <c r="G78" s="822" t="s">
        <v>1757</v>
      </c>
      <c r="H78" s="822" t="s">
        <v>329</v>
      </c>
      <c r="I78" s="822" t="s">
        <v>1758</v>
      </c>
      <c r="J78" s="822" t="s">
        <v>1759</v>
      </c>
      <c r="K78" s="822" t="s">
        <v>682</v>
      </c>
      <c r="L78" s="825">
        <v>78.33</v>
      </c>
      <c r="M78" s="825">
        <v>469.98</v>
      </c>
      <c r="N78" s="822">
        <v>6</v>
      </c>
      <c r="O78" s="826">
        <v>3</v>
      </c>
      <c r="P78" s="825">
        <v>313.32</v>
      </c>
      <c r="Q78" s="827">
        <v>0.66666666666666663</v>
      </c>
      <c r="R78" s="822">
        <v>4</v>
      </c>
      <c r="S78" s="827">
        <v>0.66666666666666663</v>
      </c>
      <c r="T78" s="826">
        <v>2</v>
      </c>
      <c r="U78" s="828">
        <v>0.66666666666666663</v>
      </c>
    </row>
    <row r="79" spans="1:21" ht="14.45" customHeight="1" x14ac:dyDescent="0.2">
      <c r="A79" s="821">
        <v>31</v>
      </c>
      <c r="B79" s="822" t="s">
        <v>1691</v>
      </c>
      <c r="C79" s="822" t="s">
        <v>1697</v>
      </c>
      <c r="D79" s="823" t="s">
        <v>2703</v>
      </c>
      <c r="E79" s="824" t="s">
        <v>1705</v>
      </c>
      <c r="F79" s="822" t="s">
        <v>1692</v>
      </c>
      <c r="G79" s="822" t="s">
        <v>1764</v>
      </c>
      <c r="H79" s="822" t="s">
        <v>329</v>
      </c>
      <c r="I79" s="822" t="s">
        <v>1888</v>
      </c>
      <c r="J79" s="822" t="s">
        <v>1889</v>
      </c>
      <c r="K79" s="822" t="s">
        <v>1890</v>
      </c>
      <c r="L79" s="825">
        <v>52.87</v>
      </c>
      <c r="M79" s="825">
        <v>1057.3999999999999</v>
      </c>
      <c r="N79" s="822">
        <v>20</v>
      </c>
      <c r="O79" s="826">
        <v>18.5</v>
      </c>
      <c r="P79" s="825">
        <v>845.92</v>
      </c>
      <c r="Q79" s="827">
        <v>0.8</v>
      </c>
      <c r="R79" s="822">
        <v>16</v>
      </c>
      <c r="S79" s="827">
        <v>0.8</v>
      </c>
      <c r="T79" s="826">
        <v>15</v>
      </c>
      <c r="U79" s="828">
        <v>0.81081081081081086</v>
      </c>
    </row>
    <row r="80" spans="1:21" ht="14.45" customHeight="1" x14ac:dyDescent="0.2">
      <c r="A80" s="821">
        <v>31</v>
      </c>
      <c r="B80" s="822" t="s">
        <v>1691</v>
      </c>
      <c r="C80" s="822" t="s">
        <v>1697</v>
      </c>
      <c r="D80" s="823" t="s">
        <v>2703</v>
      </c>
      <c r="E80" s="824" t="s">
        <v>1705</v>
      </c>
      <c r="F80" s="822" t="s">
        <v>1692</v>
      </c>
      <c r="G80" s="822" t="s">
        <v>1891</v>
      </c>
      <c r="H80" s="822" t="s">
        <v>329</v>
      </c>
      <c r="I80" s="822" t="s">
        <v>1892</v>
      </c>
      <c r="J80" s="822" t="s">
        <v>697</v>
      </c>
      <c r="K80" s="822" t="s">
        <v>1893</v>
      </c>
      <c r="L80" s="825">
        <v>182.22</v>
      </c>
      <c r="M80" s="825">
        <v>182.22</v>
      </c>
      <c r="N80" s="822">
        <v>1</v>
      </c>
      <c r="O80" s="826">
        <v>1</v>
      </c>
      <c r="P80" s="825">
        <v>182.22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31</v>
      </c>
      <c r="B81" s="822" t="s">
        <v>1691</v>
      </c>
      <c r="C81" s="822" t="s">
        <v>1697</v>
      </c>
      <c r="D81" s="823" t="s">
        <v>2703</v>
      </c>
      <c r="E81" s="824" t="s">
        <v>1705</v>
      </c>
      <c r="F81" s="822" t="s">
        <v>1692</v>
      </c>
      <c r="G81" s="822" t="s">
        <v>1894</v>
      </c>
      <c r="H81" s="822" t="s">
        <v>329</v>
      </c>
      <c r="I81" s="822" t="s">
        <v>1895</v>
      </c>
      <c r="J81" s="822" t="s">
        <v>1896</v>
      </c>
      <c r="K81" s="822" t="s">
        <v>1897</v>
      </c>
      <c r="L81" s="825">
        <v>370.51</v>
      </c>
      <c r="M81" s="825">
        <v>370.51</v>
      </c>
      <c r="N81" s="822">
        <v>1</v>
      </c>
      <c r="O81" s="826">
        <v>1</v>
      </c>
      <c r="P81" s="825">
        <v>370.51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31</v>
      </c>
      <c r="B82" s="822" t="s">
        <v>1691</v>
      </c>
      <c r="C82" s="822" t="s">
        <v>1697</v>
      </c>
      <c r="D82" s="823" t="s">
        <v>2703</v>
      </c>
      <c r="E82" s="824" t="s">
        <v>1705</v>
      </c>
      <c r="F82" s="822" t="s">
        <v>1692</v>
      </c>
      <c r="G82" s="822" t="s">
        <v>1771</v>
      </c>
      <c r="H82" s="822" t="s">
        <v>598</v>
      </c>
      <c r="I82" s="822" t="s">
        <v>1584</v>
      </c>
      <c r="J82" s="822" t="s">
        <v>1585</v>
      </c>
      <c r="K82" s="822" t="s">
        <v>1586</v>
      </c>
      <c r="L82" s="825">
        <v>169.73</v>
      </c>
      <c r="M82" s="825">
        <v>169.73</v>
      </c>
      <c r="N82" s="822">
        <v>1</v>
      </c>
      <c r="O82" s="826">
        <v>1</v>
      </c>
      <c r="P82" s="825">
        <v>169.73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31</v>
      </c>
      <c r="B83" s="822" t="s">
        <v>1691</v>
      </c>
      <c r="C83" s="822" t="s">
        <v>1697</v>
      </c>
      <c r="D83" s="823" t="s">
        <v>2703</v>
      </c>
      <c r="E83" s="824" t="s">
        <v>1705</v>
      </c>
      <c r="F83" s="822" t="s">
        <v>1692</v>
      </c>
      <c r="G83" s="822" t="s">
        <v>1898</v>
      </c>
      <c r="H83" s="822" t="s">
        <v>329</v>
      </c>
      <c r="I83" s="822" t="s">
        <v>1899</v>
      </c>
      <c r="J83" s="822" t="s">
        <v>1900</v>
      </c>
      <c r="K83" s="822" t="s">
        <v>1901</v>
      </c>
      <c r="L83" s="825">
        <v>0</v>
      </c>
      <c r="M83" s="825">
        <v>0</v>
      </c>
      <c r="N83" s="822">
        <v>1</v>
      </c>
      <c r="O83" s="826">
        <v>1</v>
      </c>
      <c r="P83" s="825">
        <v>0</v>
      </c>
      <c r="Q83" s="827"/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31</v>
      </c>
      <c r="B84" s="822" t="s">
        <v>1691</v>
      </c>
      <c r="C84" s="822" t="s">
        <v>1697</v>
      </c>
      <c r="D84" s="823" t="s">
        <v>2703</v>
      </c>
      <c r="E84" s="824" t="s">
        <v>1705</v>
      </c>
      <c r="F84" s="822" t="s">
        <v>1692</v>
      </c>
      <c r="G84" s="822" t="s">
        <v>1902</v>
      </c>
      <c r="H84" s="822" t="s">
        <v>329</v>
      </c>
      <c r="I84" s="822" t="s">
        <v>1903</v>
      </c>
      <c r="J84" s="822" t="s">
        <v>1904</v>
      </c>
      <c r="K84" s="822" t="s">
        <v>1905</v>
      </c>
      <c r="L84" s="825">
        <v>0</v>
      </c>
      <c r="M84" s="825">
        <v>0</v>
      </c>
      <c r="N84" s="822">
        <v>1</v>
      </c>
      <c r="O84" s="826">
        <v>1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31</v>
      </c>
      <c r="B85" s="822" t="s">
        <v>1691</v>
      </c>
      <c r="C85" s="822" t="s">
        <v>1697</v>
      </c>
      <c r="D85" s="823" t="s">
        <v>2703</v>
      </c>
      <c r="E85" s="824" t="s">
        <v>1705</v>
      </c>
      <c r="F85" s="822" t="s">
        <v>1692</v>
      </c>
      <c r="G85" s="822" t="s">
        <v>1726</v>
      </c>
      <c r="H85" s="822" t="s">
        <v>329</v>
      </c>
      <c r="I85" s="822" t="s">
        <v>1906</v>
      </c>
      <c r="J85" s="822" t="s">
        <v>815</v>
      </c>
      <c r="K85" s="822" t="s">
        <v>816</v>
      </c>
      <c r="L85" s="825">
        <v>35.25</v>
      </c>
      <c r="M85" s="825">
        <v>35.25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31</v>
      </c>
      <c r="B86" s="822" t="s">
        <v>1691</v>
      </c>
      <c r="C86" s="822" t="s">
        <v>1697</v>
      </c>
      <c r="D86" s="823" t="s">
        <v>2703</v>
      </c>
      <c r="E86" s="824" t="s">
        <v>1705</v>
      </c>
      <c r="F86" s="822" t="s">
        <v>1692</v>
      </c>
      <c r="G86" s="822" t="s">
        <v>1907</v>
      </c>
      <c r="H86" s="822" t="s">
        <v>329</v>
      </c>
      <c r="I86" s="822" t="s">
        <v>1908</v>
      </c>
      <c r="J86" s="822" t="s">
        <v>1909</v>
      </c>
      <c r="K86" s="822" t="s">
        <v>1910</v>
      </c>
      <c r="L86" s="825">
        <v>22.79</v>
      </c>
      <c r="M86" s="825">
        <v>159.52999999999997</v>
      </c>
      <c r="N86" s="822">
        <v>7</v>
      </c>
      <c r="O86" s="826">
        <v>7</v>
      </c>
      <c r="P86" s="825">
        <v>159.52999999999997</v>
      </c>
      <c r="Q86" s="827">
        <v>1</v>
      </c>
      <c r="R86" s="822">
        <v>7</v>
      </c>
      <c r="S86" s="827">
        <v>1</v>
      </c>
      <c r="T86" s="826">
        <v>7</v>
      </c>
      <c r="U86" s="828">
        <v>1</v>
      </c>
    </row>
    <row r="87" spans="1:21" ht="14.45" customHeight="1" x14ac:dyDescent="0.2">
      <c r="A87" s="821">
        <v>31</v>
      </c>
      <c r="B87" s="822" t="s">
        <v>1691</v>
      </c>
      <c r="C87" s="822" t="s">
        <v>1697</v>
      </c>
      <c r="D87" s="823" t="s">
        <v>2703</v>
      </c>
      <c r="E87" s="824" t="s">
        <v>1705</v>
      </c>
      <c r="F87" s="822" t="s">
        <v>1692</v>
      </c>
      <c r="G87" s="822" t="s">
        <v>1907</v>
      </c>
      <c r="H87" s="822" t="s">
        <v>329</v>
      </c>
      <c r="I87" s="822" t="s">
        <v>1911</v>
      </c>
      <c r="J87" s="822" t="s">
        <v>1909</v>
      </c>
      <c r="K87" s="822" t="s">
        <v>1912</v>
      </c>
      <c r="L87" s="825">
        <v>114</v>
      </c>
      <c r="M87" s="825">
        <v>342</v>
      </c>
      <c r="N87" s="822">
        <v>3</v>
      </c>
      <c r="O87" s="826">
        <v>3</v>
      </c>
      <c r="P87" s="825">
        <v>342</v>
      </c>
      <c r="Q87" s="827">
        <v>1</v>
      </c>
      <c r="R87" s="822">
        <v>3</v>
      </c>
      <c r="S87" s="827">
        <v>1</v>
      </c>
      <c r="T87" s="826">
        <v>3</v>
      </c>
      <c r="U87" s="828">
        <v>1</v>
      </c>
    </row>
    <row r="88" spans="1:21" ht="14.45" customHeight="1" x14ac:dyDescent="0.2">
      <c r="A88" s="821">
        <v>31</v>
      </c>
      <c r="B88" s="822" t="s">
        <v>1691</v>
      </c>
      <c r="C88" s="822" t="s">
        <v>1697</v>
      </c>
      <c r="D88" s="823" t="s">
        <v>2703</v>
      </c>
      <c r="E88" s="824" t="s">
        <v>1705</v>
      </c>
      <c r="F88" s="822" t="s">
        <v>1692</v>
      </c>
      <c r="G88" s="822" t="s">
        <v>1907</v>
      </c>
      <c r="H88" s="822" t="s">
        <v>329</v>
      </c>
      <c r="I88" s="822" t="s">
        <v>1913</v>
      </c>
      <c r="J88" s="822" t="s">
        <v>644</v>
      </c>
      <c r="K88" s="822" t="s">
        <v>1914</v>
      </c>
      <c r="L88" s="825">
        <v>0</v>
      </c>
      <c r="M88" s="825">
        <v>0</v>
      </c>
      <c r="N88" s="822">
        <v>1</v>
      </c>
      <c r="O88" s="826">
        <v>1</v>
      </c>
      <c r="P88" s="825">
        <v>0</v>
      </c>
      <c r="Q88" s="827"/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31</v>
      </c>
      <c r="B89" s="822" t="s">
        <v>1691</v>
      </c>
      <c r="C89" s="822" t="s">
        <v>1697</v>
      </c>
      <c r="D89" s="823" t="s">
        <v>2703</v>
      </c>
      <c r="E89" s="824" t="s">
        <v>1705</v>
      </c>
      <c r="F89" s="822" t="s">
        <v>1692</v>
      </c>
      <c r="G89" s="822" t="s">
        <v>1907</v>
      </c>
      <c r="H89" s="822" t="s">
        <v>329</v>
      </c>
      <c r="I89" s="822" t="s">
        <v>1915</v>
      </c>
      <c r="J89" s="822" t="s">
        <v>644</v>
      </c>
      <c r="K89" s="822" t="s">
        <v>1916</v>
      </c>
      <c r="L89" s="825">
        <v>0</v>
      </c>
      <c r="M89" s="825">
        <v>0</v>
      </c>
      <c r="N89" s="822">
        <v>1</v>
      </c>
      <c r="O89" s="826">
        <v>1</v>
      </c>
      <c r="P89" s="825">
        <v>0</v>
      </c>
      <c r="Q89" s="827"/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31</v>
      </c>
      <c r="B90" s="822" t="s">
        <v>1691</v>
      </c>
      <c r="C90" s="822" t="s">
        <v>1697</v>
      </c>
      <c r="D90" s="823" t="s">
        <v>2703</v>
      </c>
      <c r="E90" s="824" t="s">
        <v>1705</v>
      </c>
      <c r="F90" s="822" t="s">
        <v>1692</v>
      </c>
      <c r="G90" s="822" t="s">
        <v>1778</v>
      </c>
      <c r="H90" s="822" t="s">
        <v>329</v>
      </c>
      <c r="I90" s="822" t="s">
        <v>1779</v>
      </c>
      <c r="J90" s="822" t="s">
        <v>1780</v>
      </c>
      <c r="K90" s="822" t="s">
        <v>1781</v>
      </c>
      <c r="L90" s="825">
        <v>132.97999999999999</v>
      </c>
      <c r="M90" s="825">
        <v>2925.5599999999995</v>
      </c>
      <c r="N90" s="822">
        <v>22</v>
      </c>
      <c r="O90" s="826">
        <v>7.5</v>
      </c>
      <c r="P90" s="825">
        <v>1595.7599999999998</v>
      </c>
      <c r="Q90" s="827">
        <v>0.54545454545454541</v>
      </c>
      <c r="R90" s="822">
        <v>12</v>
      </c>
      <c r="S90" s="827">
        <v>0.54545454545454541</v>
      </c>
      <c r="T90" s="826">
        <v>4.5</v>
      </c>
      <c r="U90" s="828">
        <v>0.6</v>
      </c>
    </row>
    <row r="91" spans="1:21" ht="14.45" customHeight="1" x14ac:dyDescent="0.2">
      <c r="A91" s="821">
        <v>31</v>
      </c>
      <c r="B91" s="822" t="s">
        <v>1691</v>
      </c>
      <c r="C91" s="822" t="s">
        <v>1697</v>
      </c>
      <c r="D91" s="823" t="s">
        <v>2703</v>
      </c>
      <c r="E91" s="824" t="s">
        <v>1705</v>
      </c>
      <c r="F91" s="822" t="s">
        <v>1692</v>
      </c>
      <c r="G91" s="822" t="s">
        <v>1917</v>
      </c>
      <c r="H91" s="822" t="s">
        <v>329</v>
      </c>
      <c r="I91" s="822" t="s">
        <v>1918</v>
      </c>
      <c r="J91" s="822" t="s">
        <v>1919</v>
      </c>
      <c r="K91" s="822" t="s">
        <v>1920</v>
      </c>
      <c r="L91" s="825">
        <v>231.16</v>
      </c>
      <c r="M91" s="825">
        <v>231.16</v>
      </c>
      <c r="N91" s="822">
        <v>1</v>
      </c>
      <c r="O91" s="826">
        <v>1</v>
      </c>
      <c r="P91" s="825">
        <v>231.16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31</v>
      </c>
      <c r="B92" s="822" t="s">
        <v>1691</v>
      </c>
      <c r="C92" s="822" t="s">
        <v>1697</v>
      </c>
      <c r="D92" s="823" t="s">
        <v>2703</v>
      </c>
      <c r="E92" s="824" t="s">
        <v>1705</v>
      </c>
      <c r="F92" s="822" t="s">
        <v>1692</v>
      </c>
      <c r="G92" s="822" t="s">
        <v>1782</v>
      </c>
      <c r="H92" s="822" t="s">
        <v>329</v>
      </c>
      <c r="I92" s="822" t="s">
        <v>1921</v>
      </c>
      <c r="J92" s="822" t="s">
        <v>619</v>
      </c>
      <c r="K92" s="822" t="s">
        <v>1922</v>
      </c>
      <c r="L92" s="825">
        <v>10.55</v>
      </c>
      <c r="M92" s="825">
        <v>10.55</v>
      </c>
      <c r="N92" s="822">
        <v>1</v>
      </c>
      <c r="O92" s="826">
        <v>0.5</v>
      </c>
      <c r="P92" s="825">
        <v>10.55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31</v>
      </c>
      <c r="B93" s="822" t="s">
        <v>1691</v>
      </c>
      <c r="C93" s="822" t="s">
        <v>1697</v>
      </c>
      <c r="D93" s="823" t="s">
        <v>2703</v>
      </c>
      <c r="E93" s="824" t="s">
        <v>1705</v>
      </c>
      <c r="F93" s="822" t="s">
        <v>1692</v>
      </c>
      <c r="G93" s="822" t="s">
        <v>1721</v>
      </c>
      <c r="H93" s="822" t="s">
        <v>598</v>
      </c>
      <c r="I93" s="822" t="s">
        <v>1785</v>
      </c>
      <c r="J93" s="822" t="s">
        <v>773</v>
      </c>
      <c r="K93" s="822" t="s">
        <v>1786</v>
      </c>
      <c r="L93" s="825">
        <v>368.16</v>
      </c>
      <c r="M93" s="825">
        <v>368.16</v>
      </c>
      <c r="N93" s="822">
        <v>1</v>
      </c>
      <c r="O93" s="826">
        <v>1</v>
      </c>
      <c r="P93" s="825">
        <v>368.16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31</v>
      </c>
      <c r="B94" s="822" t="s">
        <v>1691</v>
      </c>
      <c r="C94" s="822" t="s">
        <v>1697</v>
      </c>
      <c r="D94" s="823" t="s">
        <v>2703</v>
      </c>
      <c r="E94" s="824" t="s">
        <v>1705</v>
      </c>
      <c r="F94" s="822" t="s">
        <v>1692</v>
      </c>
      <c r="G94" s="822" t="s">
        <v>1721</v>
      </c>
      <c r="H94" s="822" t="s">
        <v>598</v>
      </c>
      <c r="I94" s="822" t="s">
        <v>1431</v>
      </c>
      <c r="J94" s="822" t="s">
        <v>773</v>
      </c>
      <c r="K94" s="822" t="s">
        <v>1432</v>
      </c>
      <c r="L94" s="825">
        <v>736.33</v>
      </c>
      <c r="M94" s="825">
        <v>69215.02</v>
      </c>
      <c r="N94" s="822">
        <v>94</v>
      </c>
      <c r="O94" s="826">
        <v>29</v>
      </c>
      <c r="P94" s="825">
        <v>53015.76</v>
      </c>
      <c r="Q94" s="827">
        <v>0.76595744680851063</v>
      </c>
      <c r="R94" s="822">
        <v>72</v>
      </c>
      <c r="S94" s="827">
        <v>0.76595744680851063</v>
      </c>
      <c r="T94" s="826">
        <v>22.5</v>
      </c>
      <c r="U94" s="828">
        <v>0.77586206896551724</v>
      </c>
    </row>
    <row r="95" spans="1:21" ht="14.45" customHeight="1" x14ac:dyDescent="0.2">
      <c r="A95" s="821">
        <v>31</v>
      </c>
      <c r="B95" s="822" t="s">
        <v>1691</v>
      </c>
      <c r="C95" s="822" t="s">
        <v>1697</v>
      </c>
      <c r="D95" s="823" t="s">
        <v>2703</v>
      </c>
      <c r="E95" s="824" t="s">
        <v>1705</v>
      </c>
      <c r="F95" s="822" t="s">
        <v>1692</v>
      </c>
      <c r="G95" s="822" t="s">
        <v>1721</v>
      </c>
      <c r="H95" s="822" t="s">
        <v>598</v>
      </c>
      <c r="I95" s="822" t="s">
        <v>1433</v>
      </c>
      <c r="J95" s="822" t="s">
        <v>773</v>
      </c>
      <c r="K95" s="822" t="s">
        <v>1434</v>
      </c>
      <c r="L95" s="825">
        <v>490.89</v>
      </c>
      <c r="M95" s="825">
        <v>7854.24</v>
      </c>
      <c r="N95" s="822">
        <v>16</v>
      </c>
      <c r="O95" s="826">
        <v>6</v>
      </c>
      <c r="P95" s="825">
        <v>6872.46</v>
      </c>
      <c r="Q95" s="827">
        <v>0.875</v>
      </c>
      <c r="R95" s="822">
        <v>14</v>
      </c>
      <c r="S95" s="827">
        <v>0.875</v>
      </c>
      <c r="T95" s="826">
        <v>4.5</v>
      </c>
      <c r="U95" s="828">
        <v>0.75</v>
      </c>
    </row>
    <row r="96" spans="1:21" ht="14.45" customHeight="1" x14ac:dyDescent="0.2">
      <c r="A96" s="821">
        <v>31</v>
      </c>
      <c r="B96" s="822" t="s">
        <v>1691</v>
      </c>
      <c r="C96" s="822" t="s">
        <v>1697</v>
      </c>
      <c r="D96" s="823" t="s">
        <v>2703</v>
      </c>
      <c r="E96" s="824" t="s">
        <v>1705</v>
      </c>
      <c r="F96" s="822" t="s">
        <v>1692</v>
      </c>
      <c r="G96" s="822" t="s">
        <v>1721</v>
      </c>
      <c r="H96" s="822" t="s">
        <v>598</v>
      </c>
      <c r="I96" s="822" t="s">
        <v>1722</v>
      </c>
      <c r="J96" s="822" t="s">
        <v>773</v>
      </c>
      <c r="K96" s="822" t="s">
        <v>1723</v>
      </c>
      <c r="L96" s="825">
        <v>923.74</v>
      </c>
      <c r="M96" s="825">
        <v>7389.920000000001</v>
      </c>
      <c r="N96" s="822">
        <v>8</v>
      </c>
      <c r="O96" s="826">
        <v>3</v>
      </c>
      <c r="P96" s="825">
        <v>4618.7000000000007</v>
      </c>
      <c r="Q96" s="827">
        <v>0.625</v>
      </c>
      <c r="R96" s="822">
        <v>5</v>
      </c>
      <c r="S96" s="827">
        <v>0.625</v>
      </c>
      <c r="T96" s="826">
        <v>2</v>
      </c>
      <c r="U96" s="828">
        <v>0.66666666666666663</v>
      </c>
    </row>
    <row r="97" spans="1:21" ht="14.45" customHeight="1" x14ac:dyDescent="0.2">
      <c r="A97" s="821">
        <v>31</v>
      </c>
      <c r="B97" s="822" t="s">
        <v>1691</v>
      </c>
      <c r="C97" s="822" t="s">
        <v>1697</v>
      </c>
      <c r="D97" s="823" t="s">
        <v>2703</v>
      </c>
      <c r="E97" s="824" t="s">
        <v>1705</v>
      </c>
      <c r="F97" s="822" t="s">
        <v>1692</v>
      </c>
      <c r="G97" s="822" t="s">
        <v>1787</v>
      </c>
      <c r="H97" s="822" t="s">
        <v>329</v>
      </c>
      <c r="I97" s="822" t="s">
        <v>1788</v>
      </c>
      <c r="J97" s="822" t="s">
        <v>637</v>
      </c>
      <c r="K97" s="822" t="s">
        <v>1186</v>
      </c>
      <c r="L97" s="825">
        <v>35.25</v>
      </c>
      <c r="M97" s="825">
        <v>35.25</v>
      </c>
      <c r="N97" s="822">
        <v>1</v>
      </c>
      <c r="O97" s="826">
        <v>0.5</v>
      </c>
      <c r="P97" s="825">
        <v>35.25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31</v>
      </c>
      <c r="B98" s="822" t="s">
        <v>1691</v>
      </c>
      <c r="C98" s="822" t="s">
        <v>1697</v>
      </c>
      <c r="D98" s="823" t="s">
        <v>2703</v>
      </c>
      <c r="E98" s="824" t="s">
        <v>1705</v>
      </c>
      <c r="F98" s="822" t="s">
        <v>1692</v>
      </c>
      <c r="G98" s="822" t="s">
        <v>1787</v>
      </c>
      <c r="H98" s="822" t="s">
        <v>329</v>
      </c>
      <c r="I98" s="822" t="s">
        <v>1923</v>
      </c>
      <c r="J98" s="822" t="s">
        <v>913</v>
      </c>
      <c r="K98" s="822" t="s">
        <v>1924</v>
      </c>
      <c r="L98" s="825">
        <v>35.25</v>
      </c>
      <c r="M98" s="825">
        <v>70.5</v>
      </c>
      <c r="N98" s="822">
        <v>2</v>
      </c>
      <c r="O98" s="826">
        <v>1.5</v>
      </c>
      <c r="P98" s="825">
        <v>35.25</v>
      </c>
      <c r="Q98" s="827">
        <v>0.5</v>
      </c>
      <c r="R98" s="822">
        <v>1</v>
      </c>
      <c r="S98" s="827">
        <v>0.5</v>
      </c>
      <c r="T98" s="826">
        <v>0.5</v>
      </c>
      <c r="U98" s="828">
        <v>0.33333333333333331</v>
      </c>
    </row>
    <row r="99" spans="1:21" ht="14.45" customHeight="1" x14ac:dyDescent="0.2">
      <c r="A99" s="821">
        <v>31</v>
      </c>
      <c r="B99" s="822" t="s">
        <v>1691</v>
      </c>
      <c r="C99" s="822" t="s">
        <v>1697</v>
      </c>
      <c r="D99" s="823" t="s">
        <v>2703</v>
      </c>
      <c r="E99" s="824" t="s">
        <v>1705</v>
      </c>
      <c r="F99" s="822" t="s">
        <v>1692</v>
      </c>
      <c r="G99" s="822" t="s">
        <v>1787</v>
      </c>
      <c r="H99" s="822" t="s">
        <v>329</v>
      </c>
      <c r="I99" s="822" t="s">
        <v>1925</v>
      </c>
      <c r="J99" s="822" t="s">
        <v>637</v>
      </c>
      <c r="K99" s="822" t="s">
        <v>1924</v>
      </c>
      <c r="L99" s="825">
        <v>35.25</v>
      </c>
      <c r="M99" s="825">
        <v>35.25</v>
      </c>
      <c r="N99" s="822">
        <v>1</v>
      </c>
      <c r="O99" s="826">
        <v>1</v>
      </c>
      <c r="P99" s="825">
        <v>35.25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31</v>
      </c>
      <c r="B100" s="822" t="s">
        <v>1691</v>
      </c>
      <c r="C100" s="822" t="s">
        <v>1697</v>
      </c>
      <c r="D100" s="823" t="s">
        <v>2703</v>
      </c>
      <c r="E100" s="824" t="s">
        <v>1705</v>
      </c>
      <c r="F100" s="822" t="s">
        <v>1692</v>
      </c>
      <c r="G100" s="822" t="s">
        <v>1926</v>
      </c>
      <c r="H100" s="822" t="s">
        <v>329</v>
      </c>
      <c r="I100" s="822" t="s">
        <v>1927</v>
      </c>
      <c r="J100" s="822" t="s">
        <v>1237</v>
      </c>
      <c r="K100" s="822" t="s">
        <v>1928</v>
      </c>
      <c r="L100" s="825">
        <v>27.37</v>
      </c>
      <c r="M100" s="825">
        <v>27.37</v>
      </c>
      <c r="N100" s="822">
        <v>1</v>
      </c>
      <c r="O100" s="826">
        <v>0.5</v>
      </c>
      <c r="P100" s="825">
        <v>27.37</v>
      </c>
      <c r="Q100" s="827">
        <v>1</v>
      </c>
      <c r="R100" s="822">
        <v>1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31</v>
      </c>
      <c r="B101" s="822" t="s">
        <v>1691</v>
      </c>
      <c r="C101" s="822" t="s">
        <v>1697</v>
      </c>
      <c r="D101" s="823" t="s">
        <v>2703</v>
      </c>
      <c r="E101" s="824" t="s">
        <v>1705</v>
      </c>
      <c r="F101" s="822" t="s">
        <v>1692</v>
      </c>
      <c r="G101" s="822" t="s">
        <v>1929</v>
      </c>
      <c r="H101" s="822" t="s">
        <v>598</v>
      </c>
      <c r="I101" s="822" t="s">
        <v>1930</v>
      </c>
      <c r="J101" s="822" t="s">
        <v>1931</v>
      </c>
      <c r="K101" s="822" t="s">
        <v>1932</v>
      </c>
      <c r="L101" s="825">
        <v>0</v>
      </c>
      <c r="M101" s="825">
        <v>0</v>
      </c>
      <c r="N101" s="822">
        <v>1</v>
      </c>
      <c r="O101" s="826">
        <v>0.5</v>
      </c>
      <c r="P101" s="825">
        <v>0</v>
      </c>
      <c r="Q101" s="827"/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31</v>
      </c>
      <c r="B102" s="822" t="s">
        <v>1691</v>
      </c>
      <c r="C102" s="822" t="s">
        <v>1697</v>
      </c>
      <c r="D102" s="823" t="s">
        <v>2703</v>
      </c>
      <c r="E102" s="824" t="s">
        <v>1705</v>
      </c>
      <c r="F102" s="822" t="s">
        <v>1692</v>
      </c>
      <c r="G102" s="822" t="s">
        <v>1929</v>
      </c>
      <c r="H102" s="822" t="s">
        <v>598</v>
      </c>
      <c r="I102" s="822" t="s">
        <v>1933</v>
      </c>
      <c r="J102" s="822" t="s">
        <v>1931</v>
      </c>
      <c r="K102" s="822" t="s">
        <v>1934</v>
      </c>
      <c r="L102" s="825">
        <v>0</v>
      </c>
      <c r="M102" s="825">
        <v>0</v>
      </c>
      <c r="N102" s="822">
        <v>1</v>
      </c>
      <c r="O102" s="826">
        <v>0.5</v>
      </c>
      <c r="P102" s="825">
        <v>0</v>
      </c>
      <c r="Q102" s="827"/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31</v>
      </c>
      <c r="B103" s="822" t="s">
        <v>1691</v>
      </c>
      <c r="C103" s="822" t="s">
        <v>1697</v>
      </c>
      <c r="D103" s="823" t="s">
        <v>2703</v>
      </c>
      <c r="E103" s="824" t="s">
        <v>1705</v>
      </c>
      <c r="F103" s="822" t="s">
        <v>1692</v>
      </c>
      <c r="G103" s="822" t="s">
        <v>1935</v>
      </c>
      <c r="H103" s="822" t="s">
        <v>329</v>
      </c>
      <c r="I103" s="822" t="s">
        <v>1936</v>
      </c>
      <c r="J103" s="822" t="s">
        <v>1937</v>
      </c>
      <c r="K103" s="822" t="s">
        <v>1938</v>
      </c>
      <c r="L103" s="825">
        <v>87.67</v>
      </c>
      <c r="M103" s="825">
        <v>87.67</v>
      </c>
      <c r="N103" s="822">
        <v>1</v>
      </c>
      <c r="O103" s="826">
        <v>0.5</v>
      </c>
      <c r="P103" s="825">
        <v>87.67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31</v>
      </c>
      <c r="B104" s="822" t="s">
        <v>1691</v>
      </c>
      <c r="C104" s="822" t="s">
        <v>1697</v>
      </c>
      <c r="D104" s="823" t="s">
        <v>2703</v>
      </c>
      <c r="E104" s="824" t="s">
        <v>1705</v>
      </c>
      <c r="F104" s="822" t="s">
        <v>1692</v>
      </c>
      <c r="G104" s="822" t="s">
        <v>1730</v>
      </c>
      <c r="H104" s="822" t="s">
        <v>598</v>
      </c>
      <c r="I104" s="822" t="s">
        <v>1575</v>
      </c>
      <c r="J104" s="822" t="s">
        <v>918</v>
      </c>
      <c r="K104" s="822" t="s">
        <v>920</v>
      </c>
      <c r="L104" s="825">
        <v>0</v>
      </c>
      <c r="M104" s="825">
        <v>0</v>
      </c>
      <c r="N104" s="822">
        <v>91</v>
      </c>
      <c r="O104" s="826">
        <v>55</v>
      </c>
      <c r="P104" s="825">
        <v>0</v>
      </c>
      <c r="Q104" s="827"/>
      <c r="R104" s="822">
        <v>60</v>
      </c>
      <c r="S104" s="827">
        <v>0.65934065934065933</v>
      </c>
      <c r="T104" s="826">
        <v>34</v>
      </c>
      <c r="U104" s="828">
        <v>0.61818181818181817</v>
      </c>
    </row>
    <row r="105" spans="1:21" ht="14.45" customHeight="1" x14ac:dyDescent="0.2">
      <c r="A105" s="821">
        <v>31</v>
      </c>
      <c r="B105" s="822" t="s">
        <v>1691</v>
      </c>
      <c r="C105" s="822" t="s">
        <v>1697</v>
      </c>
      <c r="D105" s="823" t="s">
        <v>2703</v>
      </c>
      <c r="E105" s="824" t="s">
        <v>1705</v>
      </c>
      <c r="F105" s="822" t="s">
        <v>1692</v>
      </c>
      <c r="G105" s="822" t="s">
        <v>1730</v>
      </c>
      <c r="H105" s="822" t="s">
        <v>598</v>
      </c>
      <c r="I105" s="822" t="s">
        <v>1576</v>
      </c>
      <c r="J105" s="822" t="s">
        <v>918</v>
      </c>
      <c r="K105" s="822" t="s">
        <v>1577</v>
      </c>
      <c r="L105" s="825">
        <v>76.86</v>
      </c>
      <c r="M105" s="825">
        <v>76.86</v>
      </c>
      <c r="N105" s="822">
        <v>1</v>
      </c>
      <c r="O105" s="826">
        <v>0.5</v>
      </c>
      <c r="P105" s="825">
        <v>76.86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31</v>
      </c>
      <c r="B106" s="822" t="s">
        <v>1691</v>
      </c>
      <c r="C106" s="822" t="s">
        <v>1697</v>
      </c>
      <c r="D106" s="823" t="s">
        <v>2703</v>
      </c>
      <c r="E106" s="824" t="s">
        <v>1705</v>
      </c>
      <c r="F106" s="822" t="s">
        <v>1692</v>
      </c>
      <c r="G106" s="822" t="s">
        <v>1939</v>
      </c>
      <c r="H106" s="822" t="s">
        <v>329</v>
      </c>
      <c r="I106" s="822" t="s">
        <v>1940</v>
      </c>
      <c r="J106" s="822" t="s">
        <v>657</v>
      </c>
      <c r="K106" s="822" t="s">
        <v>658</v>
      </c>
      <c r="L106" s="825">
        <v>59.56</v>
      </c>
      <c r="M106" s="825">
        <v>119.12</v>
      </c>
      <c r="N106" s="822">
        <v>2</v>
      </c>
      <c r="O106" s="826">
        <v>0.5</v>
      </c>
      <c r="P106" s="825">
        <v>119.12</v>
      </c>
      <c r="Q106" s="827">
        <v>1</v>
      </c>
      <c r="R106" s="822">
        <v>2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31</v>
      </c>
      <c r="B107" s="822" t="s">
        <v>1691</v>
      </c>
      <c r="C107" s="822" t="s">
        <v>1697</v>
      </c>
      <c r="D107" s="823" t="s">
        <v>2703</v>
      </c>
      <c r="E107" s="824" t="s">
        <v>1705</v>
      </c>
      <c r="F107" s="822" t="s">
        <v>1692</v>
      </c>
      <c r="G107" s="822" t="s">
        <v>1794</v>
      </c>
      <c r="H107" s="822" t="s">
        <v>329</v>
      </c>
      <c r="I107" s="822" t="s">
        <v>1795</v>
      </c>
      <c r="J107" s="822" t="s">
        <v>1157</v>
      </c>
      <c r="K107" s="822" t="s">
        <v>1796</v>
      </c>
      <c r="L107" s="825">
        <v>219.37</v>
      </c>
      <c r="M107" s="825">
        <v>3729.2899999999995</v>
      </c>
      <c r="N107" s="822">
        <v>17</v>
      </c>
      <c r="O107" s="826">
        <v>5.5</v>
      </c>
      <c r="P107" s="825">
        <v>3729.2899999999995</v>
      </c>
      <c r="Q107" s="827">
        <v>1</v>
      </c>
      <c r="R107" s="822">
        <v>17</v>
      </c>
      <c r="S107" s="827">
        <v>1</v>
      </c>
      <c r="T107" s="826">
        <v>5.5</v>
      </c>
      <c r="U107" s="828">
        <v>1</v>
      </c>
    </row>
    <row r="108" spans="1:21" ht="14.45" customHeight="1" x14ac:dyDescent="0.2">
      <c r="A108" s="821">
        <v>31</v>
      </c>
      <c r="B108" s="822" t="s">
        <v>1691</v>
      </c>
      <c r="C108" s="822" t="s">
        <v>1697</v>
      </c>
      <c r="D108" s="823" t="s">
        <v>2703</v>
      </c>
      <c r="E108" s="824" t="s">
        <v>1705</v>
      </c>
      <c r="F108" s="822" t="s">
        <v>1692</v>
      </c>
      <c r="G108" s="822" t="s">
        <v>1941</v>
      </c>
      <c r="H108" s="822" t="s">
        <v>329</v>
      </c>
      <c r="I108" s="822" t="s">
        <v>1942</v>
      </c>
      <c r="J108" s="822" t="s">
        <v>1943</v>
      </c>
      <c r="K108" s="822" t="s">
        <v>1944</v>
      </c>
      <c r="L108" s="825">
        <v>57.85</v>
      </c>
      <c r="M108" s="825">
        <v>57.85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31</v>
      </c>
      <c r="B109" s="822" t="s">
        <v>1691</v>
      </c>
      <c r="C109" s="822" t="s">
        <v>1697</v>
      </c>
      <c r="D109" s="823" t="s">
        <v>2703</v>
      </c>
      <c r="E109" s="824" t="s">
        <v>1705</v>
      </c>
      <c r="F109" s="822" t="s">
        <v>1692</v>
      </c>
      <c r="G109" s="822" t="s">
        <v>1797</v>
      </c>
      <c r="H109" s="822" t="s">
        <v>329</v>
      </c>
      <c r="I109" s="822" t="s">
        <v>1945</v>
      </c>
      <c r="J109" s="822" t="s">
        <v>1946</v>
      </c>
      <c r="K109" s="822" t="s">
        <v>1947</v>
      </c>
      <c r="L109" s="825">
        <v>177.92</v>
      </c>
      <c r="M109" s="825">
        <v>355.84</v>
      </c>
      <c r="N109" s="822">
        <v>2</v>
      </c>
      <c r="O109" s="826">
        <v>2</v>
      </c>
      <c r="P109" s="825">
        <v>355.84</v>
      </c>
      <c r="Q109" s="827">
        <v>1</v>
      </c>
      <c r="R109" s="822">
        <v>2</v>
      </c>
      <c r="S109" s="827">
        <v>1</v>
      </c>
      <c r="T109" s="826">
        <v>2</v>
      </c>
      <c r="U109" s="828">
        <v>1</v>
      </c>
    </row>
    <row r="110" spans="1:21" ht="14.45" customHeight="1" x14ac:dyDescent="0.2">
      <c r="A110" s="821">
        <v>31</v>
      </c>
      <c r="B110" s="822" t="s">
        <v>1691</v>
      </c>
      <c r="C110" s="822" t="s">
        <v>1697</v>
      </c>
      <c r="D110" s="823" t="s">
        <v>2703</v>
      </c>
      <c r="E110" s="824" t="s">
        <v>1705</v>
      </c>
      <c r="F110" s="822" t="s">
        <v>1692</v>
      </c>
      <c r="G110" s="822" t="s">
        <v>1797</v>
      </c>
      <c r="H110" s="822" t="s">
        <v>329</v>
      </c>
      <c r="I110" s="822" t="s">
        <v>1948</v>
      </c>
      <c r="J110" s="822" t="s">
        <v>1946</v>
      </c>
      <c r="K110" s="822" t="s">
        <v>1949</v>
      </c>
      <c r="L110" s="825">
        <v>387.73</v>
      </c>
      <c r="M110" s="825">
        <v>1938.65</v>
      </c>
      <c r="N110" s="822">
        <v>5</v>
      </c>
      <c r="O110" s="826">
        <v>5</v>
      </c>
      <c r="P110" s="825">
        <v>1550.92</v>
      </c>
      <c r="Q110" s="827">
        <v>0.8</v>
      </c>
      <c r="R110" s="822">
        <v>4</v>
      </c>
      <c r="S110" s="827">
        <v>0.8</v>
      </c>
      <c r="T110" s="826">
        <v>4</v>
      </c>
      <c r="U110" s="828">
        <v>0.8</v>
      </c>
    </row>
    <row r="111" spans="1:21" ht="14.45" customHeight="1" x14ac:dyDescent="0.2">
      <c r="A111" s="821">
        <v>31</v>
      </c>
      <c r="B111" s="822" t="s">
        <v>1691</v>
      </c>
      <c r="C111" s="822" t="s">
        <v>1697</v>
      </c>
      <c r="D111" s="823" t="s">
        <v>2703</v>
      </c>
      <c r="E111" s="824" t="s">
        <v>1705</v>
      </c>
      <c r="F111" s="822" t="s">
        <v>1692</v>
      </c>
      <c r="G111" s="822" t="s">
        <v>1797</v>
      </c>
      <c r="H111" s="822" t="s">
        <v>329</v>
      </c>
      <c r="I111" s="822" t="s">
        <v>1950</v>
      </c>
      <c r="J111" s="822" t="s">
        <v>1951</v>
      </c>
      <c r="K111" s="822" t="s">
        <v>1947</v>
      </c>
      <c r="L111" s="825">
        <v>177.92</v>
      </c>
      <c r="M111" s="825">
        <v>1245.44</v>
      </c>
      <c r="N111" s="822">
        <v>7</v>
      </c>
      <c r="O111" s="826">
        <v>5.5</v>
      </c>
      <c r="P111" s="825">
        <v>1245.44</v>
      </c>
      <c r="Q111" s="827">
        <v>1</v>
      </c>
      <c r="R111" s="822">
        <v>7</v>
      </c>
      <c r="S111" s="827">
        <v>1</v>
      </c>
      <c r="T111" s="826">
        <v>5.5</v>
      </c>
      <c r="U111" s="828">
        <v>1</v>
      </c>
    </row>
    <row r="112" spans="1:21" ht="14.45" customHeight="1" x14ac:dyDescent="0.2">
      <c r="A112" s="821">
        <v>31</v>
      </c>
      <c r="B112" s="822" t="s">
        <v>1691</v>
      </c>
      <c r="C112" s="822" t="s">
        <v>1697</v>
      </c>
      <c r="D112" s="823" t="s">
        <v>2703</v>
      </c>
      <c r="E112" s="824" t="s">
        <v>1705</v>
      </c>
      <c r="F112" s="822" t="s">
        <v>1692</v>
      </c>
      <c r="G112" s="822" t="s">
        <v>1952</v>
      </c>
      <c r="H112" s="822" t="s">
        <v>329</v>
      </c>
      <c r="I112" s="822" t="s">
        <v>1953</v>
      </c>
      <c r="J112" s="822" t="s">
        <v>890</v>
      </c>
      <c r="K112" s="822" t="s">
        <v>1954</v>
      </c>
      <c r="L112" s="825">
        <v>0</v>
      </c>
      <c r="M112" s="825">
        <v>0</v>
      </c>
      <c r="N112" s="822">
        <v>1</v>
      </c>
      <c r="O112" s="826">
        <v>0.5</v>
      </c>
      <c r="P112" s="825">
        <v>0</v>
      </c>
      <c r="Q112" s="827"/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31</v>
      </c>
      <c r="B113" s="822" t="s">
        <v>1691</v>
      </c>
      <c r="C113" s="822" t="s">
        <v>1697</v>
      </c>
      <c r="D113" s="823" t="s">
        <v>2703</v>
      </c>
      <c r="E113" s="824" t="s">
        <v>1705</v>
      </c>
      <c r="F113" s="822" t="s">
        <v>1692</v>
      </c>
      <c r="G113" s="822" t="s">
        <v>1952</v>
      </c>
      <c r="H113" s="822" t="s">
        <v>329</v>
      </c>
      <c r="I113" s="822" t="s">
        <v>1955</v>
      </c>
      <c r="J113" s="822" t="s">
        <v>890</v>
      </c>
      <c r="K113" s="822" t="s">
        <v>1956</v>
      </c>
      <c r="L113" s="825">
        <v>0</v>
      </c>
      <c r="M113" s="825">
        <v>0</v>
      </c>
      <c r="N113" s="822">
        <v>2</v>
      </c>
      <c r="O113" s="826">
        <v>2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31</v>
      </c>
      <c r="B114" s="822" t="s">
        <v>1691</v>
      </c>
      <c r="C114" s="822" t="s">
        <v>1697</v>
      </c>
      <c r="D114" s="823" t="s">
        <v>2703</v>
      </c>
      <c r="E114" s="824" t="s">
        <v>1705</v>
      </c>
      <c r="F114" s="822" t="s">
        <v>1692</v>
      </c>
      <c r="G114" s="822" t="s">
        <v>1957</v>
      </c>
      <c r="H114" s="822" t="s">
        <v>598</v>
      </c>
      <c r="I114" s="822" t="s">
        <v>1597</v>
      </c>
      <c r="J114" s="822" t="s">
        <v>1056</v>
      </c>
      <c r="K114" s="822" t="s">
        <v>1598</v>
      </c>
      <c r="L114" s="825">
        <v>0</v>
      </c>
      <c r="M114" s="825">
        <v>0</v>
      </c>
      <c r="N114" s="822">
        <v>1</v>
      </c>
      <c r="O114" s="826">
        <v>1</v>
      </c>
      <c r="P114" s="825">
        <v>0</v>
      </c>
      <c r="Q114" s="827"/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31</v>
      </c>
      <c r="B115" s="822" t="s">
        <v>1691</v>
      </c>
      <c r="C115" s="822" t="s">
        <v>1697</v>
      </c>
      <c r="D115" s="823" t="s">
        <v>2703</v>
      </c>
      <c r="E115" s="824" t="s">
        <v>1705</v>
      </c>
      <c r="F115" s="822" t="s">
        <v>1692</v>
      </c>
      <c r="G115" s="822" t="s">
        <v>1958</v>
      </c>
      <c r="H115" s="822" t="s">
        <v>598</v>
      </c>
      <c r="I115" s="822" t="s">
        <v>1959</v>
      </c>
      <c r="J115" s="822" t="s">
        <v>833</v>
      </c>
      <c r="K115" s="822" t="s">
        <v>1960</v>
      </c>
      <c r="L115" s="825">
        <v>414.07</v>
      </c>
      <c r="M115" s="825">
        <v>414.07</v>
      </c>
      <c r="N115" s="822">
        <v>1</v>
      </c>
      <c r="O115" s="826">
        <v>1</v>
      </c>
      <c r="P115" s="825">
        <v>414.07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31</v>
      </c>
      <c r="B116" s="822" t="s">
        <v>1691</v>
      </c>
      <c r="C116" s="822" t="s">
        <v>1697</v>
      </c>
      <c r="D116" s="823" t="s">
        <v>2703</v>
      </c>
      <c r="E116" s="824" t="s">
        <v>1705</v>
      </c>
      <c r="F116" s="822" t="s">
        <v>1692</v>
      </c>
      <c r="G116" s="822" t="s">
        <v>1724</v>
      </c>
      <c r="H116" s="822" t="s">
        <v>329</v>
      </c>
      <c r="I116" s="822" t="s">
        <v>1805</v>
      </c>
      <c r="J116" s="822" t="s">
        <v>1732</v>
      </c>
      <c r="K116" s="822" t="s">
        <v>1806</v>
      </c>
      <c r="L116" s="825">
        <v>50.32</v>
      </c>
      <c r="M116" s="825">
        <v>100.64</v>
      </c>
      <c r="N116" s="822">
        <v>2</v>
      </c>
      <c r="O116" s="826">
        <v>1.5</v>
      </c>
      <c r="P116" s="825">
        <v>100.64</v>
      </c>
      <c r="Q116" s="827">
        <v>1</v>
      </c>
      <c r="R116" s="822">
        <v>2</v>
      </c>
      <c r="S116" s="827">
        <v>1</v>
      </c>
      <c r="T116" s="826">
        <v>1.5</v>
      </c>
      <c r="U116" s="828">
        <v>1</v>
      </c>
    </row>
    <row r="117" spans="1:21" ht="14.45" customHeight="1" x14ac:dyDescent="0.2">
      <c r="A117" s="821">
        <v>31</v>
      </c>
      <c r="B117" s="822" t="s">
        <v>1691</v>
      </c>
      <c r="C117" s="822" t="s">
        <v>1697</v>
      </c>
      <c r="D117" s="823" t="s">
        <v>2703</v>
      </c>
      <c r="E117" s="824" t="s">
        <v>1705</v>
      </c>
      <c r="F117" s="822" t="s">
        <v>1692</v>
      </c>
      <c r="G117" s="822" t="s">
        <v>1724</v>
      </c>
      <c r="H117" s="822" t="s">
        <v>329</v>
      </c>
      <c r="I117" s="822" t="s">
        <v>1807</v>
      </c>
      <c r="J117" s="822" t="s">
        <v>1732</v>
      </c>
      <c r="K117" s="822" t="s">
        <v>1808</v>
      </c>
      <c r="L117" s="825">
        <v>99.94</v>
      </c>
      <c r="M117" s="825">
        <v>2998.2000000000007</v>
      </c>
      <c r="N117" s="822">
        <v>30</v>
      </c>
      <c r="O117" s="826">
        <v>20</v>
      </c>
      <c r="P117" s="825">
        <v>2298.6200000000008</v>
      </c>
      <c r="Q117" s="827">
        <v>0.76666666666666672</v>
      </c>
      <c r="R117" s="822">
        <v>23</v>
      </c>
      <c r="S117" s="827">
        <v>0.76666666666666672</v>
      </c>
      <c r="T117" s="826">
        <v>15</v>
      </c>
      <c r="U117" s="828">
        <v>0.75</v>
      </c>
    </row>
    <row r="118" spans="1:21" ht="14.45" customHeight="1" x14ac:dyDescent="0.2">
      <c r="A118" s="821">
        <v>31</v>
      </c>
      <c r="B118" s="822" t="s">
        <v>1691</v>
      </c>
      <c r="C118" s="822" t="s">
        <v>1697</v>
      </c>
      <c r="D118" s="823" t="s">
        <v>2703</v>
      </c>
      <c r="E118" s="824" t="s">
        <v>1705</v>
      </c>
      <c r="F118" s="822" t="s">
        <v>1692</v>
      </c>
      <c r="G118" s="822" t="s">
        <v>1724</v>
      </c>
      <c r="H118" s="822" t="s">
        <v>329</v>
      </c>
      <c r="I118" s="822" t="s">
        <v>1725</v>
      </c>
      <c r="J118" s="822" t="s">
        <v>1048</v>
      </c>
      <c r="K118" s="822" t="s">
        <v>1050</v>
      </c>
      <c r="L118" s="825">
        <v>50.32</v>
      </c>
      <c r="M118" s="825">
        <v>50.32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31</v>
      </c>
      <c r="B119" s="822" t="s">
        <v>1691</v>
      </c>
      <c r="C119" s="822" t="s">
        <v>1697</v>
      </c>
      <c r="D119" s="823" t="s">
        <v>2703</v>
      </c>
      <c r="E119" s="824" t="s">
        <v>1705</v>
      </c>
      <c r="F119" s="822" t="s">
        <v>1692</v>
      </c>
      <c r="G119" s="822" t="s">
        <v>1724</v>
      </c>
      <c r="H119" s="822" t="s">
        <v>329</v>
      </c>
      <c r="I119" s="822" t="s">
        <v>1731</v>
      </c>
      <c r="J119" s="822" t="s">
        <v>1732</v>
      </c>
      <c r="K119" s="822" t="s">
        <v>1733</v>
      </c>
      <c r="L119" s="825">
        <v>66.63</v>
      </c>
      <c r="M119" s="825">
        <v>599.66999999999996</v>
      </c>
      <c r="N119" s="822">
        <v>9</v>
      </c>
      <c r="O119" s="826">
        <v>6</v>
      </c>
      <c r="P119" s="825">
        <v>333.15</v>
      </c>
      <c r="Q119" s="827">
        <v>0.55555555555555558</v>
      </c>
      <c r="R119" s="822">
        <v>5</v>
      </c>
      <c r="S119" s="827">
        <v>0.55555555555555558</v>
      </c>
      <c r="T119" s="826">
        <v>3</v>
      </c>
      <c r="U119" s="828">
        <v>0.5</v>
      </c>
    </row>
    <row r="120" spans="1:21" ht="14.45" customHeight="1" x14ac:dyDescent="0.2">
      <c r="A120" s="821">
        <v>31</v>
      </c>
      <c r="B120" s="822" t="s">
        <v>1691</v>
      </c>
      <c r="C120" s="822" t="s">
        <v>1697</v>
      </c>
      <c r="D120" s="823" t="s">
        <v>2703</v>
      </c>
      <c r="E120" s="824" t="s">
        <v>1705</v>
      </c>
      <c r="F120" s="822" t="s">
        <v>1692</v>
      </c>
      <c r="G120" s="822" t="s">
        <v>1724</v>
      </c>
      <c r="H120" s="822" t="s">
        <v>329</v>
      </c>
      <c r="I120" s="822" t="s">
        <v>1740</v>
      </c>
      <c r="J120" s="822" t="s">
        <v>1048</v>
      </c>
      <c r="K120" s="822" t="s">
        <v>1741</v>
      </c>
      <c r="L120" s="825">
        <v>50.32</v>
      </c>
      <c r="M120" s="825">
        <v>1056.7200000000003</v>
      </c>
      <c r="N120" s="822">
        <v>21</v>
      </c>
      <c r="O120" s="826">
        <v>15.5</v>
      </c>
      <c r="P120" s="825">
        <v>754.80000000000018</v>
      </c>
      <c r="Q120" s="827">
        <v>0.7142857142857143</v>
      </c>
      <c r="R120" s="822">
        <v>15</v>
      </c>
      <c r="S120" s="827">
        <v>0.7142857142857143</v>
      </c>
      <c r="T120" s="826">
        <v>10</v>
      </c>
      <c r="U120" s="828">
        <v>0.64516129032258063</v>
      </c>
    </row>
    <row r="121" spans="1:21" ht="14.45" customHeight="1" x14ac:dyDescent="0.2">
      <c r="A121" s="821">
        <v>31</v>
      </c>
      <c r="B121" s="822" t="s">
        <v>1691</v>
      </c>
      <c r="C121" s="822" t="s">
        <v>1697</v>
      </c>
      <c r="D121" s="823" t="s">
        <v>2703</v>
      </c>
      <c r="E121" s="824" t="s">
        <v>1705</v>
      </c>
      <c r="F121" s="822" t="s">
        <v>1692</v>
      </c>
      <c r="G121" s="822" t="s">
        <v>1724</v>
      </c>
      <c r="H121" s="822" t="s">
        <v>329</v>
      </c>
      <c r="I121" s="822" t="s">
        <v>1961</v>
      </c>
      <c r="J121" s="822" t="s">
        <v>1048</v>
      </c>
      <c r="K121" s="822" t="s">
        <v>1962</v>
      </c>
      <c r="L121" s="825">
        <v>33.549999999999997</v>
      </c>
      <c r="M121" s="825">
        <v>67.099999999999994</v>
      </c>
      <c r="N121" s="822">
        <v>2</v>
      </c>
      <c r="O121" s="826">
        <v>1.5</v>
      </c>
      <c r="P121" s="825">
        <v>67.099999999999994</v>
      </c>
      <c r="Q121" s="827">
        <v>1</v>
      </c>
      <c r="R121" s="822">
        <v>2</v>
      </c>
      <c r="S121" s="827">
        <v>1</v>
      </c>
      <c r="T121" s="826">
        <v>1.5</v>
      </c>
      <c r="U121" s="828">
        <v>1</v>
      </c>
    </row>
    <row r="122" spans="1:21" ht="14.45" customHeight="1" x14ac:dyDescent="0.2">
      <c r="A122" s="821">
        <v>31</v>
      </c>
      <c r="B122" s="822" t="s">
        <v>1691</v>
      </c>
      <c r="C122" s="822" t="s">
        <v>1697</v>
      </c>
      <c r="D122" s="823" t="s">
        <v>2703</v>
      </c>
      <c r="E122" s="824" t="s">
        <v>1705</v>
      </c>
      <c r="F122" s="822" t="s">
        <v>1692</v>
      </c>
      <c r="G122" s="822" t="s">
        <v>1724</v>
      </c>
      <c r="H122" s="822" t="s">
        <v>329</v>
      </c>
      <c r="I122" s="822" t="s">
        <v>1963</v>
      </c>
      <c r="J122" s="822" t="s">
        <v>1048</v>
      </c>
      <c r="K122" s="822" t="s">
        <v>1964</v>
      </c>
      <c r="L122" s="825">
        <v>16.77</v>
      </c>
      <c r="M122" s="825">
        <v>16.77</v>
      </c>
      <c r="N122" s="822">
        <v>1</v>
      </c>
      <c r="O122" s="826">
        <v>1</v>
      </c>
      <c r="P122" s="825">
        <v>16.77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31</v>
      </c>
      <c r="B123" s="822" t="s">
        <v>1691</v>
      </c>
      <c r="C123" s="822" t="s">
        <v>1697</v>
      </c>
      <c r="D123" s="823" t="s">
        <v>2703</v>
      </c>
      <c r="E123" s="824" t="s">
        <v>1705</v>
      </c>
      <c r="F123" s="822" t="s">
        <v>1692</v>
      </c>
      <c r="G123" s="822" t="s">
        <v>1809</v>
      </c>
      <c r="H123" s="822" t="s">
        <v>598</v>
      </c>
      <c r="I123" s="822" t="s">
        <v>1526</v>
      </c>
      <c r="J123" s="822" t="s">
        <v>1077</v>
      </c>
      <c r="K123" s="822" t="s">
        <v>1527</v>
      </c>
      <c r="L123" s="825">
        <v>154.36000000000001</v>
      </c>
      <c r="M123" s="825">
        <v>771.80000000000007</v>
      </c>
      <c r="N123" s="822">
        <v>5</v>
      </c>
      <c r="O123" s="826">
        <v>4.5</v>
      </c>
      <c r="P123" s="825">
        <v>617.44000000000005</v>
      </c>
      <c r="Q123" s="827">
        <v>0.8</v>
      </c>
      <c r="R123" s="822">
        <v>4</v>
      </c>
      <c r="S123" s="827">
        <v>0.8</v>
      </c>
      <c r="T123" s="826">
        <v>3.5</v>
      </c>
      <c r="U123" s="828">
        <v>0.77777777777777779</v>
      </c>
    </row>
    <row r="124" spans="1:21" ht="14.45" customHeight="1" x14ac:dyDescent="0.2">
      <c r="A124" s="821">
        <v>31</v>
      </c>
      <c r="B124" s="822" t="s">
        <v>1691</v>
      </c>
      <c r="C124" s="822" t="s">
        <v>1697</v>
      </c>
      <c r="D124" s="823" t="s">
        <v>2703</v>
      </c>
      <c r="E124" s="824" t="s">
        <v>1705</v>
      </c>
      <c r="F124" s="822" t="s">
        <v>1692</v>
      </c>
      <c r="G124" s="822" t="s">
        <v>1809</v>
      </c>
      <c r="H124" s="822" t="s">
        <v>329</v>
      </c>
      <c r="I124" s="822" t="s">
        <v>1813</v>
      </c>
      <c r="J124" s="822" t="s">
        <v>1077</v>
      </c>
      <c r="K124" s="822" t="s">
        <v>1814</v>
      </c>
      <c r="L124" s="825">
        <v>225.06</v>
      </c>
      <c r="M124" s="825">
        <v>225.06</v>
      </c>
      <c r="N124" s="822">
        <v>1</v>
      </c>
      <c r="O124" s="826">
        <v>0.5</v>
      </c>
      <c r="P124" s="825">
        <v>225.06</v>
      </c>
      <c r="Q124" s="827">
        <v>1</v>
      </c>
      <c r="R124" s="822">
        <v>1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31</v>
      </c>
      <c r="B125" s="822" t="s">
        <v>1691</v>
      </c>
      <c r="C125" s="822" t="s">
        <v>1697</v>
      </c>
      <c r="D125" s="823" t="s">
        <v>2703</v>
      </c>
      <c r="E125" s="824" t="s">
        <v>1705</v>
      </c>
      <c r="F125" s="822" t="s">
        <v>1692</v>
      </c>
      <c r="G125" s="822" t="s">
        <v>1815</v>
      </c>
      <c r="H125" s="822" t="s">
        <v>329</v>
      </c>
      <c r="I125" s="822" t="s">
        <v>1816</v>
      </c>
      <c r="J125" s="822" t="s">
        <v>1817</v>
      </c>
      <c r="K125" s="822" t="s">
        <v>1818</v>
      </c>
      <c r="L125" s="825">
        <v>0</v>
      </c>
      <c r="M125" s="825">
        <v>0</v>
      </c>
      <c r="N125" s="822">
        <v>1</v>
      </c>
      <c r="O125" s="826">
        <v>1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31</v>
      </c>
      <c r="B126" s="822" t="s">
        <v>1691</v>
      </c>
      <c r="C126" s="822" t="s">
        <v>1697</v>
      </c>
      <c r="D126" s="823" t="s">
        <v>2703</v>
      </c>
      <c r="E126" s="824" t="s">
        <v>1705</v>
      </c>
      <c r="F126" s="822" t="s">
        <v>1692</v>
      </c>
      <c r="G126" s="822" t="s">
        <v>1965</v>
      </c>
      <c r="H126" s="822" t="s">
        <v>329</v>
      </c>
      <c r="I126" s="822" t="s">
        <v>1966</v>
      </c>
      <c r="J126" s="822" t="s">
        <v>882</v>
      </c>
      <c r="K126" s="822" t="s">
        <v>883</v>
      </c>
      <c r="L126" s="825">
        <v>121.92</v>
      </c>
      <c r="M126" s="825">
        <v>243.84</v>
      </c>
      <c r="N126" s="822">
        <v>2</v>
      </c>
      <c r="O126" s="826">
        <v>1</v>
      </c>
      <c r="P126" s="825">
        <v>243.84</v>
      </c>
      <c r="Q126" s="827">
        <v>1</v>
      </c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31</v>
      </c>
      <c r="B127" s="822" t="s">
        <v>1691</v>
      </c>
      <c r="C127" s="822" t="s">
        <v>1697</v>
      </c>
      <c r="D127" s="823" t="s">
        <v>2703</v>
      </c>
      <c r="E127" s="824" t="s">
        <v>1705</v>
      </c>
      <c r="F127" s="822" t="s">
        <v>1692</v>
      </c>
      <c r="G127" s="822" t="s">
        <v>1967</v>
      </c>
      <c r="H127" s="822" t="s">
        <v>329</v>
      </c>
      <c r="I127" s="822" t="s">
        <v>1968</v>
      </c>
      <c r="J127" s="822" t="s">
        <v>1969</v>
      </c>
      <c r="K127" s="822" t="s">
        <v>1970</v>
      </c>
      <c r="L127" s="825">
        <v>0</v>
      </c>
      <c r="M127" s="825">
        <v>0</v>
      </c>
      <c r="N127" s="822">
        <v>2</v>
      </c>
      <c r="O127" s="826">
        <v>1</v>
      </c>
      <c r="P127" s="825">
        <v>0</v>
      </c>
      <c r="Q127" s="827"/>
      <c r="R127" s="822">
        <v>1</v>
      </c>
      <c r="S127" s="827">
        <v>0.5</v>
      </c>
      <c r="T127" s="826">
        <v>0.5</v>
      </c>
      <c r="U127" s="828">
        <v>0.5</v>
      </c>
    </row>
    <row r="128" spans="1:21" ht="14.45" customHeight="1" x14ac:dyDescent="0.2">
      <c r="A128" s="821">
        <v>31</v>
      </c>
      <c r="B128" s="822" t="s">
        <v>1691</v>
      </c>
      <c r="C128" s="822" t="s">
        <v>1697</v>
      </c>
      <c r="D128" s="823" t="s">
        <v>2703</v>
      </c>
      <c r="E128" s="824" t="s">
        <v>1705</v>
      </c>
      <c r="F128" s="822" t="s">
        <v>1694</v>
      </c>
      <c r="G128" s="822" t="s">
        <v>1746</v>
      </c>
      <c r="H128" s="822" t="s">
        <v>329</v>
      </c>
      <c r="I128" s="822" t="s">
        <v>1971</v>
      </c>
      <c r="J128" s="822" t="s">
        <v>1972</v>
      </c>
      <c r="K128" s="822" t="s">
        <v>1973</v>
      </c>
      <c r="L128" s="825">
        <v>0</v>
      </c>
      <c r="M128" s="825">
        <v>0</v>
      </c>
      <c r="N128" s="822">
        <v>1</v>
      </c>
      <c r="O128" s="826">
        <v>1</v>
      </c>
      <c r="P128" s="825"/>
      <c r="Q128" s="827"/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31</v>
      </c>
      <c r="B129" s="822" t="s">
        <v>1691</v>
      </c>
      <c r="C129" s="822" t="s">
        <v>1697</v>
      </c>
      <c r="D129" s="823" t="s">
        <v>2703</v>
      </c>
      <c r="E129" s="824" t="s">
        <v>1705</v>
      </c>
      <c r="F129" s="822" t="s">
        <v>1694</v>
      </c>
      <c r="G129" s="822" t="s">
        <v>1746</v>
      </c>
      <c r="H129" s="822" t="s">
        <v>329</v>
      </c>
      <c r="I129" s="822" t="s">
        <v>1824</v>
      </c>
      <c r="J129" s="822" t="s">
        <v>1825</v>
      </c>
      <c r="K129" s="822" t="s">
        <v>1826</v>
      </c>
      <c r="L129" s="825">
        <v>99.99</v>
      </c>
      <c r="M129" s="825">
        <v>199.98</v>
      </c>
      <c r="N129" s="822">
        <v>2</v>
      </c>
      <c r="O129" s="826">
        <v>1</v>
      </c>
      <c r="P129" s="825">
        <v>199.98</v>
      </c>
      <c r="Q129" s="827">
        <v>1</v>
      </c>
      <c r="R129" s="822">
        <v>2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31</v>
      </c>
      <c r="B130" s="822" t="s">
        <v>1691</v>
      </c>
      <c r="C130" s="822" t="s">
        <v>1697</v>
      </c>
      <c r="D130" s="823" t="s">
        <v>2703</v>
      </c>
      <c r="E130" s="824" t="s">
        <v>1705</v>
      </c>
      <c r="F130" s="822" t="s">
        <v>1694</v>
      </c>
      <c r="G130" s="822" t="s">
        <v>1746</v>
      </c>
      <c r="H130" s="822" t="s">
        <v>329</v>
      </c>
      <c r="I130" s="822" t="s">
        <v>1974</v>
      </c>
      <c r="J130" s="822" t="s">
        <v>1975</v>
      </c>
      <c r="K130" s="822" t="s">
        <v>1976</v>
      </c>
      <c r="L130" s="825">
        <v>849.85</v>
      </c>
      <c r="M130" s="825">
        <v>849.85</v>
      </c>
      <c r="N130" s="822">
        <v>1</v>
      </c>
      <c r="O130" s="826">
        <v>1</v>
      </c>
      <c r="P130" s="825">
        <v>849.85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31</v>
      </c>
      <c r="B131" s="822" t="s">
        <v>1691</v>
      </c>
      <c r="C131" s="822" t="s">
        <v>1697</v>
      </c>
      <c r="D131" s="823" t="s">
        <v>2703</v>
      </c>
      <c r="E131" s="824" t="s">
        <v>1705</v>
      </c>
      <c r="F131" s="822" t="s">
        <v>1694</v>
      </c>
      <c r="G131" s="822" t="s">
        <v>1746</v>
      </c>
      <c r="H131" s="822" t="s">
        <v>329</v>
      </c>
      <c r="I131" s="822" t="s">
        <v>1977</v>
      </c>
      <c r="J131" s="822" t="s">
        <v>1978</v>
      </c>
      <c r="K131" s="822" t="s">
        <v>1979</v>
      </c>
      <c r="L131" s="825">
        <v>1493.46</v>
      </c>
      <c r="M131" s="825">
        <v>1493.46</v>
      </c>
      <c r="N131" s="822">
        <v>1</v>
      </c>
      <c r="O131" s="826">
        <v>1</v>
      </c>
      <c r="P131" s="825">
        <v>1493.46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31</v>
      </c>
      <c r="B132" s="822" t="s">
        <v>1691</v>
      </c>
      <c r="C132" s="822" t="s">
        <v>1697</v>
      </c>
      <c r="D132" s="823" t="s">
        <v>2703</v>
      </c>
      <c r="E132" s="824" t="s">
        <v>1705</v>
      </c>
      <c r="F132" s="822" t="s">
        <v>1694</v>
      </c>
      <c r="G132" s="822" t="s">
        <v>1746</v>
      </c>
      <c r="H132" s="822" t="s">
        <v>329</v>
      </c>
      <c r="I132" s="822" t="s">
        <v>1827</v>
      </c>
      <c r="J132" s="822" t="s">
        <v>1828</v>
      </c>
      <c r="K132" s="822" t="s">
        <v>1829</v>
      </c>
      <c r="L132" s="825">
        <v>492.19</v>
      </c>
      <c r="M132" s="825">
        <v>4429.71</v>
      </c>
      <c r="N132" s="822">
        <v>9</v>
      </c>
      <c r="O132" s="826">
        <v>9</v>
      </c>
      <c r="P132" s="825">
        <v>3445.33</v>
      </c>
      <c r="Q132" s="827">
        <v>0.77777777777777779</v>
      </c>
      <c r="R132" s="822">
        <v>7</v>
      </c>
      <c r="S132" s="827">
        <v>0.77777777777777779</v>
      </c>
      <c r="T132" s="826">
        <v>7</v>
      </c>
      <c r="U132" s="828">
        <v>0.77777777777777779</v>
      </c>
    </row>
    <row r="133" spans="1:21" ht="14.45" customHeight="1" x14ac:dyDescent="0.2">
      <c r="A133" s="821">
        <v>31</v>
      </c>
      <c r="B133" s="822" t="s">
        <v>1691</v>
      </c>
      <c r="C133" s="822" t="s">
        <v>1697</v>
      </c>
      <c r="D133" s="823" t="s">
        <v>2703</v>
      </c>
      <c r="E133" s="824" t="s">
        <v>1705</v>
      </c>
      <c r="F133" s="822" t="s">
        <v>1694</v>
      </c>
      <c r="G133" s="822" t="s">
        <v>1746</v>
      </c>
      <c r="H133" s="822" t="s">
        <v>329</v>
      </c>
      <c r="I133" s="822" t="s">
        <v>1747</v>
      </c>
      <c r="J133" s="822" t="s">
        <v>1748</v>
      </c>
      <c r="K133" s="822" t="s">
        <v>1749</v>
      </c>
      <c r="L133" s="825">
        <v>971.25</v>
      </c>
      <c r="M133" s="825">
        <v>5827.5</v>
      </c>
      <c r="N133" s="822">
        <v>6</v>
      </c>
      <c r="O133" s="826">
        <v>6</v>
      </c>
      <c r="P133" s="825">
        <v>4856.25</v>
      </c>
      <c r="Q133" s="827">
        <v>0.83333333333333337</v>
      </c>
      <c r="R133" s="822">
        <v>5</v>
      </c>
      <c r="S133" s="827">
        <v>0.83333333333333337</v>
      </c>
      <c r="T133" s="826">
        <v>5</v>
      </c>
      <c r="U133" s="828">
        <v>0.83333333333333337</v>
      </c>
    </row>
    <row r="134" spans="1:21" ht="14.45" customHeight="1" x14ac:dyDescent="0.2">
      <c r="A134" s="821">
        <v>31</v>
      </c>
      <c r="B134" s="822" t="s">
        <v>1691</v>
      </c>
      <c r="C134" s="822" t="s">
        <v>1697</v>
      </c>
      <c r="D134" s="823" t="s">
        <v>2703</v>
      </c>
      <c r="E134" s="824" t="s">
        <v>1705</v>
      </c>
      <c r="F134" s="822" t="s">
        <v>1694</v>
      </c>
      <c r="G134" s="822" t="s">
        <v>1746</v>
      </c>
      <c r="H134" s="822" t="s">
        <v>329</v>
      </c>
      <c r="I134" s="822" t="s">
        <v>1830</v>
      </c>
      <c r="J134" s="822" t="s">
        <v>1831</v>
      </c>
      <c r="K134" s="822" t="s">
        <v>1832</v>
      </c>
      <c r="L134" s="825">
        <v>60.23</v>
      </c>
      <c r="M134" s="825">
        <v>120.46</v>
      </c>
      <c r="N134" s="822">
        <v>2</v>
      </c>
      <c r="O134" s="826">
        <v>2</v>
      </c>
      <c r="P134" s="825">
        <v>120.46</v>
      </c>
      <c r="Q134" s="827">
        <v>1</v>
      </c>
      <c r="R134" s="822">
        <v>2</v>
      </c>
      <c r="S134" s="827">
        <v>1</v>
      </c>
      <c r="T134" s="826">
        <v>2</v>
      </c>
      <c r="U134" s="828">
        <v>1</v>
      </c>
    </row>
    <row r="135" spans="1:21" ht="14.45" customHeight="1" x14ac:dyDescent="0.2">
      <c r="A135" s="821">
        <v>31</v>
      </c>
      <c r="B135" s="822" t="s">
        <v>1691</v>
      </c>
      <c r="C135" s="822" t="s">
        <v>1697</v>
      </c>
      <c r="D135" s="823" t="s">
        <v>2703</v>
      </c>
      <c r="E135" s="824" t="s">
        <v>1705</v>
      </c>
      <c r="F135" s="822" t="s">
        <v>1694</v>
      </c>
      <c r="G135" s="822" t="s">
        <v>1746</v>
      </c>
      <c r="H135" s="822" t="s">
        <v>329</v>
      </c>
      <c r="I135" s="822" t="s">
        <v>1980</v>
      </c>
      <c r="J135" s="822" t="s">
        <v>1981</v>
      </c>
      <c r="K135" s="822" t="s">
        <v>1982</v>
      </c>
      <c r="L135" s="825">
        <v>245.42</v>
      </c>
      <c r="M135" s="825">
        <v>490.84</v>
      </c>
      <c r="N135" s="822">
        <v>2</v>
      </c>
      <c r="O135" s="826">
        <v>2</v>
      </c>
      <c r="P135" s="825">
        <v>490.84</v>
      </c>
      <c r="Q135" s="827">
        <v>1</v>
      </c>
      <c r="R135" s="822">
        <v>2</v>
      </c>
      <c r="S135" s="827">
        <v>1</v>
      </c>
      <c r="T135" s="826">
        <v>2</v>
      </c>
      <c r="U135" s="828">
        <v>1</v>
      </c>
    </row>
    <row r="136" spans="1:21" ht="14.45" customHeight="1" x14ac:dyDescent="0.2">
      <c r="A136" s="821">
        <v>31</v>
      </c>
      <c r="B136" s="822" t="s">
        <v>1691</v>
      </c>
      <c r="C136" s="822" t="s">
        <v>1697</v>
      </c>
      <c r="D136" s="823" t="s">
        <v>2703</v>
      </c>
      <c r="E136" s="824" t="s">
        <v>1705</v>
      </c>
      <c r="F136" s="822" t="s">
        <v>1694</v>
      </c>
      <c r="G136" s="822" t="s">
        <v>1746</v>
      </c>
      <c r="H136" s="822" t="s">
        <v>329</v>
      </c>
      <c r="I136" s="822" t="s">
        <v>1833</v>
      </c>
      <c r="J136" s="822" t="s">
        <v>1834</v>
      </c>
      <c r="K136" s="822" t="s">
        <v>1835</v>
      </c>
      <c r="L136" s="825">
        <v>36.18</v>
      </c>
      <c r="M136" s="825">
        <v>7055.0999999999904</v>
      </c>
      <c r="N136" s="822">
        <v>195</v>
      </c>
      <c r="O136" s="826">
        <v>99</v>
      </c>
      <c r="P136" s="825">
        <v>6838.0199999999904</v>
      </c>
      <c r="Q136" s="827">
        <v>0.96923076923076923</v>
      </c>
      <c r="R136" s="822">
        <v>189</v>
      </c>
      <c r="S136" s="827">
        <v>0.96923076923076923</v>
      </c>
      <c r="T136" s="826">
        <v>96</v>
      </c>
      <c r="U136" s="828">
        <v>0.96969696969696972</v>
      </c>
    </row>
    <row r="137" spans="1:21" ht="14.45" customHeight="1" x14ac:dyDescent="0.2">
      <c r="A137" s="821">
        <v>31</v>
      </c>
      <c r="B137" s="822" t="s">
        <v>1691</v>
      </c>
      <c r="C137" s="822" t="s">
        <v>1697</v>
      </c>
      <c r="D137" s="823" t="s">
        <v>2703</v>
      </c>
      <c r="E137" s="824" t="s">
        <v>1705</v>
      </c>
      <c r="F137" s="822" t="s">
        <v>1694</v>
      </c>
      <c r="G137" s="822" t="s">
        <v>1746</v>
      </c>
      <c r="H137" s="822" t="s">
        <v>329</v>
      </c>
      <c r="I137" s="822" t="s">
        <v>1839</v>
      </c>
      <c r="J137" s="822" t="s">
        <v>1840</v>
      </c>
      <c r="K137" s="822" t="s">
        <v>1841</v>
      </c>
      <c r="L137" s="825">
        <v>399.63</v>
      </c>
      <c r="M137" s="825">
        <v>8392.2300000000014</v>
      </c>
      <c r="N137" s="822">
        <v>21</v>
      </c>
      <c r="O137" s="826">
        <v>20</v>
      </c>
      <c r="P137" s="825">
        <v>7592.9700000000012</v>
      </c>
      <c r="Q137" s="827">
        <v>0.90476190476190477</v>
      </c>
      <c r="R137" s="822">
        <v>19</v>
      </c>
      <c r="S137" s="827">
        <v>0.90476190476190477</v>
      </c>
      <c r="T137" s="826">
        <v>19</v>
      </c>
      <c r="U137" s="828">
        <v>0.95</v>
      </c>
    </row>
    <row r="138" spans="1:21" ht="14.45" customHeight="1" x14ac:dyDescent="0.2">
      <c r="A138" s="821">
        <v>31</v>
      </c>
      <c r="B138" s="822" t="s">
        <v>1691</v>
      </c>
      <c r="C138" s="822" t="s">
        <v>1697</v>
      </c>
      <c r="D138" s="823" t="s">
        <v>2703</v>
      </c>
      <c r="E138" s="824" t="s">
        <v>1705</v>
      </c>
      <c r="F138" s="822" t="s">
        <v>1694</v>
      </c>
      <c r="G138" s="822" t="s">
        <v>1746</v>
      </c>
      <c r="H138" s="822" t="s">
        <v>329</v>
      </c>
      <c r="I138" s="822" t="s">
        <v>1842</v>
      </c>
      <c r="J138" s="822" t="s">
        <v>1843</v>
      </c>
      <c r="K138" s="822" t="s">
        <v>1844</v>
      </c>
      <c r="L138" s="825">
        <v>749.8</v>
      </c>
      <c r="M138" s="825">
        <v>749.8</v>
      </c>
      <c r="N138" s="822">
        <v>1</v>
      </c>
      <c r="O138" s="826">
        <v>1</v>
      </c>
      <c r="P138" s="825">
        <v>749.8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31</v>
      </c>
      <c r="B139" s="822" t="s">
        <v>1691</v>
      </c>
      <c r="C139" s="822" t="s">
        <v>1697</v>
      </c>
      <c r="D139" s="823" t="s">
        <v>2703</v>
      </c>
      <c r="E139" s="824" t="s">
        <v>1705</v>
      </c>
      <c r="F139" s="822" t="s">
        <v>1694</v>
      </c>
      <c r="G139" s="822" t="s">
        <v>1746</v>
      </c>
      <c r="H139" s="822" t="s">
        <v>329</v>
      </c>
      <c r="I139" s="822" t="s">
        <v>1983</v>
      </c>
      <c r="J139" s="822" t="s">
        <v>1984</v>
      </c>
      <c r="K139" s="822" t="s">
        <v>1985</v>
      </c>
      <c r="L139" s="825">
        <v>600.29999999999995</v>
      </c>
      <c r="M139" s="825">
        <v>600.29999999999995</v>
      </c>
      <c r="N139" s="822">
        <v>1</v>
      </c>
      <c r="O139" s="826">
        <v>1</v>
      </c>
      <c r="P139" s="825">
        <v>600.29999999999995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31</v>
      </c>
      <c r="B140" s="822" t="s">
        <v>1691</v>
      </c>
      <c r="C140" s="822" t="s">
        <v>1697</v>
      </c>
      <c r="D140" s="823" t="s">
        <v>2703</v>
      </c>
      <c r="E140" s="824" t="s">
        <v>1705</v>
      </c>
      <c r="F140" s="822" t="s">
        <v>1694</v>
      </c>
      <c r="G140" s="822" t="s">
        <v>1746</v>
      </c>
      <c r="H140" s="822" t="s">
        <v>329</v>
      </c>
      <c r="I140" s="822" t="s">
        <v>1986</v>
      </c>
      <c r="J140" s="822" t="s">
        <v>1831</v>
      </c>
      <c r="K140" s="822" t="s">
        <v>1987</v>
      </c>
      <c r="L140" s="825">
        <v>51.97</v>
      </c>
      <c r="M140" s="825">
        <v>51.97</v>
      </c>
      <c r="N140" s="822">
        <v>1</v>
      </c>
      <c r="O140" s="826">
        <v>1</v>
      </c>
      <c r="P140" s="825">
        <v>51.97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31</v>
      </c>
      <c r="B141" s="822" t="s">
        <v>1691</v>
      </c>
      <c r="C141" s="822" t="s">
        <v>1697</v>
      </c>
      <c r="D141" s="823" t="s">
        <v>2703</v>
      </c>
      <c r="E141" s="824" t="s">
        <v>1705</v>
      </c>
      <c r="F141" s="822" t="s">
        <v>1694</v>
      </c>
      <c r="G141" s="822" t="s">
        <v>1746</v>
      </c>
      <c r="H141" s="822" t="s">
        <v>329</v>
      </c>
      <c r="I141" s="822" t="s">
        <v>1988</v>
      </c>
      <c r="J141" s="822" t="s">
        <v>1831</v>
      </c>
      <c r="K141" s="822" t="s">
        <v>1989</v>
      </c>
      <c r="L141" s="825">
        <v>60.23</v>
      </c>
      <c r="M141" s="825">
        <v>180.69</v>
      </c>
      <c r="N141" s="822">
        <v>3</v>
      </c>
      <c r="O141" s="826">
        <v>3</v>
      </c>
      <c r="P141" s="825">
        <v>180.69</v>
      </c>
      <c r="Q141" s="827">
        <v>1</v>
      </c>
      <c r="R141" s="822">
        <v>3</v>
      </c>
      <c r="S141" s="827">
        <v>1</v>
      </c>
      <c r="T141" s="826">
        <v>3</v>
      </c>
      <c r="U141" s="828">
        <v>1</v>
      </c>
    </row>
    <row r="142" spans="1:21" ht="14.45" customHeight="1" x14ac:dyDescent="0.2">
      <c r="A142" s="821">
        <v>31</v>
      </c>
      <c r="B142" s="822" t="s">
        <v>1691</v>
      </c>
      <c r="C142" s="822" t="s">
        <v>1697</v>
      </c>
      <c r="D142" s="823" t="s">
        <v>2703</v>
      </c>
      <c r="E142" s="824" t="s">
        <v>1705</v>
      </c>
      <c r="F142" s="822" t="s">
        <v>1694</v>
      </c>
      <c r="G142" s="822" t="s">
        <v>1746</v>
      </c>
      <c r="H142" s="822" t="s">
        <v>329</v>
      </c>
      <c r="I142" s="822" t="s">
        <v>1848</v>
      </c>
      <c r="J142" s="822" t="s">
        <v>1849</v>
      </c>
      <c r="K142" s="822" t="s">
        <v>1850</v>
      </c>
      <c r="L142" s="825">
        <v>749.8</v>
      </c>
      <c r="M142" s="825">
        <v>749.8</v>
      </c>
      <c r="N142" s="822">
        <v>1</v>
      </c>
      <c r="O142" s="826">
        <v>1</v>
      </c>
      <c r="P142" s="825">
        <v>749.8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31</v>
      </c>
      <c r="B143" s="822" t="s">
        <v>1691</v>
      </c>
      <c r="C143" s="822" t="s">
        <v>1697</v>
      </c>
      <c r="D143" s="823" t="s">
        <v>2703</v>
      </c>
      <c r="E143" s="824" t="s">
        <v>1705</v>
      </c>
      <c r="F143" s="822" t="s">
        <v>1694</v>
      </c>
      <c r="G143" s="822" t="s">
        <v>1746</v>
      </c>
      <c r="H143" s="822" t="s">
        <v>329</v>
      </c>
      <c r="I143" s="822" t="s">
        <v>1990</v>
      </c>
      <c r="J143" s="822" t="s">
        <v>1991</v>
      </c>
      <c r="K143" s="822" t="s">
        <v>1992</v>
      </c>
      <c r="L143" s="825">
        <v>199.5</v>
      </c>
      <c r="M143" s="825">
        <v>798</v>
      </c>
      <c r="N143" s="822">
        <v>4</v>
      </c>
      <c r="O143" s="826">
        <v>4</v>
      </c>
      <c r="P143" s="825">
        <v>598.5</v>
      </c>
      <c r="Q143" s="827">
        <v>0.75</v>
      </c>
      <c r="R143" s="822">
        <v>3</v>
      </c>
      <c r="S143" s="827">
        <v>0.75</v>
      </c>
      <c r="T143" s="826">
        <v>3</v>
      </c>
      <c r="U143" s="828">
        <v>0.75</v>
      </c>
    </row>
    <row r="144" spans="1:21" ht="14.45" customHeight="1" x14ac:dyDescent="0.2">
      <c r="A144" s="821">
        <v>31</v>
      </c>
      <c r="B144" s="822" t="s">
        <v>1691</v>
      </c>
      <c r="C144" s="822" t="s">
        <v>1697</v>
      </c>
      <c r="D144" s="823" t="s">
        <v>2703</v>
      </c>
      <c r="E144" s="824" t="s">
        <v>1705</v>
      </c>
      <c r="F144" s="822" t="s">
        <v>1694</v>
      </c>
      <c r="G144" s="822" t="s">
        <v>1746</v>
      </c>
      <c r="H144" s="822" t="s">
        <v>329</v>
      </c>
      <c r="I144" s="822" t="s">
        <v>1993</v>
      </c>
      <c r="J144" s="822" t="s">
        <v>1994</v>
      </c>
      <c r="K144" s="822" t="s">
        <v>1995</v>
      </c>
      <c r="L144" s="825">
        <v>849.85</v>
      </c>
      <c r="M144" s="825">
        <v>849.85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31</v>
      </c>
      <c r="B145" s="822" t="s">
        <v>1691</v>
      </c>
      <c r="C145" s="822" t="s">
        <v>1697</v>
      </c>
      <c r="D145" s="823" t="s">
        <v>2703</v>
      </c>
      <c r="E145" s="824" t="s">
        <v>1705</v>
      </c>
      <c r="F145" s="822" t="s">
        <v>1694</v>
      </c>
      <c r="G145" s="822" t="s">
        <v>1746</v>
      </c>
      <c r="H145" s="822" t="s">
        <v>329</v>
      </c>
      <c r="I145" s="822" t="s">
        <v>1851</v>
      </c>
      <c r="J145" s="822" t="s">
        <v>1852</v>
      </c>
      <c r="K145" s="822" t="s">
        <v>1853</v>
      </c>
      <c r="L145" s="825">
        <v>249.55</v>
      </c>
      <c r="M145" s="825">
        <v>4741.4500000000007</v>
      </c>
      <c r="N145" s="822">
        <v>19</v>
      </c>
      <c r="O145" s="826">
        <v>10</v>
      </c>
      <c r="P145" s="825">
        <v>4741.4500000000007</v>
      </c>
      <c r="Q145" s="827">
        <v>1</v>
      </c>
      <c r="R145" s="822">
        <v>19</v>
      </c>
      <c r="S145" s="827">
        <v>1</v>
      </c>
      <c r="T145" s="826">
        <v>10</v>
      </c>
      <c r="U145" s="828">
        <v>1</v>
      </c>
    </row>
    <row r="146" spans="1:21" ht="14.45" customHeight="1" x14ac:dyDescent="0.2">
      <c r="A146" s="821">
        <v>31</v>
      </c>
      <c r="B146" s="822" t="s">
        <v>1691</v>
      </c>
      <c r="C146" s="822" t="s">
        <v>1697</v>
      </c>
      <c r="D146" s="823" t="s">
        <v>2703</v>
      </c>
      <c r="E146" s="824" t="s">
        <v>1705</v>
      </c>
      <c r="F146" s="822" t="s">
        <v>1694</v>
      </c>
      <c r="G146" s="822" t="s">
        <v>1746</v>
      </c>
      <c r="H146" s="822" t="s">
        <v>329</v>
      </c>
      <c r="I146" s="822" t="s">
        <v>1854</v>
      </c>
      <c r="J146" s="822" t="s">
        <v>1855</v>
      </c>
      <c r="K146" s="822" t="s">
        <v>1856</v>
      </c>
      <c r="L146" s="825">
        <v>2296.87</v>
      </c>
      <c r="M146" s="825">
        <v>2296.87</v>
      </c>
      <c r="N146" s="822">
        <v>1</v>
      </c>
      <c r="O146" s="826">
        <v>1</v>
      </c>
      <c r="P146" s="825">
        <v>2296.87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31</v>
      </c>
      <c r="B147" s="822" t="s">
        <v>1691</v>
      </c>
      <c r="C147" s="822" t="s">
        <v>1697</v>
      </c>
      <c r="D147" s="823" t="s">
        <v>2703</v>
      </c>
      <c r="E147" s="824" t="s">
        <v>1705</v>
      </c>
      <c r="F147" s="822" t="s">
        <v>1694</v>
      </c>
      <c r="G147" s="822" t="s">
        <v>1746</v>
      </c>
      <c r="H147" s="822" t="s">
        <v>329</v>
      </c>
      <c r="I147" s="822" t="s">
        <v>1857</v>
      </c>
      <c r="J147" s="822" t="s">
        <v>1858</v>
      </c>
      <c r="K147" s="822" t="s">
        <v>1859</v>
      </c>
      <c r="L147" s="825">
        <v>320.25</v>
      </c>
      <c r="M147" s="825">
        <v>4483.5</v>
      </c>
      <c r="N147" s="822">
        <v>14</v>
      </c>
      <c r="O147" s="826">
        <v>14</v>
      </c>
      <c r="P147" s="825">
        <v>3522.75</v>
      </c>
      <c r="Q147" s="827">
        <v>0.7857142857142857</v>
      </c>
      <c r="R147" s="822">
        <v>11</v>
      </c>
      <c r="S147" s="827">
        <v>0.7857142857142857</v>
      </c>
      <c r="T147" s="826">
        <v>11</v>
      </c>
      <c r="U147" s="828">
        <v>0.7857142857142857</v>
      </c>
    </row>
    <row r="148" spans="1:21" ht="14.45" customHeight="1" x14ac:dyDescent="0.2">
      <c r="A148" s="821">
        <v>31</v>
      </c>
      <c r="B148" s="822" t="s">
        <v>1691</v>
      </c>
      <c r="C148" s="822" t="s">
        <v>1697</v>
      </c>
      <c r="D148" s="823" t="s">
        <v>2703</v>
      </c>
      <c r="E148" s="824" t="s">
        <v>1705</v>
      </c>
      <c r="F148" s="822" t="s">
        <v>1694</v>
      </c>
      <c r="G148" s="822" t="s">
        <v>1746</v>
      </c>
      <c r="H148" s="822" t="s">
        <v>329</v>
      </c>
      <c r="I148" s="822" t="s">
        <v>1996</v>
      </c>
      <c r="J148" s="822" t="s">
        <v>1997</v>
      </c>
      <c r="K148" s="822" t="s">
        <v>1998</v>
      </c>
      <c r="L148" s="825">
        <v>1575</v>
      </c>
      <c r="M148" s="825">
        <v>6300</v>
      </c>
      <c r="N148" s="822">
        <v>4</v>
      </c>
      <c r="O148" s="826">
        <v>4</v>
      </c>
      <c r="P148" s="825">
        <v>6300</v>
      </c>
      <c r="Q148" s="827">
        <v>1</v>
      </c>
      <c r="R148" s="822">
        <v>4</v>
      </c>
      <c r="S148" s="827">
        <v>1</v>
      </c>
      <c r="T148" s="826">
        <v>4</v>
      </c>
      <c r="U148" s="828">
        <v>1</v>
      </c>
    </row>
    <row r="149" spans="1:21" ht="14.45" customHeight="1" x14ac:dyDescent="0.2">
      <c r="A149" s="821">
        <v>31</v>
      </c>
      <c r="B149" s="822" t="s">
        <v>1691</v>
      </c>
      <c r="C149" s="822" t="s">
        <v>1697</v>
      </c>
      <c r="D149" s="823" t="s">
        <v>2703</v>
      </c>
      <c r="E149" s="824" t="s">
        <v>1705</v>
      </c>
      <c r="F149" s="822" t="s">
        <v>1694</v>
      </c>
      <c r="G149" s="822" t="s">
        <v>1746</v>
      </c>
      <c r="H149" s="822" t="s">
        <v>329</v>
      </c>
      <c r="I149" s="822" t="s">
        <v>1999</v>
      </c>
      <c r="J149" s="822" t="s">
        <v>2000</v>
      </c>
      <c r="K149" s="822" t="s">
        <v>2001</v>
      </c>
      <c r="L149" s="825">
        <v>1437.5</v>
      </c>
      <c r="M149" s="825">
        <v>2875</v>
      </c>
      <c r="N149" s="822">
        <v>2</v>
      </c>
      <c r="O149" s="826">
        <v>2</v>
      </c>
      <c r="P149" s="825">
        <v>2875</v>
      </c>
      <c r="Q149" s="827">
        <v>1</v>
      </c>
      <c r="R149" s="822">
        <v>2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31</v>
      </c>
      <c r="B150" s="822" t="s">
        <v>1691</v>
      </c>
      <c r="C150" s="822" t="s">
        <v>1697</v>
      </c>
      <c r="D150" s="823" t="s">
        <v>2703</v>
      </c>
      <c r="E150" s="824" t="s">
        <v>1705</v>
      </c>
      <c r="F150" s="822" t="s">
        <v>1694</v>
      </c>
      <c r="G150" s="822" t="s">
        <v>1746</v>
      </c>
      <c r="H150" s="822" t="s">
        <v>329</v>
      </c>
      <c r="I150" s="822" t="s">
        <v>1863</v>
      </c>
      <c r="J150" s="822" t="s">
        <v>1834</v>
      </c>
      <c r="K150" s="822" t="s">
        <v>1864</v>
      </c>
      <c r="L150" s="825">
        <v>25.5</v>
      </c>
      <c r="M150" s="825">
        <v>25.5</v>
      </c>
      <c r="N150" s="822">
        <v>1</v>
      </c>
      <c r="O150" s="826">
        <v>1</v>
      </c>
      <c r="P150" s="825">
        <v>25.5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31</v>
      </c>
      <c r="B151" s="822" t="s">
        <v>1691</v>
      </c>
      <c r="C151" s="822" t="s">
        <v>1697</v>
      </c>
      <c r="D151" s="823" t="s">
        <v>2703</v>
      </c>
      <c r="E151" s="824" t="s">
        <v>1705</v>
      </c>
      <c r="F151" s="822" t="s">
        <v>1694</v>
      </c>
      <c r="G151" s="822" t="s">
        <v>1746</v>
      </c>
      <c r="H151" s="822" t="s">
        <v>329</v>
      </c>
      <c r="I151" s="822" t="s">
        <v>1865</v>
      </c>
      <c r="J151" s="822" t="s">
        <v>1834</v>
      </c>
      <c r="K151" s="822" t="s">
        <v>1866</v>
      </c>
      <c r="L151" s="825">
        <v>39.369999999999997</v>
      </c>
      <c r="M151" s="825">
        <v>629.91999999999996</v>
      </c>
      <c r="N151" s="822">
        <v>16</v>
      </c>
      <c r="O151" s="826">
        <v>11</v>
      </c>
      <c r="P151" s="825">
        <v>629.91999999999996</v>
      </c>
      <c r="Q151" s="827">
        <v>1</v>
      </c>
      <c r="R151" s="822">
        <v>16</v>
      </c>
      <c r="S151" s="827">
        <v>1</v>
      </c>
      <c r="T151" s="826">
        <v>11</v>
      </c>
      <c r="U151" s="828">
        <v>1</v>
      </c>
    </row>
    <row r="152" spans="1:21" ht="14.45" customHeight="1" x14ac:dyDescent="0.2">
      <c r="A152" s="821">
        <v>31</v>
      </c>
      <c r="B152" s="822" t="s">
        <v>1691</v>
      </c>
      <c r="C152" s="822" t="s">
        <v>1697</v>
      </c>
      <c r="D152" s="823" t="s">
        <v>2703</v>
      </c>
      <c r="E152" s="824" t="s">
        <v>1705</v>
      </c>
      <c r="F152" s="822" t="s">
        <v>1694</v>
      </c>
      <c r="G152" s="822" t="s">
        <v>1746</v>
      </c>
      <c r="H152" s="822" t="s">
        <v>329</v>
      </c>
      <c r="I152" s="822" t="s">
        <v>1867</v>
      </c>
      <c r="J152" s="822" t="s">
        <v>1868</v>
      </c>
      <c r="K152" s="822" t="s">
        <v>1869</v>
      </c>
      <c r="L152" s="825">
        <v>249.55</v>
      </c>
      <c r="M152" s="825">
        <v>249.55</v>
      </c>
      <c r="N152" s="822">
        <v>1</v>
      </c>
      <c r="O152" s="826">
        <v>1</v>
      </c>
      <c r="P152" s="825">
        <v>249.55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31</v>
      </c>
      <c r="B153" s="822" t="s">
        <v>1691</v>
      </c>
      <c r="C153" s="822" t="s">
        <v>1697</v>
      </c>
      <c r="D153" s="823" t="s">
        <v>2703</v>
      </c>
      <c r="E153" s="824" t="s">
        <v>1705</v>
      </c>
      <c r="F153" s="822" t="s">
        <v>1694</v>
      </c>
      <c r="G153" s="822" t="s">
        <v>1746</v>
      </c>
      <c r="H153" s="822" t="s">
        <v>329</v>
      </c>
      <c r="I153" s="822" t="s">
        <v>2002</v>
      </c>
      <c r="J153" s="822" t="s">
        <v>2003</v>
      </c>
      <c r="K153" s="822" t="s">
        <v>1829</v>
      </c>
      <c r="L153" s="825">
        <v>347.8</v>
      </c>
      <c r="M153" s="825">
        <v>695.6</v>
      </c>
      <c r="N153" s="822">
        <v>2</v>
      </c>
      <c r="O153" s="826">
        <v>2</v>
      </c>
      <c r="P153" s="825">
        <v>695.6</v>
      </c>
      <c r="Q153" s="827">
        <v>1</v>
      </c>
      <c r="R153" s="822">
        <v>2</v>
      </c>
      <c r="S153" s="827">
        <v>1</v>
      </c>
      <c r="T153" s="826">
        <v>2</v>
      </c>
      <c r="U153" s="828">
        <v>1</v>
      </c>
    </row>
    <row r="154" spans="1:21" ht="14.45" customHeight="1" x14ac:dyDescent="0.2">
      <c r="A154" s="821">
        <v>31</v>
      </c>
      <c r="B154" s="822" t="s">
        <v>1691</v>
      </c>
      <c r="C154" s="822" t="s">
        <v>1697</v>
      </c>
      <c r="D154" s="823" t="s">
        <v>2703</v>
      </c>
      <c r="E154" s="824" t="s">
        <v>1705</v>
      </c>
      <c r="F154" s="822" t="s">
        <v>1694</v>
      </c>
      <c r="G154" s="822" t="s">
        <v>1746</v>
      </c>
      <c r="H154" s="822" t="s">
        <v>329</v>
      </c>
      <c r="I154" s="822" t="s">
        <v>2004</v>
      </c>
      <c r="J154" s="822" t="s">
        <v>2005</v>
      </c>
      <c r="K154" s="822" t="s">
        <v>2006</v>
      </c>
      <c r="L154" s="825">
        <v>349.6</v>
      </c>
      <c r="M154" s="825">
        <v>349.6</v>
      </c>
      <c r="N154" s="822">
        <v>1</v>
      </c>
      <c r="O154" s="826">
        <v>1</v>
      </c>
      <c r="P154" s="825">
        <v>349.6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31</v>
      </c>
      <c r="B155" s="822" t="s">
        <v>1691</v>
      </c>
      <c r="C155" s="822" t="s">
        <v>1697</v>
      </c>
      <c r="D155" s="823" t="s">
        <v>2703</v>
      </c>
      <c r="E155" s="824" t="s">
        <v>1705</v>
      </c>
      <c r="F155" s="822" t="s">
        <v>1694</v>
      </c>
      <c r="G155" s="822" t="s">
        <v>1746</v>
      </c>
      <c r="H155" s="822" t="s">
        <v>329</v>
      </c>
      <c r="I155" s="822" t="s">
        <v>2007</v>
      </c>
      <c r="J155" s="822" t="s">
        <v>2008</v>
      </c>
      <c r="K155" s="822" t="s">
        <v>2009</v>
      </c>
      <c r="L155" s="825">
        <v>1500.75</v>
      </c>
      <c r="M155" s="825">
        <v>4502.25</v>
      </c>
      <c r="N155" s="822">
        <v>3</v>
      </c>
      <c r="O155" s="826">
        <v>3</v>
      </c>
      <c r="P155" s="825">
        <v>4502.25</v>
      </c>
      <c r="Q155" s="827">
        <v>1</v>
      </c>
      <c r="R155" s="822">
        <v>3</v>
      </c>
      <c r="S155" s="827">
        <v>1</v>
      </c>
      <c r="T155" s="826">
        <v>3</v>
      </c>
      <c r="U155" s="828">
        <v>1</v>
      </c>
    </row>
    <row r="156" spans="1:21" ht="14.45" customHeight="1" x14ac:dyDescent="0.2">
      <c r="A156" s="821">
        <v>31</v>
      </c>
      <c r="B156" s="822" t="s">
        <v>1691</v>
      </c>
      <c r="C156" s="822" t="s">
        <v>1697</v>
      </c>
      <c r="D156" s="823" t="s">
        <v>2703</v>
      </c>
      <c r="E156" s="824" t="s">
        <v>1705</v>
      </c>
      <c r="F156" s="822" t="s">
        <v>1694</v>
      </c>
      <c r="G156" s="822" t="s">
        <v>1746</v>
      </c>
      <c r="H156" s="822" t="s">
        <v>329</v>
      </c>
      <c r="I156" s="822" t="s">
        <v>2010</v>
      </c>
      <c r="J156" s="822" t="s">
        <v>2011</v>
      </c>
      <c r="K156" s="822" t="s">
        <v>2012</v>
      </c>
      <c r="L156" s="825">
        <v>749.8</v>
      </c>
      <c r="M156" s="825">
        <v>1499.6</v>
      </c>
      <c r="N156" s="822">
        <v>2</v>
      </c>
      <c r="O156" s="826">
        <v>2</v>
      </c>
      <c r="P156" s="825">
        <v>1499.6</v>
      </c>
      <c r="Q156" s="827">
        <v>1</v>
      </c>
      <c r="R156" s="822">
        <v>2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31</v>
      </c>
      <c r="B157" s="822" t="s">
        <v>1691</v>
      </c>
      <c r="C157" s="822" t="s">
        <v>1697</v>
      </c>
      <c r="D157" s="823" t="s">
        <v>2703</v>
      </c>
      <c r="E157" s="824" t="s">
        <v>1705</v>
      </c>
      <c r="F157" s="822" t="s">
        <v>1694</v>
      </c>
      <c r="G157" s="822" t="s">
        <v>1746</v>
      </c>
      <c r="H157" s="822" t="s">
        <v>329</v>
      </c>
      <c r="I157" s="822" t="s">
        <v>2013</v>
      </c>
      <c r="J157" s="822" t="s">
        <v>2014</v>
      </c>
      <c r="K157" s="822" t="s">
        <v>2015</v>
      </c>
      <c r="L157" s="825">
        <v>2400.0500000000002</v>
      </c>
      <c r="M157" s="825">
        <v>4800.1000000000004</v>
      </c>
      <c r="N157" s="822">
        <v>2</v>
      </c>
      <c r="O157" s="826">
        <v>2</v>
      </c>
      <c r="P157" s="825">
        <v>2400.0500000000002</v>
      </c>
      <c r="Q157" s="827">
        <v>0.5</v>
      </c>
      <c r="R157" s="822">
        <v>1</v>
      </c>
      <c r="S157" s="827">
        <v>0.5</v>
      </c>
      <c r="T157" s="826">
        <v>1</v>
      </c>
      <c r="U157" s="828">
        <v>0.5</v>
      </c>
    </row>
    <row r="158" spans="1:21" ht="14.45" customHeight="1" x14ac:dyDescent="0.2">
      <c r="A158" s="821">
        <v>31</v>
      </c>
      <c r="B158" s="822" t="s">
        <v>1691</v>
      </c>
      <c r="C158" s="822" t="s">
        <v>1697</v>
      </c>
      <c r="D158" s="823" t="s">
        <v>2703</v>
      </c>
      <c r="E158" s="824" t="s">
        <v>1705</v>
      </c>
      <c r="F158" s="822" t="s">
        <v>1694</v>
      </c>
      <c r="G158" s="822" t="s">
        <v>1746</v>
      </c>
      <c r="H158" s="822" t="s">
        <v>329</v>
      </c>
      <c r="I158" s="822" t="s">
        <v>2016</v>
      </c>
      <c r="J158" s="822" t="s">
        <v>2017</v>
      </c>
      <c r="K158" s="822" t="s">
        <v>2018</v>
      </c>
      <c r="L158" s="825">
        <v>749.8</v>
      </c>
      <c r="M158" s="825">
        <v>749.8</v>
      </c>
      <c r="N158" s="822">
        <v>1</v>
      </c>
      <c r="O158" s="826">
        <v>1</v>
      </c>
      <c r="P158" s="825">
        <v>749.8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31</v>
      </c>
      <c r="B159" s="822" t="s">
        <v>1691</v>
      </c>
      <c r="C159" s="822" t="s">
        <v>1697</v>
      </c>
      <c r="D159" s="823" t="s">
        <v>2703</v>
      </c>
      <c r="E159" s="824" t="s">
        <v>1705</v>
      </c>
      <c r="F159" s="822" t="s">
        <v>1694</v>
      </c>
      <c r="G159" s="822" t="s">
        <v>1746</v>
      </c>
      <c r="H159" s="822" t="s">
        <v>329</v>
      </c>
      <c r="I159" s="822" t="s">
        <v>2019</v>
      </c>
      <c r="J159" s="822" t="s">
        <v>2020</v>
      </c>
      <c r="K159" s="822" t="s">
        <v>2021</v>
      </c>
      <c r="L159" s="825">
        <v>2337</v>
      </c>
      <c r="M159" s="825">
        <v>4674</v>
      </c>
      <c r="N159" s="822">
        <v>2</v>
      </c>
      <c r="O159" s="826">
        <v>2</v>
      </c>
      <c r="P159" s="825">
        <v>4674</v>
      </c>
      <c r="Q159" s="827">
        <v>1</v>
      </c>
      <c r="R159" s="822">
        <v>2</v>
      </c>
      <c r="S159" s="827">
        <v>1</v>
      </c>
      <c r="T159" s="826">
        <v>2</v>
      </c>
      <c r="U159" s="828">
        <v>1</v>
      </c>
    </row>
    <row r="160" spans="1:21" ht="14.45" customHeight="1" x14ac:dyDescent="0.2">
      <c r="A160" s="821">
        <v>31</v>
      </c>
      <c r="B160" s="822" t="s">
        <v>1691</v>
      </c>
      <c r="C160" s="822" t="s">
        <v>1697</v>
      </c>
      <c r="D160" s="823" t="s">
        <v>2703</v>
      </c>
      <c r="E160" s="824" t="s">
        <v>1705</v>
      </c>
      <c r="F160" s="822" t="s">
        <v>1694</v>
      </c>
      <c r="G160" s="822" t="s">
        <v>1746</v>
      </c>
      <c r="H160" s="822" t="s">
        <v>329</v>
      </c>
      <c r="I160" s="822" t="s">
        <v>2022</v>
      </c>
      <c r="J160" s="822" t="s">
        <v>2023</v>
      </c>
      <c r="K160" s="822" t="s">
        <v>2024</v>
      </c>
      <c r="L160" s="825">
        <v>309.98</v>
      </c>
      <c r="M160" s="825">
        <v>619.96</v>
      </c>
      <c r="N160" s="822">
        <v>2</v>
      </c>
      <c r="O160" s="826">
        <v>2</v>
      </c>
      <c r="P160" s="825">
        <v>619.96</v>
      </c>
      <c r="Q160" s="827">
        <v>1</v>
      </c>
      <c r="R160" s="822">
        <v>2</v>
      </c>
      <c r="S160" s="827">
        <v>1</v>
      </c>
      <c r="T160" s="826">
        <v>2</v>
      </c>
      <c r="U160" s="828">
        <v>1</v>
      </c>
    </row>
    <row r="161" spans="1:21" ht="14.45" customHeight="1" x14ac:dyDescent="0.2">
      <c r="A161" s="821">
        <v>31</v>
      </c>
      <c r="B161" s="822" t="s">
        <v>1691</v>
      </c>
      <c r="C161" s="822" t="s">
        <v>1697</v>
      </c>
      <c r="D161" s="823" t="s">
        <v>2703</v>
      </c>
      <c r="E161" s="824" t="s">
        <v>1705</v>
      </c>
      <c r="F161" s="822" t="s">
        <v>1694</v>
      </c>
      <c r="G161" s="822" t="s">
        <v>1746</v>
      </c>
      <c r="H161" s="822" t="s">
        <v>329</v>
      </c>
      <c r="I161" s="822" t="s">
        <v>2025</v>
      </c>
      <c r="J161" s="822" t="s">
        <v>2026</v>
      </c>
      <c r="K161" s="822" t="s">
        <v>2027</v>
      </c>
      <c r="L161" s="825">
        <v>250</v>
      </c>
      <c r="M161" s="825">
        <v>1000</v>
      </c>
      <c r="N161" s="822">
        <v>4</v>
      </c>
      <c r="O161" s="826">
        <v>2</v>
      </c>
      <c r="P161" s="825">
        <v>500</v>
      </c>
      <c r="Q161" s="827">
        <v>0.5</v>
      </c>
      <c r="R161" s="822">
        <v>2</v>
      </c>
      <c r="S161" s="827">
        <v>0.5</v>
      </c>
      <c r="T161" s="826">
        <v>1</v>
      </c>
      <c r="U161" s="828">
        <v>0.5</v>
      </c>
    </row>
    <row r="162" spans="1:21" ht="14.45" customHeight="1" x14ac:dyDescent="0.2">
      <c r="A162" s="821">
        <v>31</v>
      </c>
      <c r="B162" s="822" t="s">
        <v>1691</v>
      </c>
      <c r="C162" s="822" t="s">
        <v>1697</v>
      </c>
      <c r="D162" s="823" t="s">
        <v>2703</v>
      </c>
      <c r="E162" s="824" t="s">
        <v>1705</v>
      </c>
      <c r="F162" s="822" t="s">
        <v>1694</v>
      </c>
      <c r="G162" s="822" t="s">
        <v>1746</v>
      </c>
      <c r="H162" s="822" t="s">
        <v>329</v>
      </c>
      <c r="I162" s="822" t="s">
        <v>2028</v>
      </c>
      <c r="J162" s="822" t="s">
        <v>1843</v>
      </c>
      <c r="K162" s="822" t="s">
        <v>2029</v>
      </c>
      <c r="L162" s="825">
        <v>749.8</v>
      </c>
      <c r="M162" s="825">
        <v>1499.6</v>
      </c>
      <c r="N162" s="822">
        <v>2</v>
      </c>
      <c r="O162" s="826">
        <v>2</v>
      </c>
      <c r="P162" s="825">
        <v>749.8</v>
      </c>
      <c r="Q162" s="827">
        <v>0.5</v>
      </c>
      <c r="R162" s="822">
        <v>1</v>
      </c>
      <c r="S162" s="827">
        <v>0.5</v>
      </c>
      <c r="T162" s="826">
        <v>1</v>
      </c>
      <c r="U162" s="828">
        <v>0.5</v>
      </c>
    </row>
    <row r="163" spans="1:21" ht="14.45" customHeight="1" x14ac:dyDescent="0.2">
      <c r="A163" s="821">
        <v>31</v>
      </c>
      <c r="B163" s="822" t="s">
        <v>1691</v>
      </c>
      <c r="C163" s="822" t="s">
        <v>1697</v>
      </c>
      <c r="D163" s="823" t="s">
        <v>2703</v>
      </c>
      <c r="E163" s="824" t="s">
        <v>1705</v>
      </c>
      <c r="F163" s="822" t="s">
        <v>1694</v>
      </c>
      <c r="G163" s="822" t="s">
        <v>1746</v>
      </c>
      <c r="H163" s="822" t="s">
        <v>329</v>
      </c>
      <c r="I163" s="822" t="s">
        <v>2030</v>
      </c>
      <c r="J163" s="822" t="s">
        <v>2031</v>
      </c>
      <c r="K163" s="822" t="s">
        <v>2032</v>
      </c>
      <c r="L163" s="825">
        <v>349.6</v>
      </c>
      <c r="M163" s="825">
        <v>349.6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31</v>
      </c>
      <c r="B164" s="822" t="s">
        <v>1691</v>
      </c>
      <c r="C164" s="822" t="s">
        <v>1697</v>
      </c>
      <c r="D164" s="823" t="s">
        <v>2703</v>
      </c>
      <c r="E164" s="824" t="s">
        <v>1705</v>
      </c>
      <c r="F164" s="822" t="s">
        <v>1694</v>
      </c>
      <c r="G164" s="822" t="s">
        <v>1746</v>
      </c>
      <c r="H164" s="822" t="s">
        <v>329</v>
      </c>
      <c r="I164" s="822" t="s">
        <v>2033</v>
      </c>
      <c r="J164" s="822" t="s">
        <v>2034</v>
      </c>
      <c r="K164" s="822" t="s">
        <v>2035</v>
      </c>
      <c r="L164" s="825">
        <v>749.8</v>
      </c>
      <c r="M164" s="825">
        <v>1499.6</v>
      </c>
      <c r="N164" s="822">
        <v>2</v>
      </c>
      <c r="O164" s="826">
        <v>2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31</v>
      </c>
      <c r="B165" s="822" t="s">
        <v>1691</v>
      </c>
      <c r="C165" s="822" t="s">
        <v>1697</v>
      </c>
      <c r="D165" s="823" t="s">
        <v>2703</v>
      </c>
      <c r="E165" s="824" t="s">
        <v>1705</v>
      </c>
      <c r="F165" s="822" t="s">
        <v>1694</v>
      </c>
      <c r="G165" s="822" t="s">
        <v>1746</v>
      </c>
      <c r="H165" s="822" t="s">
        <v>329</v>
      </c>
      <c r="I165" s="822" t="s">
        <v>2036</v>
      </c>
      <c r="J165" s="822" t="s">
        <v>2037</v>
      </c>
      <c r="K165" s="822" t="s">
        <v>1829</v>
      </c>
      <c r="L165" s="825">
        <v>269.06</v>
      </c>
      <c r="M165" s="825">
        <v>269.06</v>
      </c>
      <c r="N165" s="822">
        <v>1</v>
      </c>
      <c r="O165" s="826">
        <v>1</v>
      </c>
      <c r="P165" s="825">
        <v>269.06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31</v>
      </c>
      <c r="B166" s="822" t="s">
        <v>1691</v>
      </c>
      <c r="C166" s="822" t="s">
        <v>1697</v>
      </c>
      <c r="D166" s="823" t="s">
        <v>2703</v>
      </c>
      <c r="E166" s="824" t="s">
        <v>1705</v>
      </c>
      <c r="F166" s="822" t="s">
        <v>1694</v>
      </c>
      <c r="G166" s="822" t="s">
        <v>1746</v>
      </c>
      <c r="H166" s="822" t="s">
        <v>329</v>
      </c>
      <c r="I166" s="822" t="s">
        <v>2038</v>
      </c>
      <c r="J166" s="822" t="s">
        <v>2039</v>
      </c>
      <c r="K166" s="822" t="s">
        <v>2040</v>
      </c>
      <c r="L166" s="825">
        <v>747.5</v>
      </c>
      <c r="M166" s="825">
        <v>747.5</v>
      </c>
      <c r="N166" s="822">
        <v>1</v>
      </c>
      <c r="O166" s="826">
        <v>1</v>
      </c>
      <c r="P166" s="825">
        <v>747.5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31</v>
      </c>
      <c r="B167" s="822" t="s">
        <v>1691</v>
      </c>
      <c r="C167" s="822" t="s">
        <v>1697</v>
      </c>
      <c r="D167" s="823" t="s">
        <v>2703</v>
      </c>
      <c r="E167" s="824" t="s">
        <v>1706</v>
      </c>
      <c r="F167" s="822" t="s">
        <v>1692</v>
      </c>
      <c r="G167" s="822" t="s">
        <v>1757</v>
      </c>
      <c r="H167" s="822" t="s">
        <v>598</v>
      </c>
      <c r="I167" s="822" t="s">
        <v>2041</v>
      </c>
      <c r="J167" s="822" t="s">
        <v>2042</v>
      </c>
      <c r="K167" s="822" t="s">
        <v>682</v>
      </c>
      <c r="L167" s="825">
        <v>0</v>
      </c>
      <c r="M167" s="825">
        <v>0</v>
      </c>
      <c r="N167" s="822">
        <v>2</v>
      </c>
      <c r="O167" s="826">
        <v>1</v>
      </c>
      <c r="P167" s="825">
        <v>0</v>
      </c>
      <c r="Q167" s="827"/>
      <c r="R167" s="822">
        <v>2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31</v>
      </c>
      <c r="B168" s="822" t="s">
        <v>1691</v>
      </c>
      <c r="C168" s="822" t="s">
        <v>1697</v>
      </c>
      <c r="D168" s="823" t="s">
        <v>2703</v>
      </c>
      <c r="E168" s="824" t="s">
        <v>1706</v>
      </c>
      <c r="F168" s="822" t="s">
        <v>1692</v>
      </c>
      <c r="G168" s="822" t="s">
        <v>1764</v>
      </c>
      <c r="H168" s="822" t="s">
        <v>329</v>
      </c>
      <c r="I168" s="822" t="s">
        <v>1888</v>
      </c>
      <c r="J168" s="822" t="s">
        <v>1889</v>
      </c>
      <c r="K168" s="822" t="s">
        <v>1890</v>
      </c>
      <c r="L168" s="825">
        <v>52.87</v>
      </c>
      <c r="M168" s="825">
        <v>422.96</v>
      </c>
      <c r="N168" s="822">
        <v>8</v>
      </c>
      <c r="O168" s="826">
        <v>6</v>
      </c>
      <c r="P168" s="825">
        <v>370.09</v>
      </c>
      <c r="Q168" s="827">
        <v>0.875</v>
      </c>
      <c r="R168" s="822">
        <v>7</v>
      </c>
      <c r="S168" s="827">
        <v>0.875</v>
      </c>
      <c r="T168" s="826">
        <v>5</v>
      </c>
      <c r="U168" s="828">
        <v>0.83333333333333337</v>
      </c>
    </row>
    <row r="169" spans="1:21" ht="14.45" customHeight="1" x14ac:dyDescent="0.2">
      <c r="A169" s="821">
        <v>31</v>
      </c>
      <c r="B169" s="822" t="s">
        <v>1691</v>
      </c>
      <c r="C169" s="822" t="s">
        <v>1697</v>
      </c>
      <c r="D169" s="823" t="s">
        <v>2703</v>
      </c>
      <c r="E169" s="824" t="s">
        <v>1706</v>
      </c>
      <c r="F169" s="822" t="s">
        <v>1692</v>
      </c>
      <c r="G169" s="822" t="s">
        <v>1764</v>
      </c>
      <c r="H169" s="822" t="s">
        <v>329</v>
      </c>
      <c r="I169" s="822" t="s">
        <v>1765</v>
      </c>
      <c r="J169" s="822" t="s">
        <v>1213</v>
      </c>
      <c r="K169" s="822" t="s">
        <v>1766</v>
      </c>
      <c r="L169" s="825">
        <v>46.99</v>
      </c>
      <c r="M169" s="825">
        <v>140.97</v>
      </c>
      <c r="N169" s="822">
        <v>3</v>
      </c>
      <c r="O169" s="826">
        <v>1</v>
      </c>
      <c r="P169" s="825">
        <v>140.97</v>
      </c>
      <c r="Q169" s="827">
        <v>1</v>
      </c>
      <c r="R169" s="822">
        <v>3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31</v>
      </c>
      <c r="B170" s="822" t="s">
        <v>1691</v>
      </c>
      <c r="C170" s="822" t="s">
        <v>1697</v>
      </c>
      <c r="D170" s="823" t="s">
        <v>2703</v>
      </c>
      <c r="E170" s="824" t="s">
        <v>1706</v>
      </c>
      <c r="F170" s="822" t="s">
        <v>1692</v>
      </c>
      <c r="G170" s="822" t="s">
        <v>1764</v>
      </c>
      <c r="H170" s="822" t="s">
        <v>329</v>
      </c>
      <c r="I170" s="822" t="s">
        <v>2043</v>
      </c>
      <c r="J170" s="822" t="s">
        <v>1213</v>
      </c>
      <c r="K170" s="822" t="s">
        <v>2044</v>
      </c>
      <c r="L170" s="825">
        <v>117.47</v>
      </c>
      <c r="M170" s="825">
        <v>234.94</v>
      </c>
      <c r="N170" s="822">
        <v>2</v>
      </c>
      <c r="O170" s="826">
        <v>2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31</v>
      </c>
      <c r="B171" s="822" t="s">
        <v>1691</v>
      </c>
      <c r="C171" s="822" t="s">
        <v>1697</v>
      </c>
      <c r="D171" s="823" t="s">
        <v>2703</v>
      </c>
      <c r="E171" s="824" t="s">
        <v>1706</v>
      </c>
      <c r="F171" s="822" t="s">
        <v>1692</v>
      </c>
      <c r="G171" s="822" t="s">
        <v>1764</v>
      </c>
      <c r="H171" s="822" t="s">
        <v>329</v>
      </c>
      <c r="I171" s="822" t="s">
        <v>2045</v>
      </c>
      <c r="J171" s="822" t="s">
        <v>1213</v>
      </c>
      <c r="K171" s="822" t="s">
        <v>2046</v>
      </c>
      <c r="L171" s="825">
        <v>234.94</v>
      </c>
      <c r="M171" s="825">
        <v>234.94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31</v>
      </c>
      <c r="B172" s="822" t="s">
        <v>1691</v>
      </c>
      <c r="C172" s="822" t="s">
        <v>1697</v>
      </c>
      <c r="D172" s="823" t="s">
        <v>2703</v>
      </c>
      <c r="E172" s="824" t="s">
        <v>1706</v>
      </c>
      <c r="F172" s="822" t="s">
        <v>1692</v>
      </c>
      <c r="G172" s="822" t="s">
        <v>1764</v>
      </c>
      <c r="H172" s="822" t="s">
        <v>329</v>
      </c>
      <c r="I172" s="822" t="s">
        <v>2047</v>
      </c>
      <c r="J172" s="822" t="s">
        <v>1889</v>
      </c>
      <c r="K172" s="822" t="s">
        <v>1890</v>
      </c>
      <c r="L172" s="825">
        <v>52.87</v>
      </c>
      <c r="M172" s="825">
        <v>52.87</v>
      </c>
      <c r="N172" s="822">
        <v>1</v>
      </c>
      <c r="O172" s="826">
        <v>1</v>
      </c>
      <c r="P172" s="825">
        <v>52.87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31</v>
      </c>
      <c r="B173" s="822" t="s">
        <v>1691</v>
      </c>
      <c r="C173" s="822" t="s">
        <v>1697</v>
      </c>
      <c r="D173" s="823" t="s">
        <v>2703</v>
      </c>
      <c r="E173" s="824" t="s">
        <v>1706</v>
      </c>
      <c r="F173" s="822" t="s">
        <v>1692</v>
      </c>
      <c r="G173" s="822" t="s">
        <v>2048</v>
      </c>
      <c r="H173" s="822" t="s">
        <v>329</v>
      </c>
      <c r="I173" s="822" t="s">
        <v>2049</v>
      </c>
      <c r="J173" s="822" t="s">
        <v>2050</v>
      </c>
      <c r="K173" s="822" t="s">
        <v>2051</v>
      </c>
      <c r="L173" s="825">
        <v>24.68</v>
      </c>
      <c r="M173" s="825">
        <v>49.36</v>
      </c>
      <c r="N173" s="822">
        <v>2</v>
      </c>
      <c r="O173" s="826">
        <v>1</v>
      </c>
      <c r="P173" s="825">
        <v>49.36</v>
      </c>
      <c r="Q173" s="827">
        <v>1</v>
      </c>
      <c r="R173" s="822">
        <v>2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31</v>
      </c>
      <c r="B174" s="822" t="s">
        <v>1691</v>
      </c>
      <c r="C174" s="822" t="s">
        <v>1697</v>
      </c>
      <c r="D174" s="823" t="s">
        <v>2703</v>
      </c>
      <c r="E174" s="824" t="s">
        <v>1706</v>
      </c>
      <c r="F174" s="822" t="s">
        <v>1692</v>
      </c>
      <c r="G174" s="822" t="s">
        <v>1771</v>
      </c>
      <c r="H174" s="822" t="s">
        <v>598</v>
      </c>
      <c r="I174" s="822" t="s">
        <v>2052</v>
      </c>
      <c r="J174" s="822" t="s">
        <v>1585</v>
      </c>
      <c r="K174" s="822" t="s">
        <v>2053</v>
      </c>
      <c r="L174" s="825">
        <v>339.47</v>
      </c>
      <c r="M174" s="825">
        <v>678.94</v>
      </c>
      <c r="N174" s="822">
        <v>2</v>
      </c>
      <c r="O174" s="826">
        <v>1</v>
      </c>
      <c r="P174" s="825">
        <v>678.94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31</v>
      </c>
      <c r="B175" s="822" t="s">
        <v>1691</v>
      </c>
      <c r="C175" s="822" t="s">
        <v>1697</v>
      </c>
      <c r="D175" s="823" t="s">
        <v>2703</v>
      </c>
      <c r="E175" s="824" t="s">
        <v>1706</v>
      </c>
      <c r="F175" s="822" t="s">
        <v>1692</v>
      </c>
      <c r="G175" s="822" t="s">
        <v>1902</v>
      </c>
      <c r="H175" s="822" t="s">
        <v>329</v>
      </c>
      <c r="I175" s="822" t="s">
        <v>1903</v>
      </c>
      <c r="J175" s="822" t="s">
        <v>1904</v>
      </c>
      <c r="K175" s="822" t="s">
        <v>1905</v>
      </c>
      <c r="L175" s="825">
        <v>0</v>
      </c>
      <c r="M175" s="825">
        <v>0</v>
      </c>
      <c r="N175" s="822">
        <v>1</v>
      </c>
      <c r="O175" s="826">
        <v>1</v>
      </c>
      <c r="P175" s="825">
        <v>0</v>
      </c>
      <c r="Q175" s="827"/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31</v>
      </c>
      <c r="B176" s="822" t="s">
        <v>1691</v>
      </c>
      <c r="C176" s="822" t="s">
        <v>1697</v>
      </c>
      <c r="D176" s="823" t="s">
        <v>2703</v>
      </c>
      <c r="E176" s="824" t="s">
        <v>1706</v>
      </c>
      <c r="F176" s="822" t="s">
        <v>1692</v>
      </c>
      <c r="G176" s="822" t="s">
        <v>1787</v>
      </c>
      <c r="H176" s="822" t="s">
        <v>329</v>
      </c>
      <c r="I176" s="822" t="s">
        <v>1923</v>
      </c>
      <c r="J176" s="822" t="s">
        <v>913</v>
      </c>
      <c r="K176" s="822" t="s">
        <v>1924</v>
      </c>
      <c r="L176" s="825">
        <v>35.25</v>
      </c>
      <c r="M176" s="825">
        <v>105.75</v>
      </c>
      <c r="N176" s="822">
        <v>3</v>
      </c>
      <c r="O176" s="826">
        <v>1</v>
      </c>
      <c r="P176" s="825">
        <v>105.75</v>
      </c>
      <c r="Q176" s="827">
        <v>1</v>
      </c>
      <c r="R176" s="822">
        <v>3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31</v>
      </c>
      <c r="B177" s="822" t="s">
        <v>1691</v>
      </c>
      <c r="C177" s="822" t="s">
        <v>1697</v>
      </c>
      <c r="D177" s="823" t="s">
        <v>2703</v>
      </c>
      <c r="E177" s="824" t="s">
        <v>1706</v>
      </c>
      <c r="F177" s="822" t="s">
        <v>1692</v>
      </c>
      <c r="G177" s="822" t="s">
        <v>1926</v>
      </c>
      <c r="H177" s="822" t="s">
        <v>329</v>
      </c>
      <c r="I177" s="822" t="s">
        <v>2054</v>
      </c>
      <c r="J177" s="822" t="s">
        <v>1237</v>
      </c>
      <c r="K177" s="822" t="s">
        <v>2055</v>
      </c>
      <c r="L177" s="825">
        <v>185.26</v>
      </c>
      <c r="M177" s="825">
        <v>185.26</v>
      </c>
      <c r="N177" s="822">
        <v>1</v>
      </c>
      <c r="O177" s="826">
        <v>1</v>
      </c>
      <c r="P177" s="825">
        <v>185.26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31</v>
      </c>
      <c r="B178" s="822" t="s">
        <v>1691</v>
      </c>
      <c r="C178" s="822" t="s">
        <v>1697</v>
      </c>
      <c r="D178" s="823" t="s">
        <v>2703</v>
      </c>
      <c r="E178" s="824" t="s">
        <v>1706</v>
      </c>
      <c r="F178" s="822" t="s">
        <v>1692</v>
      </c>
      <c r="G178" s="822" t="s">
        <v>1730</v>
      </c>
      <c r="H178" s="822" t="s">
        <v>598</v>
      </c>
      <c r="I178" s="822" t="s">
        <v>1575</v>
      </c>
      <c r="J178" s="822" t="s">
        <v>918</v>
      </c>
      <c r="K178" s="822" t="s">
        <v>920</v>
      </c>
      <c r="L178" s="825">
        <v>0</v>
      </c>
      <c r="M178" s="825">
        <v>0</v>
      </c>
      <c r="N178" s="822">
        <v>2</v>
      </c>
      <c r="O178" s="826">
        <v>1</v>
      </c>
      <c r="P178" s="825">
        <v>0</v>
      </c>
      <c r="Q178" s="827"/>
      <c r="R178" s="822">
        <v>2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31</v>
      </c>
      <c r="B179" s="822" t="s">
        <v>1691</v>
      </c>
      <c r="C179" s="822" t="s">
        <v>1697</v>
      </c>
      <c r="D179" s="823" t="s">
        <v>2703</v>
      </c>
      <c r="E179" s="824" t="s">
        <v>1706</v>
      </c>
      <c r="F179" s="822" t="s">
        <v>1692</v>
      </c>
      <c r="G179" s="822" t="s">
        <v>2056</v>
      </c>
      <c r="H179" s="822" t="s">
        <v>329</v>
      </c>
      <c r="I179" s="822" t="s">
        <v>2057</v>
      </c>
      <c r="J179" s="822" t="s">
        <v>2058</v>
      </c>
      <c r="K179" s="822" t="s">
        <v>2059</v>
      </c>
      <c r="L179" s="825">
        <v>200.34</v>
      </c>
      <c r="M179" s="825">
        <v>400.68</v>
      </c>
      <c r="N179" s="822">
        <v>2</v>
      </c>
      <c r="O179" s="826">
        <v>1</v>
      </c>
      <c r="P179" s="825">
        <v>400.68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31</v>
      </c>
      <c r="B180" s="822" t="s">
        <v>1691</v>
      </c>
      <c r="C180" s="822" t="s">
        <v>1697</v>
      </c>
      <c r="D180" s="823" t="s">
        <v>2703</v>
      </c>
      <c r="E180" s="824" t="s">
        <v>1706</v>
      </c>
      <c r="F180" s="822" t="s">
        <v>1692</v>
      </c>
      <c r="G180" s="822" t="s">
        <v>2056</v>
      </c>
      <c r="H180" s="822" t="s">
        <v>329</v>
      </c>
      <c r="I180" s="822" t="s">
        <v>2060</v>
      </c>
      <c r="J180" s="822" t="s">
        <v>2061</v>
      </c>
      <c r="K180" s="822" t="s">
        <v>2062</v>
      </c>
      <c r="L180" s="825">
        <v>31.32</v>
      </c>
      <c r="M180" s="825">
        <v>93.960000000000008</v>
      </c>
      <c r="N180" s="822">
        <v>3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31</v>
      </c>
      <c r="B181" s="822" t="s">
        <v>1691</v>
      </c>
      <c r="C181" s="822" t="s">
        <v>1697</v>
      </c>
      <c r="D181" s="823" t="s">
        <v>2703</v>
      </c>
      <c r="E181" s="824" t="s">
        <v>1706</v>
      </c>
      <c r="F181" s="822" t="s">
        <v>1692</v>
      </c>
      <c r="G181" s="822" t="s">
        <v>1724</v>
      </c>
      <c r="H181" s="822" t="s">
        <v>329</v>
      </c>
      <c r="I181" s="822" t="s">
        <v>1725</v>
      </c>
      <c r="J181" s="822" t="s">
        <v>1048</v>
      </c>
      <c r="K181" s="822" t="s">
        <v>1050</v>
      </c>
      <c r="L181" s="825">
        <v>50.32</v>
      </c>
      <c r="M181" s="825">
        <v>100.64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31</v>
      </c>
      <c r="B182" s="822" t="s">
        <v>1691</v>
      </c>
      <c r="C182" s="822" t="s">
        <v>1697</v>
      </c>
      <c r="D182" s="823" t="s">
        <v>2703</v>
      </c>
      <c r="E182" s="824" t="s">
        <v>1706</v>
      </c>
      <c r="F182" s="822" t="s">
        <v>1692</v>
      </c>
      <c r="G182" s="822" t="s">
        <v>1815</v>
      </c>
      <c r="H182" s="822" t="s">
        <v>329</v>
      </c>
      <c r="I182" s="822" t="s">
        <v>1819</v>
      </c>
      <c r="J182" s="822" t="s">
        <v>1817</v>
      </c>
      <c r="K182" s="822" t="s">
        <v>1820</v>
      </c>
      <c r="L182" s="825">
        <v>0</v>
      </c>
      <c r="M182" s="825">
        <v>0</v>
      </c>
      <c r="N182" s="822">
        <v>1</v>
      </c>
      <c r="O182" s="826">
        <v>1</v>
      </c>
      <c r="P182" s="825"/>
      <c r="Q182" s="827"/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31</v>
      </c>
      <c r="B183" s="822" t="s">
        <v>1691</v>
      </c>
      <c r="C183" s="822" t="s">
        <v>1697</v>
      </c>
      <c r="D183" s="823" t="s">
        <v>2703</v>
      </c>
      <c r="E183" s="824" t="s">
        <v>1706</v>
      </c>
      <c r="F183" s="822" t="s">
        <v>1692</v>
      </c>
      <c r="G183" s="822" t="s">
        <v>1965</v>
      </c>
      <c r="H183" s="822" t="s">
        <v>329</v>
      </c>
      <c r="I183" s="822" t="s">
        <v>1966</v>
      </c>
      <c r="J183" s="822" t="s">
        <v>882</v>
      </c>
      <c r="K183" s="822" t="s">
        <v>883</v>
      </c>
      <c r="L183" s="825">
        <v>121.92</v>
      </c>
      <c r="M183" s="825">
        <v>121.92</v>
      </c>
      <c r="N183" s="822">
        <v>1</v>
      </c>
      <c r="O183" s="826">
        <v>1</v>
      </c>
      <c r="P183" s="825">
        <v>121.92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31</v>
      </c>
      <c r="B184" s="822" t="s">
        <v>1691</v>
      </c>
      <c r="C184" s="822" t="s">
        <v>1697</v>
      </c>
      <c r="D184" s="823" t="s">
        <v>2703</v>
      </c>
      <c r="E184" s="824" t="s">
        <v>1706</v>
      </c>
      <c r="F184" s="822" t="s">
        <v>1694</v>
      </c>
      <c r="G184" s="822" t="s">
        <v>1746</v>
      </c>
      <c r="H184" s="822" t="s">
        <v>329</v>
      </c>
      <c r="I184" s="822" t="s">
        <v>1971</v>
      </c>
      <c r="J184" s="822" t="s">
        <v>1972</v>
      </c>
      <c r="K184" s="822" t="s">
        <v>1973</v>
      </c>
      <c r="L184" s="825">
        <v>0</v>
      </c>
      <c r="M184" s="825">
        <v>0</v>
      </c>
      <c r="N184" s="822">
        <v>2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31</v>
      </c>
      <c r="B185" s="822" t="s">
        <v>1691</v>
      </c>
      <c r="C185" s="822" t="s">
        <v>1697</v>
      </c>
      <c r="D185" s="823" t="s">
        <v>2703</v>
      </c>
      <c r="E185" s="824" t="s">
        <v>1706</v>
      </c>
      <c r="F185" s="822" t="s">
        <v>1694</v>
      </c>
      <c r="G185" s="822" t="s">
        <v>1746</v>
      </c>
      <c r="H185" s="822" t="s">
        <v>329</v>
      </c>
      <c r="I185" s="822" t="s">
        <v>1827</v>
      </c>
      <c r="J185" s="822" t="s">
        <v>1828</v>
      </c>
      <c r="K185" s="822" t="s">
        <v>1829</v>
      </c>
      <c r="L185" s="825">
        <v>492.19</v>
      </c>
      <c r="M185" s="825">
        <v>492.19</v>
      </c>
      <c r="N185" s="822">
        <v>1</v>
      </c>
      <c r="O185" s="826">
        <v>1</v>
      </c>
      <c r="P185" s="825">
        <v>492.19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31</v>
      </c>
      <c r="B186" s="822" t="s">
        <v>1691</v>
      </c>
      <c r="C186" s="822" t="s">
        <v>1697</v>
      </c>
      <c r="D186" s="823" t="s">
        <v>2703</v>
      </c>
      <c r="E186" s="824" t="s">
        <v>1706</v>
      </c>
      <c r="F186" s="822" t="s">
        <v>1694</v>
      </c>
      <c r="G186" s="822" t="s">
        <v>1746</v>
      </c>
      <c r="H186" s="822" t="s">
        <v>329</v>
      </c>
      <c r="I186" s="822" t="s">
        <v>2063</v>
      </c>
      <c r="J186" s="822" t="s">
        <v>2064</v>
      </c>
      <c r="K186" s="822" t="s">
        <v>2065</v>
      </c>
      <c r="L186" s="825">
        <v>600.29999999999995</v>
      </c>
      <c r="M186" s="825">
        <v>600.29999999999995</v>
      </c>
      <c r="N186" s="822">
        <v>1</v>
      </c>
      <c r="O186" s="826">
        <v>1</v>
      </c>
      <c r="P186" s="825">
        <v>600.29999999999995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31</v>
      </c>
      <c r="B187" s="822" t="s">
        <v>1691</v>
      </c>
      <c r="C187" s="822" t="s">
        <v>1697</v>
      </c>
      <c r="D187" s="823" t="s">
        <v>2703</v>
      </c>
      <c r="E187" s="824" t="s">
        <v>1706</v>
      </c>
      <c r="F187" s="822" t="s">
        <v>1694</v>
      </c>
      <c r="G187" s="822" t="s">
        <v>1746</v>
      </c>
      <c r="H187" s="822" t="s">
        <v>329</v>
      </c>
      <c r="I187" s="822" t="s">
        <v>2066</v>
      </c>
      <c r="J187" s="822" t="s">
        <v>2067</v>
      </c>
      <c r="K187" s="822" t="s">
        <v>2068</v>
      </c>
      <c r="L187" s="825">
        <v>80.36</v>
      </c>
      <c r="M187" s="825">
        <v>80.36</v>
      </c>
      <c r="N187" s="822">
        <v>1</v>
      </c>
      <c r="O187" s="826">
        <v>1</v>
      </c>
      <c r="P187" s="825">
        <v>80.36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31</v>
      </c>
      <c r="B188" s="822" t="s">
        <v>1691</v>
      </c>
      <c r="C188" s="822" t="s">
        <v>1697</v>
      </c>
      <c r="D188" s="823" t="s">
        <v>2703</v>
      </c>
      <c r="E188" s="824" t="s">
        <v>1706</v>
      </c>
      <c r="F188" s="822" t="s">
        <v>1694</v>
      </c>
      <c r="G188" s="822" t="s">
        <v>1746</v>
      </c>
      <c r="H188" s="822" t="s">
        <v>329</v>
      </c>
      <c r="I188" s="822" t="s">
        <v>2069</v>
      </c>
      <c r="J188" s="822" t="s">
        <v>2070</v>
      </c>
      <c r="K188" s="822" t="s">
        <v>2071</v>
      </c>
      <c r="L188" s="825">
        <v>600.29999999999995</v>
      </c>
      <c r="M188" s="825">
        <v>600.29999999999995</v>
      </c>
      <c r="N188" s="822">
        <v>1</v>
      </c>
      <c r="O188" s="826">
        <v>1</v>
      </c>
      <c r="P188" s="825">
        <v>600.29999999999995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31</v>
      </c>
      <c r="B189" s="822" t="s">
        <v>1691</v>
      </c>
      <c r="C189" s="822" t="s">
        <v>1697</v>
      </c>
      <c r="D189" s="823" t="s">
        <v>2703</v>
      </c>
      <c r="E189" s="824" t="s">
        <v>1706</v>
      </c>
      <c r="F189" s="822" t="s">
        <v>1694</v>
      </c>
      <c r="G189" s="822" t="s">
        <v>1746</v>
      </c>
      <c r="H189" s="822" t="s">
        <v>329</v>
      </c>
      <c r="I189" s="822" t="s">
        <v>1851</v>
      </c>
      <c r="J189" s="822" t="s">
        <v>1852</v>
      </c>
      <c r="K189" s="822" t="s">
        <v>1853</v>
      </c>
      <c r="L189" s="825">
        <v>249.55</v>
      </c>
      <c r="M189" s="825">
        <v>499.1</v>
      </c>
      <c r="N189" s="822">
        <v>2</v>
      </c>
      <c r="O189" s="826">
        <v>1</v>
      </c>
      <c r="P189" s="825">
        <v>499.1</v>
      </c>
      <c r="Q189" s="827">
        <v>1</v>
      </c>
      <c r="R189" s="822">
        <v>2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31</v>
      </c>
      <c r="B190" s="822" t="s">
        <v>1691</v>
      </c>
      <c r="C190" s="822" t="s">
        <v>1697</v>
      </c>
      <c r="D190" s="823" t="s">
        <v>2703</v>
      </c>
      <c r="E190" s="824" t="s">
        <v>1706</v>
      </c>
      <c r="F190" s="822" t="s">
        <v>1694</v>
      </c>
      <c r="G190" s="822" t="s">
        <v>1746</v>
      </c>
      <c r="H190" s="822" t="s">
        <v>329</v>
      </c>
      <c r="I190" s="822" t="s">
        <v>1857</v>
      </c>
      <c r="J190" s="822" t="s">
        <v>1858</v>
      </c>
      <c r="K190" s="822" t="s">
        <v>1859</v>
      </c>
      <c r="L190" s="825">
        <v>320.25</v>
      </c>
      <c r="M190" s="825">
        <v>3843</v>
      </c>
      <c r="N190" s="822">
        <v>12</v>
      </c>
      <c r="O190" s="826">
        <v>12</v>
      </c>
      <c r="P190" s="825">
        <v>3522.75</v>
      </c>
      <c r="Q190" s="827">
        <v>0.91666666666666663</v>
      </c>
      <c r="R190" s="822">
        <v>11</v>
      </c>
      <c r="S190" s="827">
        <v>0.91666666666666663</v>
      </c>
      <c r="T190" s="826">
        <v>11</v>
      </c>
      <c r="U190" s="828">
        <v>0.91666666666666663</v>
      </c>
    </row>
    <row r="191" spans="1:21" ht="14.45" customHeight="1" x14ac:dyDescent="0.2">
      <c r="A191" s="821">
        <v>31</v>
      </c>
      <c r="B191" s="822" t="s">
        <v>1691</v>
      </c>
      <c r="C191" s="822" t="s">
        <v>1697</v>
      </c>
      <c r="D191" s="823" t="s">
        <v>2703</v>
      </c>
      <c r="E191" s="824" t="s">
        <v>1706</v>
      </c>
      <c r="F191" s="822" t="s">
        <v>1694</v>
      </c>
      <c r="G191" s="822" t="s">
        <v>1746</v>
      </c>
      <c r="H191" s="822" t="s">
        <v>329</v>
      </c>
      <c r="I191" s="822" t="s">
        <v>1860</v>
      </c>
      <c r="J191" s="822" t="s">
        <v>1861</v>
      </c>
      <c r="K191" s="822" t="s">
        <v>1862</v>
      </c>
      <c r="L191" s="825">
        <v>349.13</v>
      </c>
      <c r="M191" s="825">
        <v>1396.52</v>
      </c>
      <c r="N191" s="822">
        <v>4</v>
      </c>
      <c r="O191" s="826">
        <v>4</v>
      </c>
      <c r="P191" s="825">
        <v>1396.52</v>
      </c>
      <c r="Q191" s="827">
        <v>1</v>
      </c>
      <c r="R191" s="822">
        <v>4</v>
      </c>
      <c r="S191" s="827">
        <v>1</v>
      </c>
      <c r="T191" s="826">
        <v>4</v>
      </c>
      <c r="U191" s="828">
        <v>1</v>
      </c>
    </row>
    <row r="192" spans="1:21" ht="14.45" customHeight="1" x14ac:dyDescent="0.2">
      <c r="A192" s="821">
        <v>31</v>
      </c>
      <c r="B192" s="822" t="s">
        <v>1691</v>
      </c>
      <c r="C192" s="822" t="s">
        <v>1697</v>
      </c>
      <c r="D192" s="823" t="s">
        <v>2703</v>
      </c>
      <c r="E192" s="824" t="s">
        <v>1706</v>
      </c>
      <c r="F192" s="822" t="s">
        <v>1694</v>
      </c>
      <c r="G192" s="822" t="s">
        <v>1746</v>
      </c>
      <c r="H192" s="822" t="s">
        <v>329</v>
      </c>
      <c r="I192" s="822" t="s">
        <v>2072</v>
      </c>
      <c r="J192" s="822" t="s">
        <v>1834</v>
      </c>
      <c r="K192" s="822" t="s">
        <v>2073</v>
      </c>
      <c r="L192" s="825">
        <v>31.91</v>
      </c>
      <c r="M192" s="825">
        <v>31.91</v>
      </c>
      <c r="N192" s="822">
        <v>1</v>
      </c>
      <c r="O192" s="826">
        <v>1</v>
      </c>
      <c r="P192" s="825">
        <v>31.91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31</v>
      </c>
      <c r="B193" s="822" t="s">
        <v>1691</v>
      </c>
      <c r="C193" s="822" t="s">
        <v>1697</v>
      </c>
      <c r="D193" s="823" t="s">
        <v>2703</v>
      </c>
      <c r="E193" s="824" t="s">
        <v>1706</v>
      </c>
      <c r="F193" s="822" t="s">
        <v>1694</v>
      </c>
      <c r="G193" s="822" t="s">
        <v>1746</v>
      </c>
      <c r="H193" s="822" t="s">
        <v>329</v>
      </c>
      <c r="I193" s="822" t="s">
        <v>1863</v>
      </c>
      <c r="J193" s="822" t="s">
        <v>1834</v>
      </c>
      <c r="K193" s="822" t="s">
        <v>1864</v>
      </c>
      <c r="L193" s="825">
        <v>25.5</v>
      </c>
      <c r="M193" s="825">
        <v>102</v>
      </c>
      <c r="N193" s="822">
        <v>4</v>
      </c>
      <c r="O193" s="826">
        <v>4</v>
      </c>
      <c r="P193" s="825">
        <v>102</v>
      </c>
      <c r="Q193" s="827">
        <v>1</v>
      </c>
      <c r="R193" s="822">
        <v>4</v>
      </c>
      <c r="S193" s="827">
        <v>1</v>
      </c>
      <c r="T193" s="826">
        <v>4</v>
      </c>
      <c r="U193" s="828">
        <v>1</v>
      </c>
    </row>
    <row r="194" spans="1:21" ht="14.45" customHeight="1" x14ac:dyDescent="0.2">
      <c r="A194" s="821">
        <v>31</v>
      </c>
      <c r="B194" s="822" t="s">
        <v>1691</v>
      </c>
      <c r="C194" s="822" t="s">
        <v>1697</v>
      </c>
      <c r="D194" s="823" t="s">
        <v>2703</v>
      </c>
      <c r="E194" s="824" t="s">
        <v>1706</v>
      </c>
      <c r="F194" s="822" t="s">
        <v>1694</v>
      </c>
      <c r="G194" s="822" t="s">
        <v>1746</v>
      </c>
      <c r="H194" s="822" t="s">
        <v>329</v>
      </c>
      <c r="I194" s="822" t="s">
        <v>2074</v>
      </c>
      <c r="J194" s="822" t="s">
        <v>2075</v>
      </c>
      <c r="K194" s="822" t="s">
        <v>2076</v>
      </c>
      <c r="L194" s="825">
        <v>700.35</v>
      </c>
      <c r="M194" s="825">
        <v>700.35</v>
      </c>
      <c r="N194" s="822">
        <v>1</v>
      </c>
      <c r="O194" s="826">
        <v>1</v>
      </c>
      <c r="P194" s="825">
        <v>700.35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31</v>
      </c>
      <c r="B195" s="822" t="s">
        <v>1691</v>
      </c>
      <c r="C195" s="822" t="s">
        <v>1697</v>
      </c>
      <c r="D195" s="823" t="s">
        <v>2703</v>
      </c>
      <c r="E195" s="824" t="s">
        <v>1706</v>
      </c>
      <c r="F195" s="822" t="s">
        <v>1694</v>
      </c>
      <c r="G195" s="822" t="s">
        <v>1746</v>
      </c>
      <c r="H195" s="822" t="s">
        <v>329</v>
      </c>
      <c r="I195" s="822" t="s">
        <v>2077</v>
      </c>
      <c r="J195" s="822" t="s">
        <v>2078</v>
      </c>
      <c r="K195" s="822" t="s">
        <v>1881</v>
      </c>
      <c r="L195" s="825">
        <v>180.55</v>
      </c>
      <c r="M195" s="825">
        <v>180.55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31</v>
      </c>
      <c r="B196" s="822" t="s">
        <v>1691</v>
      </c>
      <c r="C196" s="822" t="s">
        <v>1697</v>
      </c>
      <c r="D196" s="823" t="s">
        <v>2703</v>
      </c>
      <c r="E196" s="824" t="s">
        <v>1706</v>
      </c>
      <c r="F196" s="822" t="s">
        <v>1694</v>
      </c>
      <c r="G196" s="822" t="s">
        <v>1746</v>
      </c>
      <c r="H196" s="822" t="s">
        <v>329</v>
      </c>
      <c r="I196" s="822" t="s">
        <v>2079</v>
      </c>
      <c r="J196" s="822" t="s">
        <v>2080</v>
      </c>
      <c r="K196" s="822" t="s">
        <v>2081</v>
      </c>
      <c r="L196" s="825">
        <v>472.76</v>
      </c>
      <c r="M196" s="825">
        <v>472.76</v>
      </c>
      <c r="N196" s="822">
        <v>1</v>
      </c>
      <c r="O196" s="826">
        <v>1</v>
      </c>
      <c r="P196" s="825">
        <v>472.76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31</v>
      </c>
      <c r="B197" s="822" t="s">
        <v>1691</v>
      </c>
      <c r="C197" s="822" t="s">
        <v>1697</v>
      </c>
      <c r="D197" s="823" t="s">
        <v>2703</v>
      </c>
      <c r="E197" s="824" t="s">
        <v>1707</v>
      </c>
      <c r="F197" s="822" t="s">
        <v>1692</v>
      </c>
      <c r="G197" s="822" t="s">
        <v>2082</v>
      </c>
      <c r="H197" s="822" t="s">
        <v>329</v>
      </c>
      <c r="I197" s="822" t="s">
        <v>2083</v>
      </c>
      <c r="J197" s="822" t="s">
        <v>2084</v>
      </c>
      <c r="K197" s="822" t="s">
        <v>2085</v>
      </c>
      <c r="L197" s="825">
        <v>121.75</v>
      </c>
      <c r="M197" s="825">
        <v>121.75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31</v>
      </c>
      <c r="B198" s="822" t="s">
        <v>1691</v>
      </c>
      <c r="C198" s="822" t="s">
        <v>1697</v>
      </c>
      <c r="D198" s="823" t="s">
        <v>2703</v>
      </c>
      <c r="E198" s="824" t="s">
        <v>1707</v>
      </c>
      <c r="F198" s="822" t="s">
        <v>1692</v>
      </c>
      <c r="G198" s="822" t="s">
        <v>2086</v>
      </c>
      <c r="H198" s="822" t="s">
        <v>598</v>
      </c>
      <c r="I198" s="822" t="s">
        <v>1677</v>
      </c>
      <c r="J198" s="822" t="s">
        <v>1592</v>
      </c>
      <c r="K198" s="822" t="s">
        <v>1678</v>
      </c>
      <c r="L198" s="825">
        <v>23.4</v>
      </c>
      <c r="M198" s="825">
        <v>23.4</v>
      </c>
      <c r="N198" s="822">
        <v>1</v>
      </c>
      <c r="O198" s="826"/>
      <c r="P198" s="825">
        <v>23.4</v>
      </c>
      <c r="Q198" s="827">
        <v>1</v>
      </c>
      <c r="R198" s="822">
        <v>1</v>
      </c>
      <c r="S198" s="827">
        <v>1</v>
      </c>
      <c r="T198" s="826"/>
      <c r="U198" s="828"/>
    </row>
    <row r="199" spans="1:21" ht="14.45" customHeight="1" x14ac:dyDescent="0.2">
      <c r="A199" s="821">
        <v>31</v>
      </c>
      <c r="B199" s="822" t="s">
        <v>1691</v>
      </c>
      <c r="C199" s="822" t="s">
        <v>1697</v>
      </c>
      <c r="D199" s="823" t="s">
        <v>2703</v>
      </c>
      <c r="E199" s="824" t="s">
        <v>1707</v>
      </c>
      <c r="F199" s="822" t="s">
        <v>1692</v>
      </c>
      <c r="G199" s="822" t="s">
        <v>2087</v>
      </c>
      <c r="H199" s="822" t="s">
        <v>329</v>
      </c>
      <c r="I199" s="822" t="s">
        <v>2088</v>
      </c>
      <c r="J199" s="822" t="s">
        <v>2089</v>
      </c>
      <c r="K199" s="822" t="s">
        <v>857</v>
      </c>
      <c r="L199" s="825">
        <v>0</v>
      </c>
      <c r="M199" s="825">
        <v>0</v>
      </c>
      <c r="N199" s="822">
        <v>2</v>
      </c>
      <c r="O199" s="826">
        <v>1</v>
      </c>
      <c r="P199" s="825">
        <v>0</v>
      </c>
      <c r="Q199" s="827"/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31</v>
      </c>
      <c r="B200" s="822" t="s">
        <v>1691</v>
      </c>
      <c r="C200" s="822" t="s">
        <v>1697</v>
      </c>
      <c r="D200" s="823" t="s">
        <v>2703</v>
      </c>
      <c r="E200" s="824" t="s">
        <v>1707</v>
      </c>
      <c r="F200" s="822" t="s">
        <v>1692</v>
      </c>
      <c r="G200" s="822" t="s">
        <v>1757</v>
      </c>
      <c r="H200" s="822" t="s">
        <v>329</v>
      </c>
      <c r="I200" s="822" t="s">
        <v>1887</v>
      </c>
      <c r="J200" s="822" t="s">
        <v>1759</v>
      </c>
      <c r="K200" s="822" t="s">
        <v>682</v>
      </c>
      <c r="L200" s="825">
        <v>78.33</v>
      </c>
      <c r="M200" s="825">
        <v>78.33</v>
      </c>
      <c r="N200" s="822">
        <v>1</v>
      </c>
      <c r="O200" s="826">
        <v>1</v>
      </c>
      <c r="P200" s="825">
        <v>78.33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31</v>
      </c>
      <c r="B201" s="822" t="s">
        <v>1691</v>
      </c>
      <c r="C201" s="822" t="s">
        <v>1697</v>
      </c>
      <c r="D201" s="823" t="s">
        <v>2703</v>
      </c>
      <c r="E201" s="824" t="s">
        <v>1707</v>
      </c>
      <c r="F201" s="822" t="s">
        <v>1692</v>
      </c>
      <c r="G201" s="822" t="s">
        <v>1757</v>
      </c>
      <c r="H201" s="822" t="s">
        <v>329</v>
      </c>
      <c r="I201" s="822" t="s">
        <v>1758</v>
      </c>
      <c r="J201" s="822" t="s">
        <v>1759</v>
      </c>
      <c r="K201" s="822" t="s">
        <v>682</v>
      </c>
      <c r="L201" s="825">
        <v>78.33</v>
      </c>
      <c r="M201" s="825">
        <v>78.33</v>
      </c>
      <c r="N201" s="822">
        <v>1</v>
      </c>
      <c r="O201" s="826">
        <v>1</v>
      </c>
      <c r="P201" s="825">
        <v>78.33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31</v>
      </c>
      <c r="B202" s="822" t="s">
        <v>1691</v>
      </c>
      <c r="C202" s="822" t="s">
        <v>1697</v>
      </c>
      <c r="D202" s="823" t="s">
        <v>2703</v>
      </c>
      <c r="E202" s="824" t="s">
        <v>1707</v>
      </c>
      <c r="F202" s="822" t="s">
        <v>1692</v>
      </c>
      <c r="G202" s="822" t="s">
        <v>1760</v>
      </c>
      <c r="H202" s="822" t="s">
        <v>329</v>
      </c>
      <c r="I202" s="822" t="s">
        <v>2090</v>
      </c>
      <c r="J202" s="822" t="s">
        <v>2091</v>
      </c>
      <c r="K202" s="822" t="s">
        <v>2092</v>
      </c>
      <c r="L202" s="825">
        <v>11.75</v>
      </c>
      <c r="M202" s="825">
        <v>11.75</v>
      </c>
      <c r="N202" s="822">
        <v>1</v>
      </c>
      <c r="O202" s="826">
        <v>1</v>
      </c>
      <c r="P202" s="825">
        <v>11.75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31</v>
      </c>
      <c r="B203" s="822" t="s">
        <v>1691</v>
      </c>
      <c r="C203" s="822" t="s">
        <v>1697</v>
      </c>
      <c r="D203" s="823" t="s">
        <v>2703</v>
      </c>
      <c r="E203" s="824" t="s">
        <v>1707</v>
      </c>
      <c r="F203" s="822" t="s">
        <v>1692</v>
      </c>
      <c r="G203" s="822" t="s">
        <v>2093</v>
      </c>
      <c r="H203" s="822" t="s">
        <v>329</v>
      </c>
      <c r="I203" s="822" t="s">
        <v>2094</v>
      </c>
      <c r="J203" s="822" t="s">
        <v>2095</v>
      </c>
      <c r="K203" s="822" t="s">
        <v>2096</v>
      </c>
      <c r="L203" s="825">
        <v>42.05</v>
      </c>
      <c r="M203" s="825">
        <v>42.05</v>
      </c>
      <c r="N203" s="822">
        <v>1</v>
      </c>
      <c r="O203" s="826">
        <v>1</v>
      </c>
      <c r="P203" s="825">
        <v>42.05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31</v>
      </c>
      <c r="B204" s="822" t="s">
        <v>1691</v>
      </c>
      <c r="C204" s="822" t="s">
        <v>1697</v>
      </c>
      <c r="D204" s="823" t="s">
        <v>2703</v>
      </c>
      <c r="E204" s="824" t="s">
        <v>1707</v>
      </c>
      <c r="F204" s="822" t="s">
        <v>1692</v>
      </c>
      <c r="G204" s="822" t="s">
        <v>2093</v>
      </c>
      <c r="H204" s="822" t="s">
        <v>329</v>
      </c>
      <c r="I204" s="822" t="s">
        <v>2094</v>
      </c>
      <c r="J204" s="822" t="s">
        <v>2095</v>
      </c>
      <c r="K204" s="822" t="s">
        <v>2096</v>
      </c>
      <c r="L204" s="825">
        <v>52.78</v>
      </c>
      <c r="M204" s="825">
        <v>52.78</v>
      </c>
      <c r="N204" s="822">
        <v>1</v>
      </c>
      <c r="O204" s="826">
        <v>1</v>
      </c>
      <c r="P204" s="825">
        <v>52.78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31</v>
      </c>
      <c r="B205" s="822" t="s">
        <v>1691</v>
      </c>
      <c r="C205" s="822" t="s">
        <v>1697</v>
      </c>
      <c r="D205" s="823" t="s">
        <v>2703</v>
      </c>
      <c r="E205" s="824" t="s">
        <v>1707</v>
      </c>
      <c r="F205" s="822" t="s">
        <v>1692</v>
      </c>
      <c r="G205" s="822" t="s">
        <v>1764</v>
      </c>
      <c r="H205" s="822" t="s">
        <v>329</v>
      </c>
      <c r="I205" s="822" t="s">
        <v>2097</v>
      </c>
      <c r="J205" s="822" t="s">
        <v>2098</v>
      </c>
      <c r="K205" s="822" t="s">
        <v>2099</v>
      </c>
      <c r="L205" s="825">
        <v>23.49</v>
      </c>
      <c r="M205" s="825">
        <v>46.98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31</v>
      </c>
      <c r="B206" s="822" t="s">
        <v>1691</v>
      </c>
      <c r="C206" s="822" t="s">
        <v>1697</v>
      </c>
      <c r="D206" s="823" t="s">
        <v>2703</v>
      </c>
      <c r="E206" s="824" t="s">
        <v>1707</v>
      </c>
      <c r="F206" s="822" t="s">
        <v>1692</v>
      </c>
      <c r="G206" s="822" t="s">
        <v>2100</v>
      </c>
      <c r="H206" s="822" t="s">
        <v>598</v>
      </c>
      <c r="I206" s="822" t="s">
        <v>2101</v>
      </c>
      <c r="J206" s="822" t="s">
        <v>1442</v>
      </c>
      <c r="K206" s="822" t="s">
        <v>2102</v>
      </c>
      <c r="L206" s="825">
        <v>85.02</v>
      </c>
      <c r="M206" s="825">
        <v>85.02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31</v>
      </c>
      <c r="B207" s="822" t="s">
        <v>1691</v>
      </c>
      <c r="C207" s="822" t="s">
        <v>1697</v>
      </c>
      <c r="D207" s="823" t="s">
        <v>2703</v>
      </c>
      <c r="E207" s="824" t="s">
        <v>1707</v>
      </c>
      <c r="F207" s="822" t="s">
        <v>1692</v>
      </c>
      <c r="G207" s="822" t="s">
        <v>1902</v>
      </c>
      <c r="H207" s="822" t="s">
        <v>329</v>
      </c>
      <c r="I207" s="822" t="s">
        <v>1903</v>
      </c>
      <c r="J207" s="822" t="s">
        <v>1904</v>
      </c>
      <c r="K207" s="822" t="s">
        <v>1905</v>
      </c>
      <c r="L207" s="825">
        <v>0</v>
      </c>
      <c r="M207" s="825">
        <v>0</v>
      </c>
      <c r="N207" s="822">
        <v>7</v>
      </c>
      <c r="O207" s="826">
        <v>3</v>
      </c>
      <c r="P207" s="825">
        <v>0</v>
      </c>
      <c r="Q207" s="827"/>
      <c r="R207" s="822">
        <v>7</v>
      </c>
      <c r="S207" s="827">
        <v>1</v>
      </c>
      <c r="T207" s="826">
        <v>3</v>
      </c>
      <c r="U207" s="828">
        <v>1</v>
      </c>
    </row>
    <row r="208" spans="1:21" ht="14.45" customHeight="1" x14ac:dyDescent="0.2">
      <c r="A208" s="821">
        <v>31</v>
      </c>
      <c r="B208" s="822" t="s">
        <v>1691</v>
      </c>
      <c r="C208" s="822" t="s">
        <v>1697</v>
      </c>
      <c r="D208" s="823" t="s">
        <v>2703</v>
      </c>
      <c r="E208" s="824" t="s">
        <v>1707</v>
      </c>
      <c r="F208" s="822" t="s">
        <v>1692</v>
      </c>
      <c r="G208" s="822" t="s">
        <v>2103</v>
      </c>
      <c r="H208" s="822" t="s">
        <v>329</v>
      </c>
      <c r="I208" s="822" t="s">
        <v>2104</v>
      </c>
      <c r="J208" s="822" t="s">
        <v>2105</v>
      </c>
      <c r="K208" s="822" t="s">
        <v>2106</v>
      </c>
      <c r="L208" s="825">
        <v>45.03</v>
      </c>
      <c r="M208" s="825">
        <v>90.06</v>
      </c>
      <c r="N208" s="822">
        <v>2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31</v>
      </c>
      <c r="B209" s="822" t="s">
        <v>1691</v>
      </c>
      <c r="C209" s="822" t="s">
        <v>1697</v>
      </c>
      <c r="D209" s="823" t="s">
        <v>2703</v>
      </c>
      <c r="E209" s="824" t="s">
        <v>1707</v>
      </c>
      <c r="F209" s="822" t="s">
        <v>1692</v>
      </c>
      <c r="G209" s="822" t="s">
        <v>2107</v>
      </c>
      <c r="H209" s="822" t="s">
        <v>329</v>
      </c>
      <c r="I209" s="822" t="s">
        <v>2108</v>
      </c>
      <c r="J209" s="822" t="s">
        <v>710</v>
      </c>
      <c r="K209" s="822" t="s">
        <v>2109</v>
      </c>
      <c r="L209" s="825">
        <v>25.53</v>
      </c>
      <c r="M209" s="825">
        <v>51.06</v>
      </c>
      <c r="N209" s="822">
        <v>2</v>
      </c>
      <c r="O209" s="826">
        <v>1.5</v>
      </c>
      <c r="P209" s="825">
        <v>51.06</v>
      </c>
      <c r="Q209" s="827">
        <v>1</v>
      </c>
      <c r="R209" s="822">
        <v>2</v>
      </c>
      <c r="S209" s="827">
        <v>1</v>
      </c>
      <c r="T209" s="826">
        <v>1.5</v>
      </c>
      <c r="U209" s="828">
        <v>1</v>
      </c>
    </row>
    <row r="210" spans="1:21" ht="14.45" customHeight="1" x14ac:dyDescent="0.2">
      <c r="A210" s="821">
        <v>31</v>
      </c>
      <c r="B210" s="822" t="s">
        <v>1691</v>
      </c>
      <c r="C210" s="822" t="s">
        <v>1697</v>
      </c>
      <c r="D210" s="823" t="s">
        <v>2703</v>
      </c>
      <c r="E210" s="824" t="s">
        <v>1707</v>
      </c>
      <c r="F210" s="822" t="s">
        <v>1692</v>
      </c>
      <c r="G210" s="822" t="s">
        <v>1778</v>
      </c>
      <c r="H210" s="822" t="s">
        <v>329</v>
      </c>
      <c r="I210" s="822" t="s">
        <v>1779</v>
      </c>
      <c r="J210" s="822" t="s">
        <v>1780</v>
      </c>
      <c r="K210" s="822" t="s">
        <v>1781</v>
      </c>
      <c r="L210" s="825">
        <v>132.97999999999999</v>
      </c>
      <c r="M210" s="825">
        <v>1728.7399999999998</v>
      </c>
      <c r="N210" s="822">
        <v>13</v>
      </c>
      <c r="O210" s="826">
        <v>3.5</v>
      </c>
      <c r="P210" s="825">
        <v>1063.8399999999999</v>
      </c>
      <c r="Q210" s="827">
        <v>0.61538461538461542</v>
      </c>
      <c r="R210" s="822">
        <v>8</v>
      </c>
      <c r="S210" s="827">
        <v>0.61538461538461542</v>
      </c>
      <c r="T210" s="826">
        <v>1.5</v>
      </c>
      <c r="U210" s="828">
        <v>0.42857142857142855</v>
      </c>
    </row>
    <row r="211" spans="1:21" ht="14.45" customHeight="1" x14ac:dyDescent="0.2">
      <c r="A211" s="821">
        <v>31</v>
      </c>
      <c r="B211" s="822" t="s">
        <v>1691</v>
      </c>
      <c r="C211" s="822" t="s">
        <v>1697</v>
      </c>
      <c r="D211" s="823" t="s">
        <v>2703</v>
      </c>
      <c r="E211" s="824" t="s">
        <v>1707</v>
      </c>
      <c r="F211" s="822" t="s">
        <v>1692</v>
      </c>
      <c r="G211" s="822" t="s">
        <v>2110</v>
      </c>
      <c r="H211" s="822" t="s">
        <v>329</v>
      </c>
      <c r="I211" s="822" t="s">
        <v>2111</v>
      </c>
      <c r="J211" s="822" t="s">
        <v>2112</v>
      </c>
      <c r="K211" s="822" t="s">
        <v>2113</v>
      </c>
      <c r="L211" s="825">
        <v>141.25</v>
      </c>
      <c r="M211" s="825">
        <v>141.25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31</v>
      </c>
      <c r="B212" s="822" t="s">
        <v>1691</v>
      </c>
      <c r="C212" s="822" t="s">
        <v>1697</v>
      </c>
      <c r="D212" s="823" t="s">
        <v>2703</v>
      </c>
      <c r="E212" s="824" t="s">
        <v>1707</v>
      </c>
      <c r="F212" s="822" t="s">
        <v>1692</v>
      </c>
      <c r="G212" s="822" t="s">
        <v>1721</v>
      </c>
      <c r="H212" s="822" t="s">
        <v>598</v>
      </c>
      <c r="I212" s="822" t="s">
        <v>1429</v>
      </c>
      <c r="J212" s="822" t="s">
        <v>776</v>
      </c>
      <c r="K212" s="822" t="s">
        <v>1430</v>
      </c>
      <c r="L212" s="825">
        <v>1385.62</v>
      </c>
      <c r="M212" s="825">
        <v>4156.8599999999997</v>
      </c>
      <c r="N212" s="822">
        <v>3</v>
      </c>
      <c r="O212" s="826">
        <v>1</v>
      </c>
      <c r="P212" s="825">
        <v>4156.8599999999997</v>
      </c>
      <c r="Q212" s="827">
        <v>1</v>
      </c>
      <c r="R212" s="822">
        <v>3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31</v>
      </c>
      <c r="B213" s="822" t="s">
        <v>1691</v>
      </c>
      <c r="C213" s="822" t="s">
        <v>1697</v>
      </c>
      <c r="D213" s="823" t="s">
        <v>2703</v>
      </c>
      <c r="E213" s="824" t="s">
        <v>1707</v>
      </c>
      <c r="F213" s="822" t="s">
        <v>1692</v>
      </c>
      <c r="G213" s="822" t="s">
        <v>1721</v>
      </c>
      <c r="H213" s="822" t="s">
        <v>598</v>
      </c>
      <c r="I213" s="822" t="s">
        <v>1431</v>
      </c>
      <c r="J213" s="822" t="s">
        <v>773</v>
      </c>
      <c r="K213" s="822" t="s">
        <v>1432</v>
      </c>
      <c r="L213" s="825">
        <v>736.33</v>
      </c>
      <c r="M213" s="825">
        <v>40498.15</v>
      </c>
      <c r="N213" s="822">
        <v>55</v>
      </c>
      <c r="O213" s="826">
        <v>17</v>
      </c>
      <c r="P213" s="825">
        <v>25771.550000000003</v>
      </c>
      <c r="Q213" s="827">
        <v>0.63636363636363646</v>
      </c>
      <c r="R213" s="822">
        <v>35</v>
      </c>
      <c r="S213" s="827">
        <v>0.63636363636363635</v>
      </c>
      <c r="T213" s="826">
        <v>11.5</v>
      </c>
      <c r="U213" s="828">
        <v>0.67647058823529416</v>
      </c>
    </row>
    <row r="214" spans="1:21" ht="14.45" customHeight="1" x14ac:dyDescent="0.2">
      <c r="A214" s="821">
        <v>31</v>
      </c>
      <c r="B214" s="822" t="s">
        <v>1691</v>
      </c>
      <c r="C214" s="822" t="s">
        <v>1697</v>
      </c>
      <c r="D214" s="823" t="s">
        <v>2703</v>
      </c>
      <c r="E214" s="824" t="s">
        <v>1707</v>
      </c>
      <c r="F214" s="822" t="s">
        <v>1692</v>
      </c>
      <c r="G214" s="822" t="s">
        <v>1721</v>
      </c>
      <c r="H214" s="822" t="s">
        <v>598</v>
      </c>
      <c r="I214" s="822" t="s">
        <v>1433</v>
      </c>
      <c r="J214" s="822" t="s">
        <v>773</v>
      </c>
      <c r="K214" s="822" t="s">
        <v>1434</v>
      </c>
      <c r="L214" s="825">
        <v>490.89</v>
      </c>
      <c r="M214" s="825">
        <v>981.78</v>
      </c>
      <c r="N214" s="822">
        <v>2</v>
      </c>
      <c r="O214" s="826">
        <v>2</v>
      </c>
      <c r="P214" s="825">
        <v>981.78</v>
      </c>
      <c r="Q214" s="827">
        <v>1</v>
      </c>
      <c r="R214" s="822">
        <v>2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31</v>
      </c>
      <c r="B215" s="822" t="s">
        <v>1691</v>
      </c>
      <c r="C215" s="822" t="s">
        <v>1697</v>
      </c>
      <c r="D215" s="823" t="s">
        <v>2703</v>
      </c>
      <c r="E215" s="824" t="s">
        <v>1707</v>
      </c>
      <c r="F215" s="822" t="s">
        <v>1692</v>
      </c>
      <c r="G215" s="822" t="s">
        <v>1721</v>
      </c>
      <c r="H215" s="822" t="s">
        <v>598</v>
      </c>
      <c r="I215" s="822" t="s">
        <v>2114</v>
      </c>
      <c r="J215" s="822" t="s">
        <v>776</v>
      </c>
      <c r="K215" s="822" t="s">
        <v>2115</v>
      </c>
      <c r="L215" s="825">
        <v>1847.49</v>
      </c>
      <c r="M215" s="825">
        <v>3694.98</v>
      </c>
      <c r="N215" s="822">
        <v>2</v>
      </c>
      <c r="O215" s="826">
        <v>1</v>
      </c>
      <c r="P215" s="825">
        <v>3694.98</v>
      </c>
      <c r="Q215" s="827">
        <v>1</v>
      </c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31</v>
      </c>
      <c r="B216" s="822" t="s">
        <v>1691</v>
      </c>
      <c r="C216" s="822" t="s">
        <v>1697</v>
      </c>
      <c r="D216" s="823" t="s">
        <v>2703</v>
      </c>
      <c r="E216" s="824" t="s">
        <v>1707</v>
      </c>
      <c r="F216" s="822" t="s">
        <v>1692</v>
      </c>
      <c r="G216" s="822" t="s">
        <v>1721</v>
      </c>
      <c r="H216" s="822" t="s">
        <v>598</v>
      </c>
      <c r="I216" s="822" t="s">
        <v>1722</v>
      </c>
      <c r="J216" s="822" t="s">
        <v>773</v>
      </c>
      <c r="K216" s="822" t="s">
        <v>1723</v>
      </c>
      <c r="L216" s="825">
        <v>923.74</v>
      </c>
      <c r="M216" s="825">
        <v>12008.619999999999</v>
      </c>
      <c r="N216" s="822">
        <v>13</v>
      </c>
      <c r="O216" s="826">
        <v>5.5</v>
      </c>
      <c r="P216" s="825">
        <v>10161.14</v>
      </c>
      <c r="Q216" s="827">
        <v>0.84615384615384615</v>
      </c>
      <c r="R216" s="822">
        <v>11</v>
      </c>
      <c r="S216" s="827">
        <v>0.84615384615384615</v>
      </c>
      <c r="T216" s="826">
        <v>4.5</v>
      </c>
      <c r="U216" s="828">
        <v>0.81818181818181823</v>
      </c>
    </row>
    <row r="217" spans="1:21" ht="14.45" customHeight="1" x14ac:dyDescent="0.2">
      <c r="A217" s="821">
        <v>31</v>
      </c>
      <c r="B217" s="822" t="s">
        <v>1691</v>
      </c>
      <c r="C217" s="822" t="s">
        <v>1697</v>
      </c>
      <c r="D217" s="823" t="s">
        <v>2703</v>
      </c>
      <c r="E217" s="824" t="s">
        <v>1707</v>
      </c>
      <c r="F217" s="822" t="s">
        <v>1692</v>
      </c>
      <c r="G217" s="822" t="s">
        <v>2116</v>
      </c>
      <c r="H217" s="822" t="s">
        <v>329</v>
      </c>
      <c r="I217" s="822" t="s">
        <v>2117</v>
      </c>
      <c r="J217" s="822" t="s">
        <v>2118</v>
      </c>
      <c r="K217" s="822" t="s">
        <v>2119</v>
      </c>
      <c r="L217" s="825">
        <v>0</v>
      </c>
      <c r="M217" s="825">
        <v>0</v>
      </c>
      <c r="N217" s="822">
        <v>1</v>
      </c>
      <c r="O217" s="826">
        <v>1</v>
      </c>
      <c r="P217" s="825"/>
      <c r="Q217" s="827"/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31</v>
      </c>
      <c r="B218" s="822" t="s">
        <v>1691</v>
      </c>
      <c r="C218" s="822" t="s">
        <v>1697</v>
      </c>
      <c r="D218" s="823" t="s">
        <v>2703</v>
      </c>
      <c r="E218" s="824" t="s">
        <v>1707</v>
      </c>
      <c r="F218" s="822" t="s">
        <v>1692</v>
      </c>
      <c r="G218" s="822" t="s">
        <v>1787</v>
      </c>
      <c r="H218" s="822" t="s">
        <v>329</v>
      </c>
      <c r="I218" s="822" t="s">
        <v>1788</v>
      </c>
      <c r="J218" s="822" t="s">
        <v>637</v>
      </c>
      <c r="K218" s="822" t="s">
        <v>1186</v>
      </c>
      <c r="L218" s="825">
        <v>35.25</v>
      </c>
      <c r="M218" s="825">
        <v>105.75</v>
      </c>
      <c r="N218" s="822">
        <v>3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31</v>
      </c>
      <c r="B219" s="822" t="s">
        <v>1691</v>
      </c>
      <c r="C219" s="822" t="s">
        <v>1697</v>
      </c>
      <c r="D219" s="823" t="s">
        <v>2703</v>
      </c>
      <c r="E219" s="824" t="s">
        <v>1707</v>
      </c>
      <c r="F219" s="822" t="s">
        <v>1692</v>
      </c>
      <c r="G219" s="822" t="s">
        <v>1787</v>
      </c>
      <c r="H219" s="822" t="s">
        <v>329</v>
      </c>
      <c r="I219" s="822" t="s">
        <v>2120</v>
      </c>
      <c r="J219" s="822" t="s">
        <v>637</v>
      </c>
      <c r="K219" s="822" t="s">
        <v>2121</v>
      </c>
      <c r="L219" s="825">
        <v>35.25</v>
      </c>
      <c r="M219" s="825">
        <v>35.25</v>
      </c>
      <c r="N219" s="822">
        <v>1</v>
      </c>
      <c r="O219" s="826">
        <v>1</v>
      </c>
      <c r="P219" s="825">
        <v>35.25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31</v>
      </c>
      <c r="B220" s="822" t="s">
        <v>1691</v>
      </c>
      <c r="C220" s="822" t="s">
        <v>1697</v>
      </c>
      <c r="D220" s="823" t="s">
        <v>2703</v>
      </c>
      <c r="E220" s="824" t="s">
        <v>1707</v>
      </c>
      <c r="F220" s="822" t="s">
        <v>1692</v>
      </c>
      <c r="G220" s="822" t="s">
        <v>1787</v>
      </c>
      <c r="H220" s="822" t="s">
        <v>329</v>
      </c>
      <c r="I220" s="822" t="s">
        <v>1923</v>
      </c>
      <c r="J220" s="822" t="s">
        <v>913</v>
      </c>
      <c r="K220" s="822" t="s">
        <v>1924</v>
      </c>
      <c r="L220" s="825">
        <v>35.25</v>
      </c>
      <c r="M220" s="825">
        <v>176.25</v>
      </c>
      <c r="N220" s="822">
        <v>5</v>
      </c>
      <c r="O220" s="826">
        <v>2</v>
      </c>
      <c r="P220" s="825">
        <v>70.5</v>
      </c>
      <c r="Q220" s="827">
        <v>0.4</v>
      </c>
      <c r="R220" s="822">
        <v>2</v>
      </c>
      <c r="S220" s="827">
        <v>0.4</v>
      </c>
      <c r="T220" s="826">
        <v>1</v>
      </c>
      <c r="U220" s="828">
        <v>0.5</v>
      </c>
    </row>
    <row r="221" spans="1:21" ht="14.45" customHeight="1" x14ac:dyDescent="0.2">
      <c r="A221" s="821">
        <v>31</v>
      </c>
      <c r="B221" s="822" t="s">
        <v>1691</v>
      </c>
      <c r="C221" s="822" t="s">
        <v>1697</v>
      </c>
      <c r="D221" s="823" t="s">
        <v>2703</v>
      </c>
      <c r="E221" s="824" t="s">
        <v>1707</v>
      </c>
      <c r="F221" s="822" t="s">
        <v>1692</v>
      </c>
      <c r="G221" s="822" t="s">
        <v>2122</v>
      </c>
      <c r="H221" s="822" t="s">
        <v>329</v>
      </c>
      <c r="I221" s="822" t="s">
        <v>2123</v>
      </c>
      <c r="J221" s="822" t="s">
        <v>2124</v>
      </c>
      <c r="K221" s="822" t="s">
        <v>2125</v>
      </c>
      <c r="L221" s="825">
        <v>0</v>
      </c>
      <c r="M221" s="825">
        <v>0</v>
      </c>
      <c r="N221" s="822">
        <v>1</v>
      </c>
      <c r="O221" s="826">
        <v>0.5</v>
      </c>
      <c r="P221" s="825"/>
      <c r="Q221" s="827"/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31</v>
      </c>
      <c r="B222" s="822" t="s">
        <v>1691</v>
      </c>
      <c r="C222" s="822" t="s">
        <v>1697</v>
      </c>
      <c r="D222" s="823" t="s">
        <v>2703</v>
      </c>
      <c r="E222" s="824" t="s">
        <v>1707</v>
      </c>
      <c r="F222" s="822" t="s">
        <v>1692</v>
      </c>
      <c r="G222" s="822" t="s">
        <v>2126</v>
      </c>
      <c r="H222" s="822" t="s">
        <v>598</v>
      </c>
      <c r="I222" s="822" t="s">
        <v>2127</v>
      </c>
      <c r="J222" s="822" t="s">
        <v>1474</v>
      </c>
      <c r="K222" s="822" t="s">
        <v>2128</v>
      </c>
      <c r="L222" s="825">
        <v>34.47</v>
      </c>
      <c r="M222" s="825">
        <v>68.94</v>
      </c>
      <c r="N222" s="822">
        <v>2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31</v>
      </c>
      <c r="B223" s="822" t="s">
        <v>1691</v>
      </c>
      <c r="C223" s="822" t="s">
        <v>1697</v>
      </c>
      <c r="D223" s="823" t="s">
        <v>2703</v>
      </c>
      <c r="E223" s="824" t="s">
        <v>1707</v>
      </c>
      <c r="F223" s="822" t="s">
        <v>1692</v>
      </c>
      <c r="G223" s="822" t="s">
        <v>2129</v>
      </c>
      <c r="H223" s="822" t="s">
        <v>329</v>
      </c>
      <c r="I223" s="822" t="s">
        <v>2130</v>
      </c>
      <c r="J223" s="822" t="s">
        <v>1336</v>
      </c>
      <c r="K223" s="822" t="s">
        <v>2131</v>
      </c>
      <c r="L223" s="825">
        <v>453.79</v>
      </c>
      <c r="M223" s="825">
        <v>453.79</v>
      </c>
      <c r="N223" s="822">
        <v>1</v>
      </c>
      <c r="O223" s="826">
        <v>1</v>
      </c>
      <c r="P223" s="825">
        <v>453.79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31</v>
      </c>
      <c r="B224" s="822" t="s">
        <v>1691</v>
      </c>
      <c r="C224" s="822" t="s">
        <v>1697</v>
      </c>
      <c r="D224" s="823" t="s">
        <v>2703</v>
      </c>
      <c r="E224" s="824" t="s">
        <v>1707</v>
      </c>
      <c r="F224" s="822" t="s">
        <v>1692</v>
      </c>
      <c r="G224" s="822" t="s">
        <v>1730</v>
      </c>
      <c r="H224" s="822" t="s">
        <v>598</v>
      </c>
      <c r="I224" s="822" t="s">
        <v>1575</v>
      </c>
      <c r="J224" s="822" t="s">
        <v>918</v>
      </c>
      <c r="K224" s="822" t="s">
        <v>920</v>
      </c>
      <c r="L224" s="825">
        <v>0</v>
      </c>
      <c r="M224" s="825">
        <v>0</v>
      </c>
      <c r="N224" s="822">
        <v>56</v>
      </c>
      <c r="O224" s="826">
        <v>35.5</v>
      </c>
      <c r="P224" s="825">
        <v>0</v>
      </c>
      <c r="Q224" s="827"/>
      <c r="R224" s="822">
        <v>30</v>
      </c>
      <c r="S224" s="827">
        <v>0.5357142857142857</v>
      </c>
      <c r="T224" s="826">
        <v>18.5</v>
      </c>
      <c r="U224" s="828">
        <v>0.52112676056338025</v>
      </c>
    </row>
    <row r="225" spans="1:21" ht="14.45" customHeight="1" x14ac:dyDescent="0.2">
      <c r="A225" s="821">
        <v>31</v>
      </c>
      <c r="B225" s="822" t="s">
        <v>1691</v>
      </c>
      <c r="C225" s="822" t="s">
        <v>1697</v>
      </c>
      <c r="D225" s="823" t="s">
        <v>2703</v>
      </c>
      <c r="E225" s="824" t="s">
        <v>1707</v>
      </c>
      <c r="F225" s="822" t="s">
        <v>1692</v>
      </c>
      <c r="G225" s="822" t="s">
        <v>2132</v>
      </c>
      <c r="H225" s="822" t="s">
        <v>329</v>
      </c>
      <c r="I225" s="822" t="s">
        <v>2133</v>
      </c>
      <c r="J225" s="822" t="s">
        <v>1031</v>
      </c>
      <c r="K225" s="822" t="s">
        <v>2134</v>
      </c>
      <c r="L225" s="825">
        <v>210.38</v>
      </c>
      <c r="M225" s="825">
        <v>210.38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31</v>
      </c>
      <c r="B226" s="822" t="s">
        <v>1691</v>
      </c>
      <c r="C226" s="822" t="s">
        <v>1697</v>
      </c>
      <c r="D226" s="823" t="s">
        <v>2703</v>
      </c>
      <c r="E226" s="824" t="s">
        <v>1707</v>
      </c>
      <c r="F226" s="822" t="s">
        <v>1692</v>
      </c>
      <c r="G226" s="822" t="s">
        <v>1939</v>
      </c>
      <c r="H226" s="822" t="s">
        <v>329</v>
      </c>
      <c r="I226" s="822" t="s">
        <v>1940</v>
      </c>
      <c r="J226" s="822" t="s">
        <v>657</v>
      </c>
      <c r="K226" s="822" t="s">
        <v>658</v>
      </c>
      <c r="L226" s="825">
        <v>59.56</v>
      </c>
      <c r="M226" s="825">
        <v>59.56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31</v>
      </c>
      <c r="B227" s="822" t="s">
        <v>1691</v>
      </c>
      <c r="C227" s="822" t="s">
        <v>1697</v>
      </c>
      <c r="D227" s="823" t="s">
        <v>2703</v>
      </c>
      <c r="E227" s="824" t="s">
        <v>1707</v>
      </c>
      <c r="F227" s="822" t="s">
        <v>1692</v>
      </c>
      <c r="G227" s="822" t="s">
        <v>1794</v>
      </c>
      <c r="H227" s="822" t="s">
        <v>329</v>
      </c>
      <c r="I227" s="822" t="s">
        <v>1795</v>
      </c>
      <c r="J227" s="822" t="s">
        <v>1157</v>
      </c>
      <c r="K227" s="822" t="s">
        <v>1796</v>
      </c>
      <c r="L227" s="825">
        <v>219.37</v>
      </c>
      <c r="M227" s="825">
        <v>658.11</v>
      </c>
      <c r="N227" s="822">
        <v>3</v>
      </c>
      <c r="O227" s="826">
        <v>2.5</v>
      </c>
      <c r="P227" s="825">
        <v>219.37</v>
      </c>
      <c r="Q227" s="827">
        <v>0.33333333333333331</v>
      </c>
      <c r="R227" s="822">
        <v>1</v>
      </c>
      <c r="S227" s="827">
        <v>0.33333333333333331</v>
      </c>
      <c r="T227" s="826">
        <v>1</v>
      </c>
      <c r="U227" s="828">
        <v>0.4</v>
      </c>
    </row>
    <row r="228" spans="1:21" ht="14.45" customHeight="1" x14ac:dyDescent="0.2">
      <c r="A228" s="821">
        <v>31</v>
      </c>
      <c r="B228" s="822" t="s">
        <v>1691</v>
      </c>
      <c r="C228" s="822" t="s">
        <v>1697</v>
      </c>
      <c r="D228" s="823" t="s">
        <v>2703</v>
      </c>
      <c r="E228" s="824" t="s">
        <v>1707</v>
      </c>
      <c r="F228" s="822" t="s">
        <v>1692</v>
      </c>
      <c r="G228" s="822" t="s">
        <v>2056</v>
      </c>
      <c r="H228" s="822" t="s">
        <v>329</v>
      </c>
      <c r="I228" s="822" t="s">
        <v>2135</v>
      </c>
      <c r="J228" s="822" t="s">
        <v>1015</v>
      </c>
      <c r="K228" s="822" t="s">
        <v>2136</v>
      </c>
      <c r="L228" s="825">
        <v>33.4</v>
      </c>
      <c r="M228" s="825">
        <v>133.6</v>
      </c>
      <c r="N228" s="822">
        <v>4</v>
      </c>
      <c r="O228" s="826">
        <v>1.5</v>
      </c>
      <c r="P228" s="825">
        <v>66.8</v>
      </c>
      <c r="Q228" s="827">
        <v>0.5</v>
      </c>
      <c r="R228" s="822">
        <v>2</v>
      </c>
      <c r="S228" s="827">
        <v>0.5</v>
      </c>
      <c r="T228" s="826">
        <v>0.5</v>
      </c>
      <c r="U228" s="828">
        <v>0.33333333333333331</v>
      </c>
    </row>
    <row r="229" spans="1:21" ht="14.45" customHeight="1" x14ac:dyDescent="0.2">
      <c r="A229" s="821">
        <v>31</v>
      </c>
      <c r="B229" s="822" t="s">
        <v>1691</v>
      </c>
      <c r="C229" s="822" t="s">
        <v>1697</v>
      </c>
      <c r="D229" s="823" t="s">
        <v>2703</v>
      </c>
      <c r="E229" s="824" t="s">
        <v>1707</v>
      </c>
      <c r="F229" s="822" t="s">
        <v>1692</v>
      </c>
      <c r="G229" s="822" t="s">
        <v>2137</v>
      </c>
      <c r="H229" s="822" t="s">
        <v>329</v>
      </c>
      <c r="I229" s="822" t="s">
        <v>2138</v>
      </c>
      <c r="J229" s="822" t="s">
        <v>2139</v>
      </c>
      <c r="K229" s="822" t="s">
        <v>2140</v>
      </c>
      <c r="L229" s="825">
        <v>264</v>
      </c>
      <c r="M229" s="825">
        <v>792</v>
      </c>
      <c r="N229" s="822">
        <v>3</v>
      </c>
      <c r="O229" s="826">
        <v>2</v>
      </c>
      <c r="P229" s="825">
        <v>792</v>
      </c>
      <c r="Q229" s="827">
        <v>1</v>
      </c>
      <c r="R229" s="822">
        <v>3</v>
      </c>
      <c r="S229" s="827">
        <v>1</v>
      </c>
      <c r="T229" s="826">
        <v>2</v>
      </c>
      <c r="U229" s="828">
        <v>1</v>
      </c>
    </row>
    <row r="230" spans="1:21" ht="14.45" customHeight="1" x14ac:dyDescent="0.2">
      <c r="A230" s="821">
        <v>31</v>
      </c>
      <c r="B230" s="822" t="s">
        <v>1691</v>
      </c>
      <c r="C230" s="822" t="s">
        <v>1697</v>
      </c>
      <c r="D230" s="823" t="s">
        <v>2703</v>
      </c>
      <c r="E230" s="824" t="s">
        <v>1707</v>
      </c>
      <c r="F230" s="822" t="s">
        <v>1692</v>
      </c>
      <c r="G230" s="822" t="s">
        <v>1957</v>
      </c>
      <c r="H230" s="822" t="s">
        <v>598</v>
      </c>
      <c r="I230" s="822" t="s">
        <v>1599</v>
      </c>
      <c r="J230" s="822" t="s">
        <v>1056</v>
      </c>
      <c r="K230" s="822" t="s">
        <v>1600</v>
      </c>
      <c r="L230" s="825">
        <v>0</v>
      </c>
      <c r="M230" s="825">
        <v>0</v>
      </c>
      <c r="N230" s="822">
        <v>5</v>
      </c>
      <c r="O230" s="826">
        <v>5</v>
      </c>
      <c r="P230" s="825">
        <v>0</v>
      </c>
      <c r="Q230" s="827"/>
      <c r="R230" s="822">
        <v>4</v>
      </c>
      <c r="S230" s="827">
        <v>0.8</v>
      </c>
      <c r="T230" s="826">
        <v>4</v>
      </c>
      <c r="U230" s="828">
        <v>0.8</v>
      </c>
    </row>
    <row r="231" spans="1:21" ht="14.45" customHeight="1" x14ac:dyDescent="0.2">
      <c r="A231" s="821">
        <v>31</v>
      </c>
      <c r="B231" s="822" t="s">
        <v>1691</v>
      </c>
      <c r="C231" s="822" t="s">
        <v>1697</v>
      </c>
      <c r="D231" s="823" t="s">
        <v>2703</v>
      </c>
      <c r="E231" s="824" t="s">
        <v>1707</v>
      </c>
      <c r="F231" s="822" t="s">
        <v>1692</v>
      </c>
      <c r="G231" s="822" t="s">
        <v>1957</v>
      </c>
      <c r="H231" s="822" t="s">
        <v>598</v>
      </c>
      <c r="I231" s="822" t="s">
        <v>1597</v>
      </c>
      <c r="J231" s="822" t="s">
        <v>1056</v>
      </c>
      <c r="K231" s="822" t="s">
        <v>1598</v>
      </c>
      <c r="L231" s="825">
        <v>0</v>
      </c>
      <c r="M231" s="825">
        <v>0</v>
      </c>
      <c r="N231" s="822">
        <v>1</v>
      </c>
      <c r="O231" s="826">
        <v>1</v>
      </c>
      <c r="P231" s="825">
        <v>0</v>
      </c>
      <c r="Q231" s="827"/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31</v>
      </c>
      <c r="B232" s="822" t="s">
        <v>1691</v>
      </c>
      <c r="C232" s="822" t="s">
        <v>1697</v>
      </c>
      <c r="D232" s="823" t="s">
        <v>2703</v>
      </c>
      <c r="E232" s="824" t="s">
        <v>1707</v>
      </c>
      <c r="F232" s="822" t="s">
        <v>1692</v>
      </c>
      <c r="G232" s="822" t="s">
        <v>1724</v>
      </c>
      <c r="H232" s="822" t="s">
        <v>329</v>
      </c>
      <c r="I232" s="822" t="s">
        <v>1805</v>
      </c>
      <c r="J232" s="822" t="s">
        <v>1732</v>
      </c>
      <c r="K232" s="822" t="s">
        <v>1806</v>
      </c>
      <c r="L232" s="825">
        <v>50.32</v>
      </c>
      <c r="M232" s="825">
        <v>100.64</v>
      </c>
      <c r="N232" s="822">
        <v>2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31</v>
      </c>
      <c r="B233" s="822" t="s">
        <v>1691</v>
      </c>
      <c r="C233" s="822" t="s">
        <v>1697</v>
      </c>
      <c r="D233" s="823" t="s">
        <v>2703</v>
      </c>
      <c r="E233" s="824" t="s">
        <v>1707</v>
      </c>
      <c r="F233" s="822" t="s">
        <v>1692</v>
      </c>
      <c r="G233" s="822" t="s">
        <v>1724</v>
      </c>
      <c r="H233" s="822" t="s">
        <v>329</v>
      </c>
      <c r="I233" s="822" t="s">
        <v>1807</v>
      </c>
      <c r="J233" s="822" t="s">
        <v>1732</v>
      </c>
      <c r="K233" s="822" t="s">
        <v>1808</v>
      </c>
      <c r="L233" s="825">
        <v>99.94</v>
      </c>
      <c r="M233" s="825">
        <v>899.46</v>
      </c>
      <c r="N233" s="822">
        <v>9</v>
      </c>
      <c r="O233" s="826">
        <v>7</v>
      </c>
      <c r="P233" s="825">
        <v>799.52</v>
      </c>
      <c r="Q233" s="827">
        <v>0.88888888888888884</v>
      </c>
      <c r="R233" s="822">
        <v>8</v>
      </c>
      <c r="S233" s="827">
        <v>0.88888888888888884</v>
      </c>
      <c r="T233" s="826">
        <v>6</v>
      </c>
      <c r="U233" s="828">
        <v>0.8571428571428571</v>
      </c>
    </row>
    <row r="234" spans="1:21" ht="14.45" customHeight="1" x14ac:dyDescent="0.2">
      <c r="A234" s="821">
        <v>31</v>
      </c>
      <c r="B234" s="822" t="s">
        <v>1691</v>
      </c>
      <c r="C234" s="822" t="s">
        <v>1697</v>
      </c>
      <c r="D234" s="823" t="s">
        <v>2703</v>
      </c>
      <c r="E234" s="824" t="s">
        <v>1707</v>
      </c>
      <c r="F234" s="822" t="s">
        <v>1692</v>
      </c>
      <c r="G234" s="822" t="s">
        <v>1724</v>
      </c>
      <c r="H234" s="822" t="s">
        <v>329</v>
      </c>
      <c r="I234" s="822" t="s">
        <v>1725</v>
      </c>
      <c r="J234" s="822" t="s">
        <v>1048</v>
      </c>
      <c r="K234" s="822" t="s">
        <v>1050</v>
      </c>
      <c r="L234" s="825">
        <v>50.32</v>
      </c>
      <c r="M234" s="825">
        <v>50.32</v>
      </c>
      <c r="N234" s="822">
        <v>1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31</v>
      </c>
      <c r="B235" s="822" t="s">
        <v>1691</v>
      </c>
      <c r="C235" s="822" t="s">
        <v>1697</v>
      </c>
      <c r="D235" s="823" t="s">
        <v>2703</v>
      </c>
      <c r="E235" s="824" t="s">
        <v>1707</v>
      </c>
      <c r="F235" s="822" t="s">
        <v>1692</v>
      </c>
      <c r="G235" s="822" t="s">
        <v>1724</v>
      </c>
      <c r="H235" s="822" t="s">
        <v>329</v>
      </c>
      <c r="I235" s="822" t="s">
        <v>1740</v>
      </c>
      <c r="J235" s="822" t="s">
        <v>1048</v>
      </c>
      <c r="K235" s="822" t="s">
        <v>1741</v>
      </c>
      <c r="L235" s="825">
        <v>50.32</v>
      </c>
      <c r="M235" s="825">
        <v>50.32</v>
      </c>
      <c r="N235" s="822">
        <v>1</v>
      </c>
      <c r="O235" s="826">
        <v>0.5</v>
      </c>
      <c r="P235" s="825">
        <v>50.32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31</v>
      </c>
      <c r="B236" s="822" t="s">
        <v>1691</v>
      </c>
      <c r="C236" s="822" t="s">
        <v>1697</v>
      </c>
      <c r="D236" s="823" t="s">
        <v>2703</v>
      </c>
      <c r="E236" s="824" t="s">
        <v>1707</v>
      </c>
      <c r="F236" s="822" t="s">
        <v>1692</v>
      </c>
      <c r="G236" s="822" t="s">
        <v>1724</v>
      </c>
      <c r="H236" s="822" t="s">
        <v>329</v>
      </c>
      <c r="I236" s="822" t="s">
        <v>1963</v>
      </c>
      <c r="J236" s="822" t="s">
        <v>1048</v>
      </c>
      <c r="K236" s="822" t="s">
        <v>1964</v>
      </c>
      <c r="L236" s="825">
        <v>16.77</v>
      </c>
      <c r="M236" s="825">
        <v>16.77</v>
      </c>
      <c r="N236" s="822">
        <v>1</v>
      </c>
      <c r="O236" s="826">
        <v>0.5</v>
      </c>
      <c r="P236" s="825">
        <v>16.77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31</v>
      </c>
      <c r="B237" s="822" t="s">
        <v>1691</v>
      </c>
      <c r="C237" s="822" t="s">
        <v>1697</v>
      </c>
      <c r="D237" s="823" t="s">
        <v>2703</v>
      </c>
      <c r="E237" s="824" t="s">
        <v>1707</v>
      </c>
      <c r="F237" s="822" t="s">
        <v>1692</v>
      </c>
      <c r="G237" s="822" t="s">
        <v>1809</v>
      </c>
      <c r="H237" s="822" t="s">
        <v>598</v>
      </c>
      <c r="I237" s="822" t="s">
        <v>1526</v>
      </c>
      <c r="J237" s="822" t="s">
        <v>1077</v>
      </c>
      <c r="K237" s="822" t="s">
        <v>1527</v>
      </c>
      <c r="L237" s="825">
        <v>154.36000000000001</v>
      </c>
      <c r="M237" s="825">
        <v>308.72000000000003</v>
      </c>
      <c r="N237" s="822">
        <v>2</v>
      </c>
      <c r="O237" s="826">
        <v>2</v>
      </c>
      <c r="P237" s="825">
        <v>154.36000000000001</v>
      </c>
      <c r="Q237" s="827">
        <v>0.5</v>
      </c>
      <c r="R237" s="822">
        <v>1</v>
      </c>
      <c r="S237" s="827">
        <v>0.5</v>
      </c>
      <c r="T237" s="826">
        <v>1</v>
      </c>
      <c r="U237" s="828">
        <v>0.5</v>
      </c>
    </row>
    <row r="238" spans="1:21" ht="14.45" customHeight="1" x14ac:dyDescent="0.2">
      <c r="A238" s="821">
        <v>31</v>
      </c>
      <c r="B238" s="822" t="s">
        <v>1691</v>
      </c>
      <c r="C238" s="822" t="s">
        <v>1697</v>
      </c>
      <c r="D238" s="823" t="s">
        <v>2703</v>
      </c>
      <c r="E238" s="824" t="s">
        <v>1707</v>
      </c>
      <c r="F238" s="822" t="s">
        <v>1692</v>
      </c>
      <c r="G238" s="822" t="s">
        <v>1815</v>
      </c>
      <c r="H238" s="822" t="s">
        <v>329</v>
      </c>
      <c r="I238" s="822" t="s">
        <v>1816</v>
      </c>
      <c r="J238" s="822" t="s">
        <v>1817</v>
      </c>
      <c r="K238" s="822" t="s">
        <v>1818</v>
      </c>
      <c r="L238" s="825">
        <v>0</v>
      </c>
      <c r="M238" s="825">
        <v>0</v>
      </c>
      <c r="N238" s="822">
        <v>1</v>
      </c>
      <c r="O238" s="826">
        <v>0.5</v>
      </c>
      <c r="P238" s="825"/>
      <c r="Q238" s="827"/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31</v>
      </c>
      <c r="B239" s="822" t="s">
        <v>1691</v>
      </c>
      <c r="C239" s="822" t="s">
        <v>1697</v>
      </c>
      <c r="D239" s="823" t="s">
        <v>2703</v>
      </c>
      <c r="E239" s="824" t="s">
        <v>1707</v>
      </c>
      <c r="F239" s="822" t="s">
        <v>1692</v>
      </c>
      <c r="G239" s="822" t="s">
        <v>1815</v>
      </c>
      <c r="H239" s="822" t="s">
        <v>329</v>
      </c>
      <c r="I239" s="822" t="s">
        <v>1819</v>
      </c>
      <c r="J239" s="822" t="s">
        <v>1817</v>
      </c>
      <c r="K239" s="822" t="s">
        <v>1820</v>
      </c>
      <c r="L239" s="825">
        <v>0</v>
      </c>
      <c r="M239" s="825">
        <v>0</v>
      </c>
      <c r="N239" s="822">
        <v>1</v>
      </c>
      <c r="O239" s="826">
        <v>0.5</v>
      </c>
      <c r="P239" s="825">
        <v>0</v>
      </c>
      <c r="Q239" s="827"/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31</v>
      </c>
      <c r="B240" s="822" t="s">
        <v>1691</v>
      </c>
      <c r="C240" s="822" t="s">
        <v>1697</v>
      </c>
      <c r="D240" s="823" t="s">
        <v>2703</v>
      </c>
      <c r="E240" s="824" t="s">
        <v>1707</v>
      </c>
      <c r="F240" s="822" t="s">
        <v>1692</v>
      </c>
      <c r="G240" s="822" t="s">
        <v>1965</v>
      </c>
      <c r="H240" s="822" t="s">
        <v>329</v>
      </c>
      <c r="I240" s="822" t="s">
        <v>1966</v>
      </c>
      <c r="J240" s="822" t="s">
        <v>882</v>
      </c>
      <c r="K240" s="822" t="s">
        <v>883</v>
      </c>
      <c r="L240" s="825">
        <v>121.92</v>
      </c>
      <c r="M240" s="825">
        <v>975.36</v>
      </c>
      <c r="N240" s="822">
        <v>8</v>
      </c>
      <c r="O240" s="826">
        <v>3</v>
      </c>
      <c r="P240" s="825">
        <v>609.6</v>
      </c>
      <c r="Q240" s="827">
        <v>0.625</v>
      </c>
      <c r="R240" s="822">
        <v>5</v>
      </c>
      <c r="S240" s="827">
        <v>0.625</v>
      </c>
      <c r="T240" s="826">
        <v>2</v>
      </c>
      <c r="U240" s="828">
        <v>0.66666666666666663</v>
      </c>
    </row>
    <row r="241" spans="1:21" ht="14.45" customHeight="1" x14ac:dyDescent="0.2">
      <c r="A241" s="821">
        <v>31</v>
      </c>
      <c r="B241" s="822" t="s">
        <v>1691</v>
      </c>
      <c r="C241" s="822" t="s">
        <v>1697</v>
      </c>
      <c r="D241" s="823" t="s">
        <v>2703</v>
      </c>
      <c r="E241" s="824" t="s">
        <v>1707</v>
      </c>
      <c r="F241" s="822" t="s">
        <v>1692</v>
      </c>
      <c r="G241" s="822" t="s">
        <v>1734</v>
      </c>
      <c r="H241" s="822" t="s">
        <v>329</v>
      </c>
      <c r="I241" s="822" t="s">
        <v>1735</v>
      </c>
      <c r="J241" s="822" t="s">
        <v>981</v>
      </c>
      <c r="K241" s="822" t="s">
        <v>982</v>
      </c>
      <c r="L241" s="825">
        <v>66.61</v>
      </c>
      <c r="M241" s="825">
        <v>266.44</v>
      </c>
      <c r="N241" s="822">
        <v>4</v>
      </c>
      <c r="O241" s="826">
        <v>3</v>
      </c>
      <c r="P241" s="825">
        <v>199.82999999999998</v>
      </c>
      <c r="Q241" s="827">
        <v>0.75</v>
      </c>
      <c r="R241" s="822">
        <v>3</v>
      </c>
      <c r="S241" s="827">
        <v>0.75</v>
      </c>
      <c r="T241" s="826">
        <v>2.5</v>
      </c>
      <c r="U241" s="828">
        <v>0.83333333333333337</v>
      </c>
    </row>
    <row r="242" spans="1:21" ht="14.45" customHeight="1" x14ac:dyDescent="0.2">
      <c r="A242" s="821">
        <v>31</v>
      </c>
      <c r="B242" s="822" t="s">
        <v>1691</v>
      </c>
      <c r="C242" s="822" t="s">
        <v>1697</v>
      </c>
      <c r="D242" s="823" t="s">
        <v>2703</v>
      </c>
      <c r="E242" s="824" t="s">
        <v>1707</v>
      </c>
      <c r="F242" s="822" t="s">
        <v>1693</v>
      </c>
      <c r="G242" s="822" t="s">
        <v>1746</v>
      </c>
      <c r="H242" s="822" t="s">
        <v>329</v>
      </c>
      <c r="I242" s="822" t="s">
        <v>1575</v>
      </c>
      <c r="J242" s="822" t="s">
        <v>2141</v>
      </c>
      <c r="K242" s="822"/>
      <c r="L242" s="825">
        <v>0</v>
      </c>
      <c r="M242" s="825">
        <v>0</v>
      </c>
      <c r="N242" s="822">
        <v>1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31</v>
      </c>
      <c r="B243" s="822" t="s">
        <v>1691</v>
      </c>
      <c r="C243" s="822" t="s">
        <v>1697</v>
      </c>
      <c r="D243" s="823" t="s">
        <v>2703</v>
      </c>
      <c r="E243" s="824" t="s">
        <v>1707</v>
      </c>
      <c r="F243" s="822" t="s">
        <v>1694</v>
      </c>
      <c r="G243" s="822" t="s">
        <v>1746</v>
      </c>
      <c r="H243" s="822" t="s">
        <v>329</v>
      </c>
      <c r="I243" s="822" t="s">
        <v>1747</v>
      </c>
      <c r="J243" s="822" t="s">
        <v>1748</v>
      </c>
      <c r="K243" s="822" t="s">
        <v>1749</v>
      </c>
      <c r="L243" s="825">
        <v>971.25</v>
      </c>
      <c r="M243" s="825">
        <v>2913.75</v>
      </c>
      <c r="N243" s="822">
        <v>3</v>
      </c>
      <c r="O243" s="826">
        <v>3</v>
      </c>
      <c r="P243" s="825">
        <v>2913.75</v>
      </c>
      <c r="Q243" s="827">
        <v>1</v>
      </c>
      <c r="R243" s="822">
        <v>3</v>
      </c>
      <c r="S243" s="827">
        <v>1</v>
      </c>
      <c r="T243" s="826">
        <v>3</v>
      </c>
      <c r="U243" s="828">
        <v>1</v>
      </c>
    </row>
    <row r="244" spans="1:21" ht="14.45" customHeight="1" x14ac:dyDescent="0.2">
      <c r="A244" s="821">
        <v>31</v>
      </c>
      <c r="B244" s="822" t="s">
        <v>1691</v>
      </c>
      <c r="C244" s="822" t="s">
        <v>1697</v>
      </c>
      <c r="D244" s="823" t="s">
        <v>2703</v>
      </c>
      <c r="E244" s="824" t="s">
        <v>1707</v>
      </c>
      <c r="F244" s="822" t="s">
        <v>1694</v>
      </c>
      <c r="G244" s="822" t="s">
        <v>1746</v>
      </c>
      <c r="H244" s="822" t="s">
        <v>329</v>
      </c>
      <c r="I244" s="822" t="s">
        <v>1830</v>
      </c>
      <c r="J244" s="822" t="s">
        <v>1831</v>
      </c>
      <c r="K244" s="822" t="s">
        <v>1832</v>
      </c>
      <c r="L244" s="825">
        <v>60.23</v>
      </c>
      <c r="M244" s="825">
        <v>60.23</v>
      </c>
      <c r="N244" s="822">
        <v>1</v>
      </c>
      <c r="O244" s="826">
        <v>1</v>
      </c>
      <c r="P244" s="825">
        <v>60.23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31</v>
      </c>
      <c r="B245" s="822" t="s">
        <v>1691</v>
      </c>
      <c r="C245" s="822" t="s">
        <v>1697</v>
      </c>
      <c r="D245" s="823" t="s">
        <v>2703</v>
      </c>
      <c r="E245" s="824" t="s">
        <v>1707</v>
      </c>
      <c r="F245" s="822" t="s">
        <v>1694</v>
      </c>
      <c r="G245" s="822" t="s">
        <v>1746</v>
      </c>
      <c r="H245" s="822" t="s">
        <v>329</v>
      </c>
      <c r="I245" s="822" t="s">
        <v>1833</v>
      </c>
      <c r="J245" s="822" t="s">
        <v>1834</v>
      </c>
      <c r="K245" s="822" t="s">
        <v>1835</v>
      </c>
      <c r="L245" s="825">
        <v>36.18</v>
      </c>
      <c r="M245" s="825">
        <v>2858.22</v>
      </c>
      <c r="N245" s="822">
        <v>79</v>
      </c>
      <c r="O245" s="826">
        <v>41</v>
      </c>
      <c r="P245" s="825">
        <v>2785.8599999999997</v>
      </c>
      <c r="Q245" s="827">
        <v>0.97468354430379744</v>
      </c>
      <c r="R245" s="822">
        <v>77</v>
      </c>
      <c r="S245" s="827">
        <v>0.97468354430379744</v>
      </c>
      <c r="T245" s="826">
        <v>40</v>
      </c>
      <c r="U245" s="828">
        <v>0.97560975609756095</v>
      </c>
    </row>
    <row r="246" spans="1:21" ht="14.45" customHeight="1" x14ac:dyDescent="0.2">
      <c r="A246" s="821">
        <v>31</v>
      </c>
      <c r="B246" s="822" t="s">
        <v>1691</v>
      </c>
      <c r="C246" s="822" t="s">
        <v>1697</v>
      </c>
      <c r="D246" s="823" t="s">
        <v>2703</v>
      </c>
      <c r="E246" s="824" t="s">
        <v>1707</v>
      </c>
      <c r="F246" s="822" t="s">
        <v>1694</v>
      </c>
      <c r="G246" s="822" t="s">
        <v>1746</v>
      </c>
      <c r="H246" s="822" t="s">
        <v>329</v>
      </c>
      <c r="I246" s="822" t="s">
        <v>1839</v>
      </c>
      <c r="J246" s="822" t="s">
        <v>1840</v>
      </c>
      <c r="K246" s="822" t="s">
        <v>1841</v>
      </c>
      <c r="L246" s="825">
        <v>399.63</v>
      </c>
      <c r="M246" s="825">
        <v>4795.5599999999995</v>
      </c>
      <c r="N246" s="822">
        <v>12</v>
      </c>
      <c r="O246" s="826">
        <v>9</v>
      </c>
      <c r="P246" s="825">
        <v>2397.7800000000002</v>
      </c>
      <c r="Q246" s="827">
        <v>0.50000000000000011</v>
      </c>
      <c r="R246" s="822">
        <v>6</v>
      </c>
      <c r="S246" s="827">
        <v>0.5</v>
      </c>
      <c r="T246" s="826">
        <v>6</v>
      </c>
      <c r="U246" s="828">
        <v>0.66666666666666663</v>
      </c>
    </row>
    <row r="247" spans="1:21" ht="14.45" customHeight="1" x14ac:dyDescent="0.2">
      <c r="A247" s="821">
        <v>31</v>
      </c>
      <c r="B247" s="822" t="s">
        <v>1691</v>
      </c>
      <c r="C247" s="822" t="s">
        <v>1697</v>
      </c>
      <c r="D247" s="823" t="s">
        <v>2703</v>
      </c>
      <c r="E247" s="824" t="s">
        <v>1707</v>
      </c>
      <c r="F247" s="822" t="s">
        <v>1694</v>
      </c>
      <c r="G247" s="822" t="s">
        <v>1746</v>
      </c>
      <c r="H247" s="822" t="s">
        <v>329</v>
      </c>
      <c r="I247" s="822" t="s">
        <v>2142</v>
      </c>
      <c r="J247" s="822" t="s">
        <v>2143</v>
      </c>
      <c r="K247" s="822" t="s">
        <v>2144</v>
      </c>
      <c r="L247" s="825">
        <v>336.5</v>
      </c>
      <c r="M247" s="825">
        <v>336.5</v>
      </c>
      <c r="N247" s="822">
        <v>1</v>
      </c>
      <c r="O247" s="826">
        <v>1</v>
      </c>
      <c r="P247" s="825">
        <v>336.5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31</v>
      </c>
      <c r="B248" s="822" t="s">
        <v>1691</v>
      </c>
      <c r="C248" s="822" t="s">
        <v>1697</v>
      </c>
      <c r="D248" s="823" t="s">
        <v>2703</v>
      </c>
      <c r="E248" s="824" t="s">
        <v>1707</v>
      </c>
      <c r="F248" s="822" t="s">
        <v>1694</v>
      </c>
      <c r="G248" s="822" t="s">
        <v>1746</v>
      </c>
      <c r="H248" s="822" t="s">
        <v>329</v>
      </c>
      <c r="I248" s="822" t="s">
        <v>1988</v>
      </c>
      <c r="J248" s="822" t="s">
        <v>1831</v>
      </c>
      <c r="K248" s="822" t="s">
        <v>1989</v>
      </c>
      <c r="L248" s="825">
        <v>60.23</v>
      </c>
      <c r="M248" s="825">
        <v>60.23</v>
      </c>
      <c r="N248" s="822">
        <v>1</v>
      </c>
      <c r="O248" s="826">
        <v>1</v>
      </c>
      <c r="P248" s="825">
        <v>60.23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31</v>
      </c>
      <c r="B249" s="822" t="s">
        <v>1691</v>
      </c>
      <c r="C249" s="822" t="s">
        <v>1697</v>
      </c>
      <c r="D249" s="823" t="s">
        <v>2703</v>
      </c>
      <c r="E249" s="824" t="s">
        <v>1707</v>
      </c>
      <c r="F249" s="822" t="s">
        <v>1694</v>
      </c>
      <c r="G249" s="822" t="s">
        <v>1746</v>
      </c>
      <c r="H249" s="822" t="s">
        <v>329</v>
      </c>
      <c r="I249" s="822" t="s">
        <v>1851</v>
      </c>
      <c r="J249" s="822" t="s">
        <v>1852</v>
      </c>
      <c r="K249" s="822" t="s">
        <v>1853</v>
      </c>
      <c r="L249" s="825">
        <v>249.55</v>
      </c>
      <c r="M249" s="825">
        <v>998.2</v>
      </c>
      <c r="N249" s="822">
        <v>4</v>
      </c>
      <c r="O249" s="826">
        <v>2</v>
      </c>
      <c r="P249" s="825">
        <v>998.2</v>
      </c>
      <c r="Q249" s="827">
        <v>1</v>
      </c>
      <c r="R249" s="822">
        <v>4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31</v>
      </c>
      <c r="B250" s="822" t="s">
        <v>1691</v>
      </c>
      <c r="C250" s="822" t="s">
        <v>1697</v>
      </c>
      <c r="D250" s="823" t="s">
        <v>2703</v>
      </c>
      <c r="E250" s="824" t="s">
        <v>1707</v>
      </c>
      <c r="F250" s="822" t="s">
        <v>1694</v>
      </c>
      <c r="G250" s="822" t="s">
        <v>1746</v>
      </c>
      <c r="H250" s="822" t="s">
        <v>329</v>
      </c>
      <c r="I250" s="822" t="s">
        <v>1857</v>
      </c>
      <c r="J250" s="822" t="s">
        <v>1858</v>
      </c>
      <c r="K250" s="822" t="s">
        <v>1859</v>
      </c>
      <c r="L250" s="825">
        <v>320.25</v>
      </c>
      <c r="M250" s="825">
        <v>960.75</v>
      </c>
      <c r="N250" s="822">
        <v>3</v>
      </c>
      <c r="O250" s="826">
        <v>3</v>
      </c>
      <c r="P250" s="825">
        <v>960.75</v>
      </c>
      <c r="Q250" s="827">
        <v>1</v>
      </c>
      <c r="R250" s="822">
        <v>3</v>
      </c>
      <c r="S250" s="827">
        <v>1</v>
      </c>
      <c r="T250" s="826">
        <v>3</v>
      </c>
      <c r="U250" s="828">
        <v>1</v>
      </c>
    </row>
    <row r="251" spans="1:21" ht="14.45" customHeight="1" x14ac:dyDescent="0.2">
      <c r="A251" s="821">
        <v>31</v>
      </c>
      <c r="B251" s="822" t="s">
        <v>1691</v>
      </c>
      <c r="C251" s="822" t="s">
        <v>1697</v>
      </c>
      <c r="D251" s="823" t="s">
        <v>2703</v>
      </c>
      <c r="E251" s="824" t="s">
        <v>1707</v>
      </c>
      <c r="F251" s="822" t="s">
        <v>1694</v>
      </c>
      <c r="G251" s="822" t="s">
        <v>1746</v>
      </c>
      <c r="H251" s="822" t="s">
        <v>329</v>
      </c>
      <c r="I251" s="822" t="s">
        <v>1999</v>
      </c>
      <c r="J251" s="822" t="s">
        <v>2000</v>
      </c>
      <c r="K251" s="822" t="s">
        <v>2001</v>
      </c>
      <c r="L251" s="825">
        <v>1437.5</v>
      </c>
      <c r="M251" s="825">
        <v>1437.5</v>
      </c>
      <c r="N251" s="822">
        <v>1</v>
      </c>
      <c r="O251" s="826">
        <v>1</v>
      </c>
      <c r="P251" s="825">
        <v>1437.5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31</v>
      </c>
      <c r="B252" s="822" t="s">
        <v>1691</v>
      </c>
      <c r="C252" s="822" t="s">
        <v>1697</v>
      </c>
      <c r="D252" s="823" t="s">
        <v>2703</v>
      </c>
      <c r="E252" s="824" t="s">
        <v>1707</v>
      </c>
      <c r="F252" s="822" t="s">
        <v>1694</v>
      </c>
      <c r="G252" s="822" t="s">
        <v>1746</v>
      </c>
      <c r="H252" s="822" t="s">
        <v>329</v>
      </c>
      <c r="I252" s="822" t="s">
        <v>2072</v>
      </c>
      <c r="J252" s="822" t="s">
        <v>1834</v>
      </c>
      <c r="K252" s="822" t="s">
        <v>2073</v>
      </c>
      <c r="L252" s="825">
        <v>31.91</v>
      </c>
      <c r="M252" s="825">
        <v>31.91</v>
      </c>
      <c r="N252" s="822">
        <v>1</v>
      </c>
      <c r="O252" s="826">
        <v>1</v>
      </c>
      <c r="P252" s="825">
        <v>31.91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31</v>
      </c>
      <c r="B253" s="822" t="s">
        <v>1691</v>
      </c>
      <c r="C253" s="822" t="s">
        <v>1697</v>
      </c>
      <c r="D253" s="823" t="s">
        <v>2703</v>
      </c>
      <c r="E253" s="824" t="s">
        <v>1707</v>
      </c>
      <c r="F253" s="822" t="s">
        <v>1694</v>
      </c>
      <c r="G253" s="822" t="s">
        <v>1746</v>
      </c>
      <c r="H253" s="822" t="s">
        <v>329</v>
      </c>
      <c r="I253" s="822" t="s">
        <v>1867</v>
      </c>
      <c r="J253" s="822" t="s">
        <v>1868</v>
      </c>
      <c r="K253" s="822" t="s">
        <v>1869</v>
      </c>
      <c r="L253" s="825">
        <v>249.55</v>
      </c>
      <c r="M253" s="825">
        <v>249.55</v>
      </c>
      <c r="N253" s="822">
        <v>1</v>
      </c>
      <c r="O253" s="826">
        <v>1</v>
      </c>
      <c r="P253" s="825">
        <v>249.55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31</v>
      </c>
      <c r="B254" s="822" t="s">
        <v>1691</v>
      </c>
      <c r="C254" s="822" t="s">
        <v>1697</v>
      </c>
      <c r="D254" s="823" t="s">
        <v>2703</v>
      </c>
      <c r="E254" s="824" t="s">
        <v>1707</v>
      </c>
      <c r="F254" s="822" t="s">
        <v>1694</v>
      </c>
      <c r="G254" s="822" t="s">
        <v>1746</v>
      </c>
      <c r="H254" s="822" t="s">
        <v>329</v>
      </c>
      <c r="I254" s="822" t="s">
        <v>2145</v>
      </c>
      <c r="J254" s="822" t="s">
        <v>2146</v>
      </c>
      <c r="K254" s="822" t="s">
        <v>2147</v>
      </c>
      <c r="L254" s="825">
        <v>1411.09</v>
      </c>
      <c r="M254" s="825">
        <v>4233.2699999999995</v>
      </c>
      <c r="N254" s="822">
        <v>3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31</v>
      </c>
      <c r="B255" s="822" t="s">
        <v>1691</v>
      </c>
      <c r="C255" s="822" t="s">
        <v>1697</v>
      </c>
      <c r="D255" s="823" t="s">
        <v>2703</v>
      </c>
      <c r="E255" s="824" t="s">
        <v>1708</v>
      </c>
      <c r="F255" s="822" t="s">
        <v>1692</v>
      </c>
      <c r="G255" s="822" t="s">
        <v>2148</v>
      </c>
      <c r="H255" s="822" t="s">
        <v>598</v>
      </c>
      <c r="I255" s="822" t="s">
        <v>2149</v>
      </c>
      <c r="J255" s="822" t="s">
        <v>2150</v>
      </c>
      <c r="K255" s="822" t="s">
        <v>2151</v>
      </c>
      <c r="L255" s="825">
        <v>119.7</v>
      </c>
      <c r="M255" s="825">
        <v>239.4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31</v>
      </c>
      <c r="B256" s="822" t="s">
        <v>1691</v>
      </c>
      <c r="C256" s="822" t="s">
        <v>1697</v>
      </c>
      <c r="D256" s="823" t="s">
        <v>2703</v>
      </c>
      <c r="E256" s="824" t="s">
        <v>1708</v>
      </c>
      <c r="F256" s="822" t="s">
        <v>1692</v>
      </c>
      <c r="G256" s="822" t="s">
        <v>2152</v>
      </c>
      <c r="H256" s="822" t="s">
        <v>329</v>
      </c>
      <c r="I256" s="822" t="s">
        <v>2153</v>
      </c>
      <c r="J256" s="822" t="s">
        <v>2154</v>
      </c>
      <c r="K256" s="822" t="s">
        <v>2155</v>
      </c>
      <c r="L256" s="825">
        <v>401.63</v>
      </c>
      <c r="M256" s="825">
        <v>9639.119999999999</v>
      </c>
      <c r="N256" s="822">
        <v>24</v>
      </c>
      <c r="O256" s="826">
        <v>2</v>
      </c>
      <c r="P256" s="825">
        <v>9639.119999999999</v>
      </c>
      <c r="Q256" s="827">
        <v>1</v>
      </c>
      <c r="R256" s="822">
        <v>24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31</v>
      </c>
      <c r="B257" s="822" t="s">
        <v>1691</v>
      </c>
      <c r="C257" s="822" t="s">
        <v>1697</v>
      </c>
      <c r="D257" s="823" t="s">
        <v>2703</v>
      </c>
      <c r="E257" s="824" t="s">
        <v>1708</v>
      </c>
      <c r="F257" s="822" t="s">
        <v>1692</v>
      </c>
      <c r="G257" s="822" t="s">
        <v>1891</v>
      </c>
      <c r="H257" s="822" t="s">
        <v>329</v>
      </c>
      <c r="I257" s="822" t="s">
        <v>1892</v>
      </c>
      <c r="J257" s="822" t="s">
        <v>697</v>
      </c>
      <c r="K257" s="822" t="s">
        <v>1893</v>
      </c>
      <c r="L257" s="825">
        <v>182.22</v>
      </c>
      <c r="M257" s="825">
        <v>182.22</v>
      </c>
      <c r="N257" s="822">
        <v>1</v>
      </c>
      <c r="O257" s="826">
        <v>1</v>
      </c>
      <c r="P257" s="825">
        <v>182.22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31</v>
      </c>
      <c r="B258" s="822" t="s">
        <v>1691</v>
      </c>
      <c r="C258" s="822" t="s">
        <v>1697</v>
      </c>
      <c r="D258" s="823" t="s">
        <v>2703</v>
      </c>
      <c r="E258" s="824" t="s">
        <v>1708</v>
      </c>
      <c r="F258" s="822" t="s">
        <v>1692</v>
      </c>
      <c r="G258" s="822" t="s">
        <v>2156</v>
      </c>
      <c r="H258" s="822" t="s">
        <v>329</v>
      </c>
      <c r="I258" s="822" t="s">
        <v>2157</v>
      </c>
      <c r="J258" s="822" t="s">
        <v>2158</v>
      </c>
      <c r="K258" s="822" t="s">
        <v>2159</v>
      </c>
      <c r="L258" s="825">
        <v>0</v>
      </c>
      <c r="M258" s="825">
        <v>0</v>
      </c>
      <c r="N258" s="822">
        <v>4</v>
      </c>
      <c r="O258" s="826">
        <v>4</v>
      </c>
      <c r="P258" s="825">
        <v>0</v>
      </c>
      <c r="Q258" s="827"/>
      <c r="R258" s="822">
        <v>3</v>
      </c>
      <c r="S258" s="827">
        <v>0.75</v>
      </c>
      <c r="T258" s="826">
        <v>3</v>
      </c>
      <c r="U258" s="828">
        <v>0.75</v>
      </c>
    </row>
    <row r="259" spans="1:21" ht="14.45" customHeight="1" x14ac:dyDescent="0.2">
      <c r="A259" s="821">
        <v>31</v>
      </c>
      <c r="B259" s="822" t="s">
        <v>1691</v>
      </c>
      <c r="C259" s="822" t="s">
        <v>1697</v>
      </c>
      <c r="D259" s="823" t="s">
        <v>2703</v>
      </c>
      <c r="E259" s="824" t="s">
        <v>1708</v>
      </c>
      <c r="F259" s="822" t="s">
        <v>1692</v>
      </c>
      <c r="G259" s="822" t="s">
        <v>1898</v>
      </c>
      <c r="H259" s="822" t="s">
        <v>329</v>
      </c>
      <c r="I259" s="822" t="s">
        <v>1899</v>
      </c>
      <c r="J259" s="822" t="s">
        <v>1900</v>
      </c>
      <c r="K259" s="822" t="s">
        <v>1901</v>
      </c>
      <c r="L259" s="825">
        <v>0</v>
      </c>
      <c r="M259" s="825">
        <v>0</v>
      </c>
      <c r="N259" s="822">
        <v>1</v>
      </c>
      <c r="O259" s="826">
        <v>1</v>
      </c>
      <c r="P259" s="825"/>
      <c r="Q259" s="827"/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31</v>
      </c>
      <c r="B260" s="822" t="s">
        <v>1691</v>
      </c>
      <c r="C260" s="822" t="s">
        <v>1697</v>
      </c>
      <c r="D260" s="823" t="s">
        <v>2703</v>
      </c>
      <c r="E260" s="824" t="s">
        <v>1708</v>
      </c>
      <c r="F260" s="822" t="s">
        <v>1692</v>
      </c>
      <c r="G260" s="822" t="s">
        <v>1902</v>
      </c>
      <c r="H260" s="822" t="s">
        <v>329</v>
      </c>
      <c r="I260" s="822" t="s">
        <v>1903</v>
      </c>
      <c r="J260" s="822" t="s">
        <v>1904</v>
      </c>
      <c r="K260" s="822" t="s">
        <v>1905</v>
      </c>
      <c r="L260" s="825">
        <v>0</v>
      </c>
      <c r="M260" s="825">
        <v>0</v>
      </c>
      <c r="N260" s="822">
        <v>1</v>
      </c>
      <c r="O260" s="826">
        <v>1</v>
      </c>
      <c r="P260" s="825"/>
      <c r="Q260" s="827"/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31</v>
      </c>
      <c r="B261" s="822" t="s">
        <v>1691</v>
      </c>
      <c r="C261" s="822" t="s">
        <v>1697</v>
      </c>
      <c r="D261" s="823" t="s">
        <v>2703</v>
      </c>
      <c r="E261" s="824" t="s">
        <v>1708</v>
      </c>
      <c r="F261" s="822" t="s">
        <v>1692</v>
      </c>
      <c r="G261" s="822" t="s">
        <v>1774</v>
      </c>
      <c r="H261" s="822" t="s">
        <v>329</v>
      </c>
      <c r="I261" s="822" t="s">
        <v>2160</v>
      </c>
      <c r="J261" s="822" t="s">
        <v>1776</v>
      </c>
      <c r="K261" s="822" t="s">
        <v>2161</v>
      </c>
      <c r="L261" s="825">
        <v>0</v>
      </c>
      <c r="M261" s="825">
        <v>0</v>
      </c>
      <c r="N261" s="822">
        <v>2</v>
      </c>
      <c r="O261" s="826">
        <v>1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31</v>
      </c>
      <c r="B262" s="822" t="s">
        <v>1691</v>
      </c>
      <c r="C262" s="822" t="s">
        <v>1697</v>
      </c>
      <c r="D262" s="823" t="s">
        <v>2703</v>
      </c>
      <c r="E262" s="824" t="s">
        <v>1708</v>
      </c>
      <c r="F262" s="822" t="s">
        <v>1692</v>
      </c>
      <c r="G262" s="822" t="s">
        <v>2162</v>
      </c>
      <c r="H262" s="822" t="s">
        <v>329</v>
      </c>
      <c r="I262" s="822" t="s">
        <v>2163</v>
      </c>
      <c r="J262" s="822" t="s">
        <v>2164</v>
      </c>
      <c r="K262" s="822" t="s">
        <v>2165</v>
      </c>
      <c r="L262" s="825">
        <v>45.89</v>
      </c>
      <c r="M262" s="825">
        <v>275.34000000000003</v>
      </c>
      <c r="N262" s="822">
        <v>6</v>
      </c>
      <c r="O262" s="826">
        <v>2</v>
      </c>
      <c r="P262" s="825">
        <v>275.34000000000003</v>
      </c>
      <c r="Q262" s="827">
        <v>1</v>
      </c>
      <c r="R262" s="822">
        <v>6</v>
      </c>
      <c r="S262" s="827">
        <v>1</v>
      </c>
      <c r="T262" s="826">
        <v>2</v>
      </c>
      <c r="U262" s="828">
        <v>1</v>
      </c>
    </row>
    <row r="263" spans="1:21" ht="14.45" customHeight="1" x14ac:dyDescent="0.2">
      <c r="A263" s="821">
        <v>31</v>
      </c>
      <c r="B263" s="822" t="s">
        <v>1691</v>
      </c>
      <c r="C263" s="822" t="s">
        <v>1697</v>
      </c>
      <c r="D263" s="823" t="s">
        <v>2703</v>
      </c>
      <c r="E263" s="824" t="s">
        <v>1708</v>
      </c>
      <c r="F263" s="822" t="s">
        <v>1692</v>
      </c>
      <c r="G263" s="822" t="s">
        <v>1907</v>
      </c>
      <c r="H263" s="822" t="s">
        <v>329</v>
      </c>
      <c r="I263" s="822" t="s">
        <v>2166</v>
      </c>
      <c r="J263" s="822" t="s">
        <v>644</v>
      </c>
      <c r="K263" s="822" t="s">
        <v>2167</v>
      </c>
      <c r="L263" s="825">
        <v>0</v>
      </c>
      <c r="M263" s="825">
        <v>0</v>
      </c>
      <c r="N263" s="822">
        <v>2</v>
      </c>
      <c r="O263" s="826">
        <v>2</v>
      </c>
      <c r="P263" s="825">
        <v>0</v>
      </c>
      <c r="Q263" s="827"/>
      <c r="R263" s="822">
        <v>2</v>
      </c>
      <c r="S263" s="827">
        <v>1</v>
      </c>
      <c r="T263" s="826">
        <v>2</v>
      </c>
      <c r="U263" s="828">
        <v>1</v>
      </c>
    </row>
    <row r="264" spans="1:21" ht="14.45" customHeight="1" x14ac:dyDescent="0.2">
      <c r="A264" s="821">
        <v>31</v>
      </c>
      <c r="B264" s="822" t="s">
        <v>1691</v>
      </c>
      <c r="C264" s="822" t="s">
        <v>1697</v>
      </c>
      <c r="D264" s="823" t="s">
        <v>2703</v>
      </c>
      <c r="E264" s="824" t="s">
        <v>1708</v>
      </c>
      <c r="F264" s="822" t="s">
        <v>1692</v>
      </c>
      <c r="G264" s="822" t="s">
        <v>1907</v>
      </c>
      <c r="H264" s="822" t="s">
        <v>329</v>
      </c>
      <c r="I264" s="822" t="s">
        <v>2168</v>
      </c>
      <c r="J264" s="822" t="s">
        <v>644</v>
      </c>
      <c r="K264" s="822" t="s">
        <v>2169</v>
      </c>
      <c r="L264" s="825">
        <v>0</v>
      </c>
      <c r="M264" s="825">
        <v>0</v>
      </c>
      <c r="N264" s="822">
        <v>1</v>
      </c>
      <c r="O264" s="826">
        <v>1</v>
      </c>
      <c r="P264" s="825"/>
      <c r="Q264" s="827"/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31</v>
      </c>
      <c r="B265" s="822" t="s">
        <v>1691</v>
      </c>
      <c r="C265" s="822" t="s">
        <v>1697</v>
      </c>
      <c r="D265" s="823" t="s">
        <v>2703</v>
      </c>
      <c r="E265" s="824" t="s">
        <v>1708</v>
      </c>
      <c r="F265" s="822" t="s">
        <v>1692</v>
      </c>
      <c r="G265" s="822" t="s">
        <v>1907</v>
      </c>
      <c r="H265" s="822" t="s">
        <v>329</v>
      </c>
      <c r="I265" s="822" t="s">
        <v>1915</v>
      </c>
      <c r="J265" s="822" t="s">
        <v>644</v>
      </c>
      <c r="K265" s="822" t="s">
        <v>1916</v>
      </c>
      <c r="L265" s="825">
        <v>0</v>
      </c>
      <c r="M265" s="825">
        <v>0</v>
      </c>
      <c r="N265" s="822">
        <v>1</v>
      </c>
      <c r="O265" s="826">
        <v>1</v>
      </c>
      <c r="P265" s="825">
        <v>0</v>
      </c>
      <c r="Q265" s="827"/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31</v>
      </c>
      <c r="B266" s="822" t="s">
        <v>1691</v>
      </c>
      <c r="C266" s="822" t="s">
        <v>1697</v>
      </c>
      <c r="D266" s="823" t="s">
        <v>2703</v>
      </c>
      <c r="E266" s="824" t="s">
        <v>1708</v>
      </c>
      <c r="F266" s="822" t="s">
        <v>1692</v>
      </c>
      <c r="G266" s="822" t="s">
        <v>2170</v>
      </c>
      <c r="H266" s="822" t="s">
        <v>329</v>
      </c>
      <c r="I266" s="822" t="s">
        <v>2171</v>
      </c>
      <c r="J266" s="822" t="s">
        <v>2172</v>
      </c>
      <c r="K266" s="822" t="s">
        <v>2173</v>
      </c>
      <c r="L266" s="825">
        <v>76.180000000000007</v>
      </c>
      <c r="M266" s="825">
        <v>152.36000000000001</v>
      </c>
      <c r="N266" s="822">
        <v>2</v>
      </c>
      <c r="O266" s="826">
        <v>2</v>
      </c>
      <c r="P266" s="825">
        <v>152.36000000000001</v>
      </c>
      <c r="Q266" s="827">
        <v>1</v>
      </c>
      <c r="R266" s="822">
        <v>2</v>
      </c>
      <c r="S266" s="827">
        <v>1</v>
      </c>
      <c r="T266" s="826">
        <v>2</v>
      </c>
      <c r="U266" s="828">
        <v>1</v>
      </c>
    </row>
    <row r="267" spans="1:21" ht="14.45" customHeight="1" x14ac:dyDescent="0.2">
      <c r="A267" s="821">
        <v>31</v>
      </c>
      <c r="B267" s="822" t="s">
        <v>1691</v>
      </c>
      <c r="C267" s="822" t="s">
        <v>1697</v>
      </c>
      <c r="D267" s="823" t="s">
        <v>2703</v>
      </c>
      <c r="E267" s="824" t="s">
        <v>1708</v>
      </c>
      <c r="F267" s="822" t="s">
        <v>1692</v>
      </c>
      <c r="G267" s="822" t="s">
        <v>2170</v>
      </c>
      <c r="H267" s="822" t="s">
        <v>329</v>
      </c>
      <c r="I267" s="822" t="s">
        <v>2174</v>
      </c>
      <c r="J267" s="822" t="s">
        <v>2172</v>
      </c>
      <c r="K267" s="822" t="s">
        <v>2173</v>
      </c>
      <c r="L267" s="825">
        <v>76.180000000000007</v>
      </c>
      <c r="M267" s="825">
        <v>228.54000000000002</v>
      </c>
      <c r="N267" s="822">
        <v>3</v>
      </c>
      <c r="O267" s="826">
        <v>3</v>
      </c>
      <c r="P267" s="825">
        <v>152.36000000000001</v>
      </c>
      <c r="Q267" s="827">
        <v>0.66666666666666663</v>
      </c>
      <c r="R267" s="822">
        <v>2</v>
      </c>
      <c r="S267" s="827">
        <v>0.66666666666666663</v>
      </c>
      <c r="T267" s="826">
        <v>2</v>
      </c>
      <c r="U267" s="828">
        <v>0.66666666666666663</v>
      </c>
    </row>
    <row r="268" spans="1:21" ht="14.45" customHeight="1" x14ac:dyDescent="0.2">
      <c r="A268" s="821">
        <v>31</v>
      </c>
      <c r="B268" s="822" t="s">
        <v>1691</v>
      </c>
      <c r="C268" s="822" t="s">
        <v>1697</v>
      </c>
      <c r="D268" s="823" t="s">
        <v>2703</v>
      </c>
      <c r="E268" s="824" t="s">
        <v>1708</v>
      </c>
      <c r="F268" s="822" t="s">
        <v>1692</v>
      </c>
      <c r="G268" s="822" t="s">
        <v>1778</v>
      </c>
      <c r="H268" s="822" t="s">
        <v>329</v>
      </c>
      <c r="I268" s="822" t="s">
        <v>1779</v>
      </c>
      <c r="J268" s="822" t="s">
        <v>1780</v>
      </c>
      <c r="K268" s="822" t="s">
        <v>1781</v>
      </c>
      <c r="L268" s="825">
        <v>132.97999999999999</v>
      </c>
      <c r="M268" s="825">
        <v>2393.6399999999994</v>
      </c>
      <c r="N268" s="822">
        <v>18</v>
      </c>
      <c r="O268" s="826">
        <v>7</v>
      </c>
      <c r="P268" s="825">
        <v>1329.7999999999997</v>
      </c>
      <c r="Q268" s="827">
        <v>0.55555555555555558</v>
      </c>
      <c r="R268" s="822">
        <v>10</v>
      </c>
      <c r="S268" s="827">
        <v>0.55555555555555558</v>
      </c>
      <c r="T268" s="826">
        <v>5</v>
      </c>
      <c r="U268" s="828">
        <v>0.7142857142857143</v>
      </c>
    </row>
    <row r="269" spans="1:21" ht="14.45" customHeight="1" x14ac:dyDescent="0.2">
      <c r="A269" s="821">
        <v>31</v>
      </c>
      <c r="B269" s="822" t="s">
        <v>1691</v>
      </c>
      <c r="C269" s="822" t="s">
        <v>1697</v>
      </c>
      <c r="D269" s="823" t="s">
        <v>2703</v>
      </c>
      <c r="E269" s="824" t="s">
        <v>1708</v>
      </c>
      <c r="F269" s="822" t="s">
        <v>1692</v>
      </c>
      <c r="G269" s="822" t="s">
        <v>2175</v>
      </c>
      <c r="H269" s="822" t="s">
        <v>329</v>
      </c>
      <c r="I269" s="822" t="s">
        <v>2176</v>
      </c>
      <c r="J269" s="822" t="s">
        <v>2177</v>
      </c>
      <c r="K269" s="822" t="s">
        <v>2178</v>
      </c>
      <c r="L269" s="825">
        <v>57.48</v>
      </c>
      <c r="M269" s="825">
        <v>57.48</v>
      </c>
      <c r="N269" s="822">
        <v>1</v>
      </c>
      <c r="O269" s="826">
        <v>0.5</v>
      </c>
      <c r="P269" s="825">
        <v>57.48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31</v>
      </c>
      <c r="B270" s="822" t="s">
        <v>1691</v>
      </c>
      <c r="C270" s="822" t="s">
        <v>1697</v>
      </c>
      <c r="D270" s="823" t="s">
        <v>2703</v>
      </c>
      <c r="E270" s="824" t="s">
        <v>1708</v>
      </c>
      <c r="F270" s="822" t="s">
        <v>1692</v>
      </c>
      <c r="G270" s="822" t="s">
        <v>2179</v>
      </c>
      <c r="H270" s="822" t="s">
        <v>329</v>
      </c>
      <c r="I270" s="822" t="s">
        <v>2180</v>
      </c>
      <c r="J270" s="822" t="s">
        <v>2181</v>
      </c>
      <c r="K270" s="822" t="s">
        <v>2182</v>
      </c>
      <c r="L270" s="825">
        <v>7119.15</v>
      </c>
      <c r="M270" s="825">
        <v>14238.3</v>
      </c>
      <c r="N270" s="822">
        <v>2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31</v>
      </c>
      <c r="B271" s="822" t="s">
        <v>1691</v>
      </c>
      <c r="C271" s="822" t="s">
        <v>1697</v>
      </c>
      <c r="D271" s="823" t="s">
        <v>2703</v>
      </c>
      <c r="E271" s="824" t="s">
        <v>1708</v>
      </c>
      <c r="F271" s="822" t="s">
        <v>1692</v>
      </c>
      <c r="G271" s="822" t="s">
        <v>2183</v>
      </c>
      <c r="H271" s="822" t="s">
        <v>598</v>
      </c>
      <c r="I271" s="822" t="s">
        <v>1665</v>
      </c>
      <c r="J271" s="822" t="s">
        <v>1666</v>
      </c>
      <c r="K271" s="822" t="s">
        <v>1667</v>
      </c>
      <c r="L271" s="825">
        <v>70.48</v>
      </c>
      <c r="M271" s="825">
        <v>70.48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31</v>
      </c>
      <c r="B272" s="822" t="s">
        <v>1691</v>
      </c>
      <c r="C272" s="822" t="s">
        <v>1697</v>
      </c>
      <c r="D272" s="823" t="s">
        <v>2703</v>
      </c>
      <c r="E272" s="824" t="s">
        <v>1708</v>
      </c>
      <c r="F272" s="822" t="s">
        <v>1692</v>
      </c>
      <c r="G272" s="822" t="s">
        <v>1721</v>
      </c>
      <c r="H272" s="822" t="s">
        <v>598</v>
      </c>
      <c r="I272" s="822" t="s">
        <v>1431</v>
      </c>
      <c r="J272" s="822" t="s">
        <v>773</v>
      </c>
      <c r="K272" s="822" t="s">
        <v>1432</v>
      </c>
      <c r="L272" s="825">
        <v>736.33</v>
      </c>
      <c r="M272" s="825">
        <v>27980.540000000005</v>
      </c>
      <c r="N272" s="822">
        <v>38</v>
      </c>
      <c r="O272" s="826">
        <v>17.5</v>
      </c>
      <c r="P272" s="825">
        <v>24298.890000000003</v>
      </c>
      <c r="Q272" s="827">
        <v>0.86842105263157887</v>
      </c>
      <c r="R272" s="822">
        <v>33</v>
      </c>
      <c r="S272" s="827">
        <v>0.86842105263157898</v>
      </c>
      <c r="T272" s="826">
        <v>16</v>
      </c>
      <c r="U272" s="828">
        <v>0.91428571428571426</v>
      </c>
    </row>
    <row r="273" spans="1:21" ht="14.45" customHeight="1" x14ac:dyDescent="0.2">
      <c r="A273" s="821">
        <v>31</v>
      </c>
      <c r="B273" s="822" t="s">
        <v>1691</v>
      </c>
      <c r="C273" s="822" t="s">
        <v>1697</v>
      </c>
      <c r="D273" s="823" t="s">
        <v>2703</v>
      </c>
      <c r="E273" s="824" t="s">
        <v>1708</v>
      </c>
      <c r="F273" s="822" t="s">
        <v>1692</v>
      </c>
      <c r="G273" s="822" t="s">
        <v>1721</v>
      </c>
      <c r="H273" s="822" t="s">
        <v>598</v>
      </c>
      <c r="I273" s="822" t="s">
        <v>1433</v>
      </c>
      <c r="J273" s="822" t="s">
        <v>773</v>
      </c>
      <c r="K273" s="822" t="s">
        <v>1434</v>
      </c>
      <c r="L273" s="825">
        <v>490.89</v>
      </c>
      <c r="M273" s="825">
        <v>1963.56</v>
      </c>
      <c r="N273" s="822">
        <v>4</v>
      </c>
      <c r="O273" s="826">
        <v>3</v>
      </c>
      <c r="P273" s="825">
        <v>1963.56</v>
      </c>
      <c r="Q273" s="827">
        <v>1</v>
      </c>
      <c r="R273" s="822">
        <v>4</v>
      </c>
      <c r="S273" s="827">
        <v>1</v>
      </c>
      <c r="T273" s="826">
        <v>3</v>
      </c>
      <c r="U273" s="828">
        <v>1</v>
      </c>
    </row>
    <row r="274" spans="1:21" ht="14.45" customHeight="1" x14ac:dyDescent="0.2">
      <c r="A274" s="821">
        <v>31</v>
      </c>
      <c r="B274" s="822" t="s">
        <v>1691</v>
      </c>
      <c r="C274" s="822" t="s">
        <v>1697</v>
      </c>
      <c r="D274" s="823" t="s">
        <v>2703</v>
      </c>
      <c r="E274" s="824" t="s">
        <v>1708</v>
      </c>
      <c r="F274" s="822" t="s">
        <v>1692</v>
      </c>
      <c r="G274" s="822" t="s">
        <v>1721</v>
      </c>
      <c r="H274" s="822" t="s">
        <v>598</v>
      </c>
      <c r="I274" s="822" t="s">
        <v>2114</v>
      </c>
      <c r="J274" s="822" t="s">
        <v>776</v>
      </c>
      <c r="K274" s="822" t="s">
        <v>2115</v>
      </c>
      <c r="L274" s="825">
        <v>1847.49</v>
      </c>
      <c r="M274" s="825">
        <v>1847.49</v>
      </c>
      <c r="N274" s="822">
        <v>1</v>
      </c>
      <c r="O274" s="826">
        <v>1</v>
      </c>
      <c r="P274" s="825">
        <v>1847.49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31</v>
      </c>
      <c r="B275" s="822" t="s">
        <v>1691</v>
      </c>
      <c r="C275" s="822" t="s">
        <v>1697</v>
      </c>
      <c r="D275" s="823" t="s">
        <v>2703</v>
      </c>
      <c r="E275" s="824" t="s">
        <v>1708</v>
      </c>
      <c r="F275" s="822" t="s">
        <v>1692</v>
      </c>
      <c r="G275" s="822" t="s">
        <v>1721</v>
      </c>
      <c r="H275" s="822" t="s">
        <v>598</v>
      </c>
      <c r="I275" s="822" t="s">
        <v>2184</v>
      </c>
      <c r="J275" s="822" t="s">
        <v>773</v>
      </c>
      <c r="K275" s="822" t="s">
        <v>2185</v>
      </c>
      <c r="L275" s="825">
        <v>1154.68</v>
      </c>
      <c r="M275" s="825">
        <v>12701.480000000001</v>
      </c>
      <c r="N275" s="822">
        <v>11</v>
      </c>
      <c r="O275" s="826">
        <v>4.5</v>
      </c>
      <c r="P275" s="825">
        <v>12701.480000000001</v>
      </c>
      <c r="Q275" s="827">
        <v>1</v>
      </c>
      <c r="R275" s="822">
        <v>11</v>
      </c>
      <c r="S275" s="827">
        <v>1</v>
      </c>
      <c r="T275" s="826">
        <v>4.5</v>
      </c>
      <c r="U275" s="828">
        <v>1</v>
      </c>
    </row>
    <row r="276" spans="1:21" ht="14.45" customHeight="1" x14ac:dyDescent="0.2">
      <c r="A276" s="821">
        <v>31</v>
      </c>
      <c r="B276" s="822" t="s">
        <v>1691</v>
      </c>
      <c r="C276" s="822" t="s">
        <v>1697</v>
      </c>
      <c r="D276" s="823" t="s">
        <v>2703</v>
      </c>
      <c r="E276" s="824" t="s">
        <v>1708</v>
      </c>
      <c r="F276" s="822" t="s">
        <v>1692</v>
      </c>
      <c r="G276" s="822" t="s">
        <v>1721</v>
      </c>
      <c r="H276" s="822" t="s">
        <v>598</v>
      </c>
      <c r="I276" s="822" t="s">
        <v>1722</v>
      </c>
      <c r="J276" s="822" t="s">
        <v>773</v>
      </c>
      <c r="K276" s="822" t="s">
        <v>1723</v>
      </c>
      <c r="L276" s="825">
        <v>923.74</v>
      </c>
      <c r="M276" s="825">
        <v>3694.96</v>
      </c>
      <c r="N276" s="822">
        <v>4</v>
      </c>
      <c r="O276" s="826">
        <v>2</v>
      </c>
      <c r="P276" s="825">
        <v>3694.96</v>
      </c>
      <c r="Q276" s="827">
        <v>1</v>
      </c>
      <c r="R276" s="822">
        <v>4</v>
      </c>
      <c r="S276" s="827">
        <v>1</v>
      </c>
      <c r="T276" s="826">
        <v>2</v>
      </c>
      <c r="U276" s="828">
        <v>1</v>
      </c>
    </row>
    <row r="277" spans="1:21" ht="14.45" customHeight="1" x14ac:dyDescent="0.2">
      <c r="A277" s="821">
        <v>31</v>
      </c>
      <c r="B277" s="822" t="s">
        <v>1691</v>
      </c>
      <c r="C277" s="822" t="s">
        <v>1697</v>
      </c>
      <c r="D277" s="823" t="s">
        <v>2703</v>
      </c>
      <c r="E277" s="824" t="s">
        <v>1708</v>
      </c>
      <c r="F277" s="822" t="s">
        <v>1692</v>
      </c>
      <c r="G277" s="822" t="s">
        <v>1787</v>
      </c>
      <c r="H277" s="822" t="s">
        <v>329</v>
      </c>
      <c r="I277" s="822" t="s">
        <v>2186</v>
      </c>
      <c r="J277" s="822" t="s">
        <v>637</v>
      </c>
      <c r="K277" s="822" t="s">
        <v>2187</v>
      </c>
      <c r="L277" s="825">
        <v>17.62</v>
      </c>
      <c r="M277" s="825">
        <v>35.24</v>
      </c>
      <c r="N277" s="822">
        <v>2</v>
      </c>
      <c r="O277" s="826">
        <v>1</v>
      </c>
      <c r="P277" s="825">
        <v>35.24</v>
      </c>
      <c r="Q277" s="827">
        <v>1</v>
      </c>
      <c r="R277" s="822">
        <v>2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31</v>
      </c>
      <c r="B278" s="822" t="s">
        <v>1691</v>
      </c>
      <c r="C278" s="822" t="s">
        <v>1697</v>
      </c>
      <c r="D278" s="823" t="s">
        <v>2703</v>
      </c>
      <c r="E278" s="824" t="s">
        <v>1708</v>
      </c>
      <c r="F278" s="822" t="s">
        <v>1692</v>
      </c>
      <c r="G278" s="822" t="s">
        <v>1787</v>
      </c>
      <c r="H278" s="822" t="s">
        <v>329</v>
      </c>
      <c r="I278" s="822" t="s">
        <v>1788</v>
      </c>
      <c r="J278" s="822" t="s">
        <v>637</v>
      </c>
      <c r="K278" s="822" t="s">
        <v>1186</v>
      </c>
      <c r="L278" s="825">
        <v>35.25</v>
      </c>
      <c r="M278" s="825">
        <v>70.5</v>
      </c>
      <c r="N278" s="822">
        <v>2</v>
      </c>
      <c r="O278" s="826">
        <v>2</v>
      </c>
      <c r="P278" s="825">
        <v>35.25</v>
      </c>
      <c r="Q278" s="827">
        <v>0.5</v>
      </c>
      <c r="R278" s="822">
        <v>1</v>
      </c>
      <c r="S278" s="827">
        <v>0.5</v>
      </c>
      <c r="T278" s="826">
        <v>1</v>
      </c>
      <c r="U278" s="828">
        <v>0.5</v>
      </c>
    </row>
    <row r="279" spans="1:21" ht="14.45" customHeight="1" x14ac:dyDescent="0.2">
      <c r="A279" s="821">
        <v>31</v>
      </c>
      <c r="B279" s="822" t="s">
        <v>1691</v>
      </c>
      <c r="C279" s="822" t="s">
        <v>1697</v>
      </c>
      <c r="D279" s="823" t="s">
        <v>2703</v>
      </c>
      <c r="E279" s="824" t="s">
        <v>1708</v>
      </c>
      <c r="F279" s="822" t="s">
        <v>1692</v>
      </c>
      <c r="G279" s="822" t="s">
        <v>1787</v>
      </c>
      <c r="H279" s="822" t="s">
        <v>329</v>
      </c>
      <c r="I279" s="822" t="s">
        <v>1923</v>
      </c>
      <c r="J279" s="822" t="s">
        <v>913</v>
      </c>
      <c r="K279" s="822" t="s">
        <v>1924</v>
      </c>
      <c r="L279" s="825">
        <v>35.25</v>
      </c>
      <c r="M279" s="825">
        <v>35.25</v>
      </c>
      <c r="N279" s="822">
        <v>1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31</v>
      </c>
      <c r="B280" s="822" t="s">
        <v>1691</v>
      </c>
      <c r="C280" s="822" t="s">
        <v>1697</v>
      </c>
      <c r="D280" s="823" t="s">
        <v>2703</v>
      </c>
      <c r="E280" s="824" t="s">
        <v>1708</v>
      </c>
      <c r="F280" s="822" t="s">
        <v>1692</v>
      </c>
      <c r="G280" s="822" t="s">
        <v>2188</v>
      </c>
      <c r="H280" s="822" t="s">
        <v>598</v>
      </c>
      <c r="I280" s="822" t="s">
        <v>2189</v>
      </c>
      <c r="J280" s="822" t="s">
        <v>2190</v>
      </c>
      <c r="K280" s="822" t="s">
        <v>2191</v>
      </c>
      <c r="L280" s="825">
        <v>206.78</v>
      </c>
      <c r="M280" s="825">
        <v>206.78</v>
      </c>
      <c r="N280" s="822">
        <v>1</v>
      </c>
      <c r="O280" s="826">
        <v>1</v>
      </c>
      <c r="P280" s="825">
        <v>206.78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31</v>
      </c>
      <c r="B281" s="822" t="s">
        <v>1691</v>
      </c>
      <c r="C281" s="822" t="s">
        <v>1697</v>
      </c>
      <c r="D281" s="823" t="s">
        <v>2703</v>
      </c>
      <c r="E281" s="824" t="s">
        <v>1708</v>
      </c>
      <c r="F281" s="822" t="s">
        <v>1692</v>
      </c>
      <c r="G281" s="822" t="s">
        <v>1789</v>
      </c>
      <c r="H281" s="822" t="s">
        <v>329</v>
      </c>
      <c r="I281" s="822" t="s">
        <v>2192</v>
      </c>
      <c r="J281" s="822" t="s">
        <v>960</v>
      </c>
      <c r="K281" s="822" t="s">
        <v>2193</v>
      </c>
      <c r="L281" s="825">
        <v>51.06</v>
      </c>
      <c r="M281" s="825">
        <v>51.06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31</v>
      </c>
      <c r="B282" s="822" t="s">
        <v>1691</v>
      </c>
      <c r="C282" s="822" t="s">
        <v>1697</v>
      </c>
      <c r="D282" s="823" t="s">
        <v>2703</v>
      </c>
      <c r="E282" s="824" t="s">
        <v>1708</v>
      </c>
      <c r="F282" s="822" t="s">
        <v>1692</v>
      </c>
      <c r="G282" s="822" t="s">
        <v>1730</v>
      </c>
      <c r="H282" s="822" t="s">
        <v>598</v>
      </c>
      <c r="I282" s="822" t="s">
        <v>1575</v>
      </c>
      <c r="J282" s="822" t="s">
        <v>918</v>
      </c>
      <c r="K282" s="822" t="s">
        <v>920</v>
      </c>
      <c r="L282" s="825">
        <v>0</v>
      </c>
      <c r="M282" s="825">
        <v>0</v>
      </c>
      <c r="N282" s="822">
        <v>11</v>
      </c>
      <c r="O282" s="826">
        <v>9</v>
      </c>
      <c r="P282" s="825">
        <v>0</v>
      </c>
      <c r="Q282" s="827"/>
      <c r="R282" s="822">
        <v>9</v>
      </c>
      <c r="S282" s="827">
        <v>0.81818181818181823</v>
      </c>
      <c r="T282" s="826">
        <v>7.5</v>
      </c>
      <c r="U282" s="828">
        <v>0.83333333333333337</v>
      </c>
    </row>
    <row r="283" spans="1:21" ht="14.45" customHeight="1" x14ac:dyDescent="0.2">
      <c r="A283" s="821">
        <v>31</v>
      </c>
      <c r="B283" s="822" t="s">
        <v>1691</v>
      </c>
      <c r="C283" s="822" t="s">
        <v>1697</v>
      </c>
      <c r="D283" s="823" t="s">
        <v>2703</v>
      </c>
      <c r="E283" s="824" t="s">
        <v>1708</v>
      </c>
      <c r="F283" s="822" t="s">
        <v>1692</v>
      </c>
      <c r="G283" s="822" t="s">
        <v>1730</v>
      </c>
      <c r="H283" s="822" t="s">
        <v>598</v>
      </c>
      <c r="I283" s="822" t="s">
        <v>2194</v>
      </c>
      <c r="J283" s="822" t="s">
        <v>918</v>
      </c>
      <c r="K283" s="822" t="s">
        <v>2195</v>
      </c>
      <c r="L283" s="825">
        <v>61.49</v>
      </c>
      <c r="M283" s="825">
        <v>61.49</v>
      </c>
      <c r="N283" s="822">
        <v>1</v>
      </c>
      <c r="O283" s="826">
        <v>1</v>
      </c>
      <c r="P283" s="825">
        <v>61.49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31</v>
      </c>
      <c r="B284" s="822" t="s">
        <v>1691</v>
      </c>
      <c r="C284" s="822" t="s">
        <v>1697</v>
      </c>
      <c r="D284" s="823" t="s">
        <v>2703</v>
      </c>
      <c r="E284" s="824" t="s">
        <v>1708</v>
      </c>
      <c r="F284" s="822" t="s">
        <v>1692</v>
      </c>
      <c r="G284" s="822" t="s">
        <v>1939</v>
      </c>
      <c r="H284" s="822" t="s">
        <v>329</v>
      </c>
      <c r="I284" s="822" t="s">
        <v>1940</v>
      </c>
      <c r="J284" s="822" t="s">
        <v>657</v>
      </c>
      <c r="K284" s="822" t="s">
        <v>658</v>
      </c>
      <c r="L284" s="825">
        <v>59.56</v>
      </c>
      <c r="M284" s="825">
        <v>119.12</v>
      </c>
      <c r="N284" s="822">
        <v>2</v>
      </c>
      <c r="O284" s="826">
        <v>1</v>
      </c>
      <c r="P284" s="825">
        <v>119.12</v>
      </c>
      <c r="Q284" s="827">
        <v>1</v>
      </c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31</v>
      </c>
      <c r="B285" s="822" t="s">
        <v>1691</v>
      </c>
      <c r="C285" s="822" t="s">
        <v>1697</v>
      </c>
      <c r="D285" s="823" t="s">
        <v>2703</v>
      </c>
      <c r="E285" s="824" t="s">
        <v>1708</v>
      </c>
      <c r="F285" s="822" t="s">
        <v>1692</v>
      </c>
      <c r="G285" s="822" t="s">
        <v>1797</v>
      </c>
      <c r="H285" s="822" t="s">
        <v>329</v>
      </c>
      <c r="I285" s="822" t="s">
        <v>1798</v>
      </c>
      <c r="J285" s="822" t="s">
        <v>1799</v>
      </c>
      <c r="K285" s="822" t="s">
        <v>1800</v>
      </c>
      <c r="L285" s="825">
        <v>311.02</v>
      </c>
      <c r="M285" s="825">
        <v>622.04</v>
      </c>
      <c r="N285" s="822">
        <v>2</v>
      </c>
      <c r="O285" s="826">
        <v>2</v>
      </c>
      <c r="P285" s="825">
        <v>311.02</v>
      </c>
      <c r="Q285" s="827">
        <v>0.5</v>
      </c>
      <c r="R285" s="822">
        <v>1</v>
      </c>
      <c r="S285" s="827">
        <v>0.5</v>
      </c>
      <c r="T285" s="826">
        <v>1</v>
      </c>
      <c r="U285" s="828">
        <v>0.5</v>
      </c>
    </row>
    <row r="286" spans="1:21" ht="14.45" customHeight="1" x14ac:dyDescent="0.2">
      <c r="A286" s="821">
        <v>31</v>
      </c>
      <c r="B286" s="822" t="s">
        <v>1691</v>
      </c>
      <c r="C286" s="822" t="s">
        <v>1697</v>
      </c>
      <c r="D286" s="823" t="s">
        <v>2703</v>
      </c>
      <c r="E286" s="824" t="s">
        <v>1708</v>
      </c>
      <c r="F286" s="822" t="s">
        <v>1692</v>
      </c>
      <c r="G286" s="822" t="s">
        <v>1952</v>
      </c>
      <c r="H286" s="822" t="s">
        <v>329</v>
      </c>
      <c r="I286" s="822" t="s">
        <v>1955</v>
      </c>
      <c r="J286" s="822" t="s">
        <v>890</v>
      </c>
      <c r="K286" s="822" t="s">
        <v>1956</v>
      </c>
      <c r="L286" s="825">
        <v>0</v>
      </c>
      <c r="M286" s="825">
        <v>0</v>
      </c>
      <c r="N286" s="822">
        <v>2</v>
      </c>
      <c r="O286" s="826">
        <v>1.5</v>
      </c>
      <c r="P286" s="825">
        <v>0</v>
      </c>
      <c r="Q286" s="827"/>
      <c r="R286" s="822">
        <v>2</v>
      </c>
      <c r="S286" s="827">
        <v>1</v>
      </c>
      <c r="T286" s="826">
        <v>1.5</v>
      </c>
      <c r="U286" s="828">
        <v>1</v>
      </c>
    </row>
    <row r="287" spans="1:21" ht="14.45" customHeight="1" x14ac:dyDescent="0.2">
      <c r="A287" s="821">
        <v>31</v>
      </c>
      <c r="B287" s="822" t="s">
        <v>1691</v>
      </c>
      <c r="C287" s="822" t="s">
        <v>1697</v>
      </c>
      <c r="D287" s="823" t="s">
        <v>2703</v>
      </c>
      <c r="E287" s="824" t="s">
        <v>1708</v>
      </c>
      <c r="F287" s="822" t="s">
        <v>1692</v>
      </c>
      <c r="G287" s="822" t="s">
        <v>1952</v>
      </c>
      <c r="H287" s="822" t="s">
        <v>329</v>
      </c>
      <c r="I287" s="822" t="s">
        <v>2196</v>
      </c>
      <c r="J287" s="822" t="s">
        <v>890</v>
      </c>
      <c r="K287" s="822" t="s">
        <v>892</v>
      </c>
      <c r="L287" s="825">
        <v>0</v>
      </c>
      <c r="M287" s="825">
        <v>0</v>
      </c>
      <c r="N287" s="822">
        <v>3</v>
      </c>
      <c r="O287" s="826">
        <v>3</v>
      </c>
      <c r="P287" s="825">
        <v>0</v>
      </c>
      <c r="Q287" s="827"/>
      <c r="R287" s="822">
        <v>2</v>
      </c>
      <c r="S287" s="827">
        <v>0.66666666666666663</v>
      </c>
      <c r="T287" s="826">
        <v>2</v>
      </c>
      <c r="U287" s="828">
        <v>0.66666666666666663</v>
      </c>
    </row>
    <row r="288" spans="1:21" ht="14.45" customHeight="1" x14ac:dyDescent="0.2">
      <c r="A288" s="821">
        <v>31</v>
      </c>
      <c r="B288" s="822" t="s">
        <v>1691</v>
      </c>
      <c r="C288" s="822" t="s">
        <v>1697</v>
      </c>
      <c r="D288" s="823" t="s">
        <v>2703</v>
      </c>
      <c r="E288" s="824" t="s">
        <v>1708</v>
      </c>
      <c r="F288" s="822" t="s">
        <v>1692</v>
      </c>
      <c r="G288" s="822" t="s">
        <v>1724</v>
      </c>
      <c r="H288" s="822" t="s">
        <v>329</v>
      </c>
      <c r="I288" s="822" t="s">
        <v>2197</v>
      </c>
      <c r="J288" s="822" t="s">
        <v>1732</v>
      </c>
      <c r="K288" s="822" t="s">
        <v>2198</v>
      </c>
      <c r="L288" s="825">
        <v>33.31</v>
      </c>
      <c r="M288" s="825">
        <v>33.31</v>
      </c>
      <c r="N288" s="822">
        <v>1</v>
      </c>
      <c r="O288" s="826">
        <v>1</v>
      </c>
      <c r="P288" s="825">
        <v>33.31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31</v>
      </c>
      <c r="B289" s="822" t="s">
        <v>1691</v>
      </c>
      <c r="C289" s="822" t="s">
        <v>1697</v>
      </c>
      <c r="D289" s="823" t="s">
        <v>2703</v>
      </c>
      <c r="E289" s="824" t="s">
        <v>1708</v>
      </c>
      <c r="F289" s="822" t="s">
        <v>1692</v>
      </c>
      <c r="G289" s="822" t="s">
        <v>1724</v>
      </c>
      <c r="H289" s="822" t="s">
        <v>329</v>
      </c>
      <c r="I289" s="822" t="s">
        <v>1807</v>
      </c>
      <c r="J289" s="822" t="s">
        <v>1732</v>
      </c>
      <c r="K289" s="822" t="s">
        <v>1808</v>
      </c>
      <c r="L289" s="825">
        <v>99.94</v>
      </c>
      <c r="M289" s="825">
        <v>299.82</v>
      </c>
      <c r="N289" s="822">
        <v>3</v>
      </c>
      <c r="O289" s="826">
        <v>3</v>
      </c>
      <c r="P289" s="825">
        <v>199.88</v>
      </c>
      <c r="Q289" s="827">
        <v>0.66666666666666663</v>
      </c>
      <c r="R289" s="822">
        <v>2</v>
      </c>
      <c r="S289" s="827">
        <v>0.66666666666666663</v>
      </c>
      <c r="T289" s="826">
        <v>2</v>
      </c>
      <c r="U289" s="828">
        <v>0.66666666666666663</v>
      </c>
    </row>
    <row r="290" spans="1:21" ht="14.45" customHeight="1" x14ac:dyDescent="0.2">
      <c r="A290" s="821">
        <v>31</v>
      </c>
      <c r="B290" s="822" t="s">
        <v>1691</v>
      </c>
      <c r="C290" s="822" t="s">
        <v>1697</v>
      </c>
      <c r="D290" s="823" t="s">
        <v>2703</v>
      </c>
      <c r="E290" s="824" t="s">
        <v>1708</v>
      </c>
      <c r="F290" s="822" t="s">
        <v>1692</v>
      </c>
      <c r="G290" s="822" t="s">
        <v>1724</v>
      </c>
      <c r="H290" s="822" t="s">
        <v>329</v>
      </c>
      <c r="I290" s="822" t="s">
        <v>1725</v>
      </c>
      <c r="J290" s="822" t="s">
        <v>1048</v>
      </c>
      <c r="K290" s="822" t="s">
        <v>1050</v>
      </c>
      <c r="L290" s="825">
        <v>50.32</v>
      </c>
      <c r="M290" s="825">
        <v>251.6</v>
      </c>
      <c r="N290" s="822">
        <v>5</v>
      </c>
      <c r="O290" s="826">
        <v>5</v>
      </c>
      <c r="P290" s="825">
        <v>251.6</v>
      </c>
      <c r="Q290" s="827">
        <v>1</v>
      </c>
      <c r="R290" s="822">
        <v>5</v>
      </c>
      <c r="S290" s="827">
        <v>1</v>
      </c>
      <c r="T290" s="826">
        <v>5</v>
      </c>
      <c r="U290" s="828">
        <v>1</v>
      </c>
    </row>
    <row r="291" spans="1:21" ht="14.45" customHeight="1" x14ac:dyDescent="0.2">
      <c r="A291" s="821">
        <v>31</v>
      </c>
      <c r="B291" s="822" t="s">
        <v>1691</v>
      </c>
      <c r="C291" s="822" t="s">
        <v>1697</v>
      </c>
      <c r="D291" s="823" t="s">
        <v>2703</v>
      </c>
      <c r="E291" s="824" t="s">
        <v>1708</v>
      </c>
      <c r="F291" s="822" t="s">
        <v>1692</v>
      </c>
      <c r="G291" s="822" t="s">
        <v>1724</v>
      </c>
      <c r="H291" s="822" t="s">
        <v>329</v>
      </c>
      <c r="I291" s="822" t="s">
        <v>1731</v>
      </c>
      <c r="J291" s="822" t="s">
        <v>1732</v>
      </c>
      <c r="K291" s="822" t="s">
        <v>1733</v>
      </c>
      <c r="L291" s="825">
        <v>66.63</v>
      </c>
      <c r="M291" s="825">
        <v>66.63</v>
      </c>
      <c r="N291" s="822">
        <v>1</v>
      </c>
      <c r="O291" s="826">
        <v>1</v>
      </c>
      <c r="P291" s="825">
        <v>66.63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31</v>
      </c>
      <c r="B292" s="822" t="s">
        <v>1691</v>
      </c>
      <c r="C292" s="822" t="s">
        <v>1697</v>
      </c>
      <c r="D292" s="823" t="s">
        <v>2703</v>
      </c>
      <c r="E292" s="824" t="s">
        <v>1708</v>
      </c>
      <c r="F292" s="822" t="s">
        <v>1692</v>
      </c>
      <c r="G292" s="822" t="s">
        <v>1724</v>
      </c>
      <c r="H292" s="822" t="s">
        <v>329</v>
      </c>
      <c r="I292" s="822" t="s">
        <v>1740</v>
      </c>
      <c r="J292" s="822" t="s">
        <v>1048</v>
      </c>
      <c r="K292" s="822" t="s">
        <v>1741</v>
      </c>
      <c r="L292" s="825">
        <v>50.32</v>
      </c>
      <c r="M292" s="825">
        <v>150.96</v>
      </c>
      <c r="N292" s="822">
        <v>3</v>
      </c>
      <c r="O292" s="826">
        <v>3</v>
      </c>
      <c r="P292" s="825">
        <v>100.64</v>
      </c>
      <c r="Q292" s="827">
        <v>0.66666666666666663</v>
      </c>
      <c r="R292" s="822">
        <v>2</v>
      </c>
      <c r="S292" s="827">
        <v>0.66666666666666663</v>
      </c>
      <c r="T292" s="826">
        <v>2</v>
      </c>
      <c r="U292" s="828">
        <v>0.66666666666666663</v>
      </c>
    </row>
    <row r="293" spans="1:21" ht="14.45" customHeight="1" x14ac:dyDescent="0.2">
      <c r="A293" s="821">
        <v>31</v>
      </c>
      <c r="B293" s="822" t="s">
        <v>1691</v>
      </c>
      <c r="C293" s="822" t="s">
        <v>1697</v>
      </c>
      <c r="D293" s="823" t="s">
        <v>2703</v>
      </c>
      <c r="E293" s="824" t="s">
        <v>1708</v>
      </c>
      <c r="F293" s="822" t="s">
        <v>1692</v>
      </c>
      <c r="G293" s="822" t="s">
        <v>1724</v>
      </c>
      <c r="H293" s="822" t="s">
        <v>329</v>
      </c>
      <c r="I293" s="822" t="s">
        <v>1963</v>
      </c>
      <c r="J293" s="822" t="s">
        <v>1048</v>
      </c>
      <c r="K293" s="822" t="s">
        <v>1964</v>
      </c>
      <c r="L293" s="825">
        <v>16.77</v>
      </c>
      <c r="M293" s="825">
        <v>50.31</v>
      </c>
      <c r="N293" s="822">
        <v>3</v>
      </c>
      <c r="O293" s="826">
        <v>3</v>
      </c>
      <c r="P293" s="825">
        <v>33.54</v>
      </c>
      <c r="Q293" s="827">
        <v>0.66666666666666663</v>
      </c>
      <c r="R293" s="822">
        <v>2</v>
      </c>
      <c r="S293" s="827">
        <v>0.66666666666666663</v>
      </c>
      <c r="T293" s="826">
        <v>2</v>
      </c>
      <c r="U293" s="828">
        <v>0.66666666666666663</v>
      </c>
    </row>
    <row r="294" spans="1:21" ht="14.45" customHeight="1" x14ac:dyDescent="0.2">
      <c r="A294" s="821">
        <v>31</v>
      </c>
      <c r="B294" s="822" t="s">
        <v>1691</v>
      </c>
      <c r="C294" s="822" t="s">
        <v>1697</v>
      </c>
      <c r="D294" s="823" t="s">
        <v>2703</v>
      </c>
      <c r="E294" s="824" t="s">
        <v>1708</v>
      </c>
      <c r="F294" s="822" t="s">
        <v>1692</v>
      </c>
      <c r="G294" s="822" t="s">
        <v>1724</v>
      </c>
      <c r="H294" s="822" t="s">
        <v>329</v>
      </c>
      <c r="I294" s="822" t="s">
        <v>2199</v>
      </c>
      <c r="J294" s="822" t="s">
        <v>1732</v>
      </c>
      <c r="K294" s="822" t="s">
        <v>2200</v>
      </c>
      <c r="L294" s="825">
        <v>16.77</v>
      </c>
      <c r="M294" s="825">
        <v>33.54</v>
      </c>
      <c r="N294" s="822">
        <v>2</v>
      </c>
      <c r="O294" s="826">
        <v>2</v>
      </c>
      <c r="P294" s="825">
        <v>33.54</v>
      </c>
      <c r="Q294" s="827">
        <v>1</v>
      </c>
      <c r="R294" s="822">
        <v>2</v>
      </c>
      <c r="S294" s="827">
        <v>1</v>
      </c>
      <c r="T294" s="826">
        <v>2</v>
      </c>
      <c r="U294" s="828">
        <v>1</v>
      </c>
    </row>
    <row r="295" spans="1:21" ht="14.45" customHeight="1" x14ac:dyDescent="0.2">
      <c r="A295" s="821">
        <v>31</v>
      </c>
      <c r="B295" s="822" t="s">
        <v>1691</v>
      </c>
      <c r="C295" s="822" t="s">
        <v>1697</v>
      </c>
      <c r="D295" s="823" t="s">
        <v>2703</v>
      </c>
      <c r="E295" s="824" t="s">
        <v>1708</v>
      </c>
      <c r="F295" s="822" t="s">
        <v>1692</v>
      </c>
      <c r="G295" s="822" t="s">
        <v>1809</v>
      </c>
      <c r="H295" s="822" t="s">
        <v>329</v>
      </c>
      <c r="I295" s="822" t="s">
        <v>2201</v>
      </c>
      <c r="J295" s="822" t="s">
        <v>2202</v>
      </c>
      <c r="K295" s="822" t="s">
        <v>2203</v>
      </c>
      <c r="L295" s="825">
        <v>154.36000000000001</v>
      </c>
      <c r="M295" s="825">
        <v>154.36000000000001</v>
      </c>
      <c r="N295" s="822">
        <v>1</v>
      </c>
      <c r="O295" s="826">
        <v>1</v>
      </c>
      <c r="P295" s="825">
        <v>154.36000000000001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31</v>
      </c>
      <c r="B296" s="822" t="s">
        <v>1691</v>
      </c>
      <c r="C296" s="822" t="s">
        <v>1697</v>
      </c>
      <c r="D296" s="823" t="s">
        <v>2703</v>
      </c>
      <c r="E296" s="824" t="s">
        <v>1708</v>
      </c>
      <c r="F296" s="822" t="s">
        <v>1692</v>
      </c>
      <c r="G296" s="822" t="s">
        <v>1809</v>
      </c>
      <c r="H296" s="822" t="s">
        <v>598</v>
      </c>
      <c r="I296" s="822" t="s">
        <v>1526</v>
      </c>
      <c r="J296" s="822" t="s">
        <v>1077</v>
      </c>
      <c r="K296" s="822" t="s">
        <v>1527</v>
      </c>
      <c r="L296" s="825">
        <v>154.36000000000001</v>
      </c>
      <c r="M296" s="825">
        <v>1389.2400000000002</v>
      </c>
      <c r="N296" s="822">
        <v>9</v>
      </c>
      <c r="O296" s="826">
        <v>6</v>
      </c>
      <c r="P296" s="825">
        <v>1234.8800000000001</v>
      </c>
      <c r="Q296" s="827">
        <v>0.88888888888888884</v>
      </c>
      <c r="R296" s="822">
        <v>8</v>
      </c>
      <c r="S296" s="827">
        <v>0.88888888888888884</v>
      </c>
      <c r="T296" s="826">
        <v>5</v>
      </c>
      <c r="U296" s="828">
        <v>0.83333333333333337</v>
      </c>
    </row>
    <row r="297" spans="1:21" ht="14.45" customHeight="1" x14ac:dyDescent="0.2">
      <c r="A297" s="821">
        <v>31</v>
      </c>
      <c r="B297" s="822" t="s">
        <v>1691</v>
      </c>
      <c r="C297" s="822" t="s">
        <v>1697</v>
      </c>
      <c r="D297" s="823" t="s">
        <v>2703</v>
      </c>
      <c r="E297" s="824" t="s">
        <v>1708</v>
      </c>
      <c r="F297" s="822" t="s">
        <v>1692</v>
      </c>
      <c r="G297" s="822" t="s">
        <v>1809</v>
      </c>
      <c r="H297" s="822" t="s">
        <v>598</v>
      </c>
      <c r="I297" s="822" t="s">
        <v>1528</v>
      </c>
      <c r="J297" s="822" t="s">
        <v>1529</v>
      </c>
      <c r="K297" s="822" t="s">
        <v>1530</v>
      </c>
      <c r="L297" s="825">
        <v>149.52000000000001</v>
      </c>
      <c r="M297" s="825">
        <v>149.52000000000001</v>
      </c>
      <c r="N297" s="822">
        <v>1</v>
      </c>
      <c r="O297" s="826">
        <v>1</v>
      </c>
      <c r="P297" s="825">
        <v>149.52000000000001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31</v>
      </c>
      <c r="B298" s="822" t="s">
        <v>1691</v>
      </c>
      <c r="C298" s="822" t="s">
        <v>1697</v>
      </c>
      <c r="D298" s="823" t="s">
        <v>2703</v>
      </c>
      <c r="E298" s="824" t="s">
        <v>1708</v>
      </c>
      <c r="F298" s="822" t="s">
        <v>1692</v>
      </c>
      <c r="G298" s="822" t="s">
        <v>1809</v>
      </c>
      <c r="H298" s="822" t="s">
        <v>598</v>
      </c>
      <c r="I298" s="822" t="s">
        <v>2204</v>
      </c>
      <c r="J298" s="822" t="s">
        <v>1075</v>
      </c>
      <c r="K298" s="822" t="s">
        <v>2205</v>
      </c>
      <c r="L298" s="825">
        <v>80.28</v>
      </c>
      <c r="M298" s="825">
        <v>160.56</v>
      </c>
      <c r="N298" s="822">
        <v>2</v>
      </c>
      <c r="O298" s="826">
        <v>1</v>
      </c>
      <c r="P298" s="825">
        <v>160.56</v>
      </c>
      <c r="Q298" s="827">
        <v>1</v>
      </c>
      <c r="R298" s="822">
        <v>2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31</v>
      </c>
      <c r="B299" s="822" t="s">
        <v>1691</v>
      </c>
      <c r="C299" s="822" t="s">
        <v>1697</v>
      </c>
      <c r="D299" s="823" t="s">
        <v>2703</v>
      </c>
      <c r="E299" s="824" t="s">
        <v>1708</v>
      </c>
      <c r="F299" s="822" t="s">
        <v>1692</v>
      </c>
      <c r="G299" s="822" t="s">
        <v>1809</v>
      </c>
      <c r="H299" s="822" t="s">
        <v>329</v>
      </c>
      <c r="I299" s="822" t="s">
        <v>1813</v>
      </c>
      <c r="J299" s="822" t="s">
        <v>1077</v>
      </c>
      <c r="K299" s="822" t="s">
        <v>1814</v>
      </c>
      <c r="L299" s="825">
        <v>225.06</v>
      </c>
      <c r="M299" s="825">
        <v>225.06</v>
      </c>
      <c r="N299" s="822">
        <v>1</v>
      </c>
      <c r="O299" s="826">
        <v>1</v>
      </c>
      <c r="P299" s="825">
        <v>225.06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31</v>
      </c>
      <c r="B300" s="822" t="s">
        <v>1691</v>
      </c>
      <c r="C300" s="822" t="s">
        <v>1697</v>
      </c>
      <c r="D300" s="823" t="s">
        <v>2703</v>
      </c>
      <c r="E300" s="824" t="s">
        <v>1708</v>
      </c>
      <c r="F300" s="822" t="s">
        <v>1692</v>
      </c>
      <c r="G300" s="822" t="s">
        <v>1809</v>
      </c>
      <c r="H300" s="822" t="s">
        <v>329</v>
      </c>
      <c r="I300" s="822" t="s">
        <v>2206</v>
      </c>
      <c r="J300" s="822" t="s">
        <v>2202</v>
      </c>
      <c r="K300" s="822" t="s">
        <v>2203</v>
      </c>
      <c r="L300" s="825">
        <v>154.36000000000001</v>
      </c>
      <c r="M300" s="825">
        <v>154.36000000000001</v>
      </c>
      <c r="N300" s="822">
        <v>1</v>
      </c>
      <c r="O300" s="826">
        <v>1</v>
      </c>
      <c r="P300" s="825">
        <v>154.36000000000001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31</v>
      </c>
      <c r="B301" s="822" t="s">
        <v>1691</v>
      </c>
      <c r="C301" s="822" t="s">
        <v>1697</v>
      </c>
      <c r="D301" s="823" t="s">
        <v>2703</v>
      </c>
      <c r="E301" s="824" t="s">
        <v>1708</v>
      </c>
      <c r="F301" s="822" t="s">
        <v>1692</v>
      </c>
      <c r="G301" s="822" t="s">
        <v>1815</v>
      </c>
      <c r="H301" s="822" t="s">
        <v>329</v>
      </c>
      <c r="I301" s="822" t="s">
        <v>1816</v>
      </c>
      <c r="J301" s="822" t="s">
        <v>1817</v>
      </c>
      <c r="K301" s="822" t="s">
        <v>1818</v>
      </c>
      <c r="L301" s="825">
        <v>0</v>
      </c>
      <c r="M301" s="825">
        <v>0</v>
      </c>
      <c r="N301" s="822">
        <v>1</v>
      </c>
      <c r="O301" s="826">
        <v>1</v>
      </c>
      <c r="P301" s="825"/>
      <c r="Q301" s="827"/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31</v>
      </c>
      <c r="B302" s="822" t="s">
        <v>1691</v>
      </c>
      <c r="C302" s="822" t="s">
        <v>1697</v>
      </c>
      <c r="D302" s="823" t="s">
        <v>2703</v>
      </c>
      <c r="E302" s="824" t="s">
        <v>1708</v>
      </c>
      <c r="F302" s="822" t="s">
        <v>1692</v>
      </c>
      <c r="G302" s="822" t="s">
        <v>1815</v>
      </c>
      <c r="H302" s="822" t="s">
        <v>329</v>
      </c>
      <c r="I302" s="822" t="s">
        <v>1819</v>
      </c>
      <c r="J302" s="822" t="s">
        <v>1817</v>
      </c>
      <c r="K302" s="822" t="s">
        <v>1820</v>
      </c>
      <c r="L302" s="825">
        <v>0</v>
      </c>
      <c r="M302" s="825">
        <v>0</v>
      </c>
      <c r="N302" s="822">
        <v>1</v>
      </c>
      <c r="O302" s="826">
        <v>1</v>
      </c>
      <c r="P302" s="825">
        <v>0</v>
      </c>
      <c r="Q302" s="827"/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31</v>
      </c>
      <c r="B303" s="822" t="s">
        <v>1691</v>
      </c>
      <c r="C303" s="822" t="s">
        <v>1697</v>
      </c>
      <c r="D303" s="823" t="s">
        <v>2703</v>
      </c>
      <c r="E303" s="824" t="s">
        <v>1708</v>
      </c>
      <c r="F303" s="822" t="s">
        <v>1692</v>
      </c>
      <c r="G303" s="822" t="s">
        <v>1965</v>
      </c>
      <c r="H303" s="822" t="s">
        <v>329</v>
      </c>
      <c r="I303" s="822" t="s">
        <v>1966</v>
      </c>
      <c r="J303" s="822" t="s">
        <v>882</v>
      </c>
      <c r="K303" s="822" t="s">
        <v>883</v>
      </c>
      <c r="L303" s="825">
        <v>121.92</v>
      </c>
      <c r="M303" s="825">
        <v>121.92</v>
      </c>
      <c r="N303" s="822">
        <v>1</v>
      </c>
      <c r="O303" s="826">
        <v>1</v>
      </c>
      <c r="P303" s="825">
        <v>121.92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31</v>
      </c>
      <c r="B304" s="822" t="s">
        <v>1691</v>
      </c>
      <c r="C304" s="822" t="s">
        <v>1697</v>
      </c>
      <c r="D304" s="823" t="s">
        <v>2703</v>
      </c>
      <c r="E304" s="824" t="s">
        <v>1708</v>
      </c>
      <c r="F304" s="822" t="s">
        <v>1693</v>
      </c>
      <c r="G304" s="822" t="s">
        <v>1746</v>
      </c>
      <c r="H304" s="822" t="s">
        <v>329</v>
      </c>
      <c r="I304" s="822" t="s">
        <v>2201</v>
      </c>
      <c r="J304" s="822" t="s">
        <v>2141</v>
      </c>
      <c r="K304" s="822"/>
      <c r="L304" s="825">
        <v>154.36000000000001</v>
      </c>
      <c r="M304" s="825">
        <v>308.72000000000003</v>
      </c>
      <c r="N304" s="822">
        <v>2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31</v>
      </c>
      <c r="B305" s="822" t="s">
        <v>1691</v>
      </c>
      <c r="C305" s="822" t="s">
        <v>1697</v>
      </c>
      <c r="D305" s="823" t="s">
        <v>2703</v>
      </c>
      <c r="E305" s="824" t="s">
        <v>1708</v>
      </c>
      <c r="F305" s="822" t="s">
        <v>1693</v>
      </c>
      <c r="G305" s="822" t="s">
        <v>1746</v>
      </c>
      <c r="H305" s="822" t="s">
        <v>329</v>
      </c>
      <c r="I305" s="822" t="s">
        <v>1923</v>
      </c>
      <c r="J305" s="822" t="s">
        <v>2141</v>
      </c>
      <c r="K305" s="822"/>
      <c r="L305" s="825">
        <v>35.25</v>
      </c>
      <c r="M305" s="825">
        <v>35.25</v>
      </c>
      <c r="N305" s="822">
        <v>1</v>
      </c>
      <c r="O305" s="826">
        <v>1</v>
      </c>
      <c r="P305" s="825">
        <v>35.25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31</v>
      </c>
      <c r="B306" s="822" t="s">
        <v>1691</v>
      </c>
      <c r="C306" s="822" t="s">
        <v>1697</v>
      </c>
      <c r="D306" s="823" t="s">
        <v>2703</v>
      </c>
      <c r="E306" s="824" t="s">
        <v>1708</v>
      </c>
      <c r="F306" s="822" t="s">
        <v>1693</v>
      </c>
      <c r="G306" s="822" t="s">
        <v>1746</v>
      </c>
      <c r="H306" s="822" t="s">
        <v>329</v>
      </c>
      <c r="I306" s="822" t="s">
        <v>1431</v>
      </c>
      <c r="J306" s="822" t="s">
        <v>2141</v>
      </c>
      <c r="K306" s="822"/>
      <c r="L306" s="825">
        <v>736.33</v>
      </c>
      <c r="M306" s="825">
        <v>1472.66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31</v>
      </c>
      <c r="B307" s="822" t="s">
        <v>1691</v>
      </c>
      <c r="C307" s="822" t="s">
        <v>1697</v>
      </c>
      <c r="D307" s="823" t="s">
        <v>2703</v>
      </c>
      <c r="E307" s="824" t="s">
        <v>1708</v>
      </c>
      <c r="F307" s="822" t="s">
        <v>1694</v>
      </c>
      <c r="G307" s="822" t="s">
        <v>1746</v>
      </c>
      <c r="H307" s="822" t="s">
        <v>329</v>
      </c>
      <c r="I307" s="822" t="s">
        <v>2207</v>
      </c>
      <c r="J307" s="822" t="s">
        <v>2208</v>
      </c>
      <c r="K307" s="822" t="s">
        <v>2209</v>
      </c>
      <c r="L307" s="825">
        <v>0</v>
      </c>
      <c r="M307" s="825">
        <v>0</v>
      </c>
      <c r="N307" s="822">
        <v>1</v>
      </c>
      <c r="O307" s="826">
        <v>1</v>
      </c>
      <c r="P307" s="825"/>
      <c r="Q307" s="827"/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31</v>
      </c>
      <c r="B308" s="822" t="s">
        <v>1691</v>
      </c>
      <c r="C308" s="822" t="s">
        <v>1697</v>
      </c>
      <c r="D308" s="823" t="s">
        <v>2703</v>
      </c>
      <c r="E308" s="824" t="s">
        <v>1708</v>
      </c>
      <c r="F308" s="822" t="s">
        <v>1694</v>
      </c>
      <c r="G308" s="822" t="s">
        <v>1746</v>
      </c>
      <c r="H308" s="822" t="s">
        <v>329</v>
      </c>
      <c r="I308" s="822" t="s">
        <v>1821</v>
      </c>
      <c r="J308" s="822" t="s">
        <v>1822</v>
      </c>
      <c r="K308" s="822" t="s">
        <v>1823</v>
      </c>
      <c r="L308" s="825">
        <v>1018.15</v>
      </c>
      <c r="M308" s="825">
        <v>3054.45</v>
      </c>
      <c r="N308" s="822">
        <v>3</v>
      </c>
      <c r="O308" s="826">
        <v>2</v>
      </c>
      <c r="P308" s="825">
        <v>3054.45</v>
      </c>
      <c r="Q308" s="827">
        <v>1</v>
      </c>
      <c r="R308" s="822">
        <v>3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31</v>
      </c>
      <c r="B309" s="822" t="s">
        <v>1691</v>
      </c>
      <c r="C309" s="822" t="s">
        <v>1697</v>
      </c>
      <c r="D309" s="823" t="s">
        <v>2703</v>
      </c>
      <c r="E309" s="824" t="s">
        <v>1708</v>
      </c>
      <c r="F309" s="822" t="s">
        <v>1694</v>
      </c>
      <c r="G309" s="822" t="s">
        <v>1746</v>
      </c>
      <c r="H309" s="822" t="s">
        <v>329</v>
      </c>
      <c r="I309" s="822" t="s">
        <v>1824</v>
      </c>
      <c r="J309" s="822" t="s">
        <v>1825</v>
      </c>
      <c r="K309" s="822" t="s">
        <v>1826</v>
      </c>
      <c r="L309" s="825">
        <v>99.99</v>
      </c>
      <c r="M309" s="825">
        <v>899.91</v>
      </c>
      <c r="N309" s="822">
        <v>9</v>
      </c>
      <c r="O309" s="826">
        <v>2</v>
      </c>
      <c r="P309" s="825">
        <v>499.95</v>
      </c>
      <c r="Q309" s="827">
        <v>0.55555555555555558</v>
      </c>
      <c r="R309" s="822">
        <v>5</v>
      </c>
      <c r="S309" s="827">
        <v>0.55555555555555558</v>
      </c>
      <c r="T309" s="826">
        <v>1</v>
      </c>
      <c r="U309" s="828">
        <v>0.5</v>
      </c>
    </row>
    <row r="310" spans="1:21" ht="14.45" customHeight="1" x14ac:dyDescent="0.2">
      <c r="A310" s="821">
        <v>31</v>
      </c>
      <c r="B310" s="822" t="s">
        <v>1691</v>
      </c>
      <c r="C310" s="822" t="s">
        <v>1697</v>
      </c>
      <c r="D310" s="823" t="s">
        <v>2703</v>
      </c>
      <c r="E310" s="824" t="s">
        <v>1708</v>
      </c>
      <c r="F310" s="822" t="s">
        <v>1694</v>
      </c>
      <c r="G310" s="822" t="s">
        <v>1746</v>
      </c>
      <c r="H310" s="822" t="s">
        <v>329</v>
      </c>
      <c r="I310" s="822" t="s">
        <v>2210</v>
      </c>
      <c r="J310" s="822" t="s">
        <v>2211</v>
      </c>
      <c r="K310" s="822" t="s">
        <v>2212</v>
      </c>
      <c r="L310" s="825">
        <v>260.42</v>
      </c>
      <c r="M310" s="825">
        <v>260.42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31</v>
      </c>
      <c r="B311" s="822" t="s">
        <v>1691</v>
      </c>
      <c r="C311" s="822" t="s">
        <v>1697</v>
      </c>
      <c r="D311" s="823" t="s">
        <v>2703</v>
      </c>
      <c r="E311" s="824" t="s">
        <v>1708</v>
      </c>
      <c r="F311" s="822" t="s">
        <v>1694</v>
      </c>
      <c r="G311" s="822" t="s">
        <v>1746</v>
      </c>
      <c r="H311" s="822" t="s">
        <v>329</v>
      </c>
      <c r="I311" s="822" t="s">
        <v>1827</v>
      </c>
      <c r="J311" s="822" t="s">
        <v>1828</v>
      </c>
      <c r="K311" s="822" t="s">
        <v>1829</v>
      </c>
      <c r="L311" s="825">
        <v>492.19</v>
      </c>
      <c r="M311" s="825">
        <v>984.38</v>
      </c>
      <c r="N311" s="822">
        <v>2</v>
      </c>
      <c r="O311" s="826">
        <v>2</v>
      </c>
      <c r="P311" s="825">
        <v>984.38</v>
      </c>
      <c r="Q311" s="827">
        <v>1</v>
      </c>
      <c r="R311" s="822">
        <v>2</v>
      </c>
      <c r="S311" s="827">
        <v>1</v>
      </c>
      <c r="T311" s="826">
        <v>2</v>
      </c>
      <c r="U311" s="828">
        <v>1</v>
      </c>
    </row>
    <row r="312" spans="1:21" ht="14.45" customHeight="1" x14ac:dyDescent="0.2">
      <c r="A312" s="821">
        <v>31</v>
      </c>
      <c r="B312" s="822" t="s">
        <v>1691</v>
      </c>
      <c r="C312" s="822" t="s">
        <v>1697</v>
      </c>
      <c r="D312" s="823" t="s">
        <v>2703</v>
      </c>
      <c r="E312" s="824" t="s">
        <v>1708</v>
      </c>
      <c r="F312" s="822" t="s">
        <v>1694</v>
      </c>
      <c r="G312" s="822" t="s">
        <v>1746</v>
      </c>
      <c r="H312" s="822" t="s">
        <v>329</v>
      </c>
      <c r="I312" s="822" t="s">
        <v>2213</v>
      </c>
      <c r="J312" s="822" t="s">
        <v>2014</v>
      </c>
      <c r="K312" s="822" t="s">
        <v>2214</v>
      </c>
      <c r="L312" s="825">
        <v>400.2</v>
      </c>
      <c r="M312" s="825">
        <v>400.2</v>
      </c>
      <c r="N312" s="822">
        <v>1</v>
      </c>
      <c r="O312" s="826">
        <v>1</v>
      </c>
      <c r="P312" s="825">
        <v>400.2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31</v>
      </c>
      <c r="B313" s="822" t="s">
        <v>1691</v>
      </c>
      <c r="C313" s="822" t="s">
        <v>1697</v>
      </c>
      <c r="D313" s="823" t="s">
        <v>2703</v>
      </c>
      <c r="E313" s="824" t="s">
        <v>1708</v>
      </c>
      <c r="F313" s="822" t="s">
        <v>1694</v>
      </c>
      <c r="G313" s="822" t="s">
        <v>1746</v>
      </c>
      <c r="H313" s="822" t="s">
        <v>329</v>
      </c>
      <c r="I313" s="822" t="s">
        <v>1980</v>
      </c>
      <c r="J313" s="822" t="s">
        <v>1981</v>
      </c>
      <c r="K313" s="822" t="s">
        <v>1982</v>
      </c>
      <c r="L313" s="825">
        <v>245.42</v>
      </c>
      <c r="M313" s="825">
        <v>245.42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31</v>
      </c>
      <c r="B314" s="822" t="s">
        <v>1691</v>
      </c>
      <c r="C314" s="822" t="s">
        <v>1697</v>
      </c>
      <c r="D314" s="823" t="s">
        <v>2703</v>
      </c>
      <c r="E314" s="824" t="s">
        <v>1708</v>
      </c>
      <c r="F314" s="822" t="s">
        <v>1694</v>
      </c>
      <c r="G314" s="822" t="s">
        <v>1746</v>
      </c>
      <c r="H314" s="822" t="s">
        <v>329</v>
      </c>
      <c r="I314" s="822" t="s">
        <v>1833</v>
      </c>
      <c r="J314" s="822" t="s">
        <v>1834</v>
      </c>
      <c r="K314" s="822" t="s">
        <v>1835</v>
      </c>
      <c r="L314" s="825">
        <v>36.18</v>
      </c>
      <c r="M314" s="825">
        <v>289.44</v>
      </c>
      <c r="N314" s="822">
        <v>8</v>
      </c>
      <c r="O314" s="826">
        <v>4</v>
      </c>
      <c r="P314" s="825">
        <v>289.44</v>
      </c>
      <c r="Q314" s="827">
        <v>1</v>
      </c>
      <c r="R314" s="822">
        <v>8</v>
      </c>
      <c r="S314" s="827">
        <v>1</v>
      </c>
      <c r="T314" s="826">
        <v>4</v>
      </c>
      <c r="U314" s="828">
        <v>1</v>
      </c>
    </row>
    <row r="315" spans="1:21" ht="14.45" customHeight="1" x14ac:dyDescent="0.2">
      <c r="A315" s="821">
        <v>31</v>
      </c>
      <c r="B315" s="822" t="s">
        <v>1691</v>
      </c>
      <c r="C315" s="822" t="s">
        <v>1697</v>
      </c>
      <c r="D315" s="823" t="s">
        <v>2703</v>
      </c>
      <c r="E315" s="824" t="s">
        <v>1708</v>
      </c>
      <c r="F315" s="822" t="s">
        <v>1694</v>
      </c>
      <c r="G315" s="822" t="s">
        <v>1746</v>
      </c>
      <c r="H315" s="822" t="s">
        <v>329</v>
      </c>
      <c r="I315" s="822" t="s">
        <v>1839</v>
      </c>
      <c r="J315" s="822" t="s">
        <v>1840</v>
      </c>
      <c r="K315" s="822" t="s">
        <v>1841</v>
      </c>
      <c r="L315" s="825">
        <v>399.63</v>
      </c>
      <c r="M315" s="825">
        <v>1998.15</v>
      </c>
      <c r="N315" s="822">
        <v>5</v>
      </c>
      <c r="O315" s="826">
        <v>5</v>
      </c>
      <c r="P315" s="825">
        <v>1598.52</v>
      </c>
      <c r="Q315" s="827">
        <v>0.79999999999999993</v>
      </c>
      <c r="R315" s="822">
        <v>4</v>
      </c>
      <c r="S315" s="827">
        <v>0.8</v>
      </c>
      <c r="T315" s="826">
        <v>4</v>
      </c>
      <c r="U315" s="828">
        <v>0.8</v>
      </c>
    </row>
    <row r="316" spans="1:21" ht="14.45" customHeight="1" x14ac:dyDescent="0.2">
      <c r="A316" s="821">
        <v>31</v>
      </c>
      <c r="B316" s="822" t="s">
        <v>1691</v>
      </c>
      <c r="C316" s="822" t="s">
        <v>1697</v>
      </c>
      <c r="D316" s="823" t="s">
        <v>2703</v>
      </c>
      <c r="E316" s="824" t="s">
        <v>1708</v>
      </c>
      <c r="F316" s="822" t="s">
        <v>1694</v>
      </c>
      <c r="G316" s="822" t="s">
        <v>1746</v>
      </c>
      <c r="H316" s="822" t="s">
        <v>329</v>
      </c>
      <c r="I316" s="822" t="s">
        <v>1845</v>
      </c>
      <c r="J316" s="822" t="s">
        <v>1846</v>
      </c>
      <c r="K316" s="822" t="s">
        <v>1847</v>
      </c>
      <c r="L316" s="825">
        <v>1392.62</v>
      </c>
      <c r="M316" s="825">
        <v>1392.62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31</v>
      </c>
      <c r="B317" s="822" t="s">
        <v>1691</v>
      </c>
      <c r="C317" s="822" t="s">
        <v>1697</v>
      </c>
      <c r="D317" s="823" t="s">
        <v>2703</v>
      </c>
      <c r="E317" s="824" t="s">
        <v>1708</v>
      </c>
      <c r="F317" s="822" t="s">
        <v>1694</v>
      </c>
      <c r="G317" s="822" t="s">
        <v>1746</v>
      </c>
      <c r="H317" s="822" t="s">
        <v>329</v>
      </c>
      <c r="I317" s="822" t="s">
        <v>1848</v>
      </c>
      <c r="J317" s="822" t="s">
        <v>1849</v>
      </c>
      <c r="K317" s="822" t="s">
        <v>1850</v>
      </c>
      <c r="L317" s="825">
        <v>749.8</v>
      </c>
      <c r="M317" s="825">
        <v>2249.3999999999996</v>
      </c>
      <c r="N317" s="822">
        <v>3</v>
      </c>
      <c r="O317" s="826">
        <v>3</v>
      </c>
      <c r="P317" s="825">
        <v>2249.3999999999996</v>
      </c>
      <c r="Q317" s="827">
        <v>1</v>
      </c>
      <c r="R317" s="822">
        <v>3</v>
      </c>
      <c r="S317" s="827">
        <v>1</v>
      </c>
      <c r="T317" s="826">
        <v>3</v>
      </c>
      <c r="U317" s="828">
        <v>1</v>
      </c>
    </row>
    <row r="318" spans="1:21" ht="14.45" customHeight="1" x14ac:dyDescent="0.2">
      <c r="A318" s="821">
        <v>31</v>
      </c>
      <c r="B318" s="822" t="s">
        <v>1691</v>
      </c>
      <c r="C318" s="822" t="s">
        <v>1697</v>
      </c>
      <c r="D318" s="823" t="s">
        <v>2703</v>
      </c>
      <c r="E318" s="824" t="s">
        <v>1708</v>
      </c>
      <c r="F318" s="822" t="s">
        <v>1694</v>
      </c>
      <c r="G318" s="822" t="s">
        <v>1746</v>
      </c>
      <c r="H318" s="822" t="s">
        <v>329</v>
      </c>
      <c r="I318" s="822" t="s">
        <v>1851</v>
      </c>
      <c r="J318" s="822" t="s">
        <v>1852</v>
      </c>
      <c r="K318" s="822" t="s">
        <v>1853</v>
      </c>
      <c r="L318" s="825">
        <v>249.55</v>
      </c>
      <c r="M318" s="825">
        <v>499.1</v>
      </c>
      <c r="N318" s="822">
        <v>2</v>
      </c>
      <c r="O318" s="826">
        <v>1</v>
      </c>
      <c r="P318" s="825">
        <v>499.1</v>
      </c>
      <c r="Q318" s="827">
        <v>1</v>
      </c>
      <c r="R318" s="822">
        <v>2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31</v>
      </c>
      <c r="B319" s="822" t="s">
        <v>1691</v>
      </c>
      <c r="C319" s="822" t="s">
        <v>1697</v>
      </c>
      <c r="D319" s="823" t="s">
        <v>2703</v>
      </c>
      <c r="E319" s="824" t="s">
        <v>1708</v>
      </c>
      <c r="F319" s="822" t="s">
        <v>1694</v>
      </c>
      <c r="G319" s="822" t="s">
        <v>1746</v>
      </c>
      <c r="H319" s="822" t="s">
        <v>329</v>
      </c>
      <c r="I319" s="822" t="s">
        <v>1854</v>
      </c>
      <c r="J319" s="822" t="s">
        <v>1855</v>
      </c>
      <c r="K319" s="822" t="s">
        <v>1856</v>
      </c>
      <c r="L319" s="825">
        <v>2296.87</v>
      </c>
      <c r="M319" s="825">
        <v>27562.439999999991</v>
      </c>
      <c r="N319" s="822">
        <v>12</v>
      </c>
      <c r="O319" s="826">
        <v>12</v>
      </c>
      <c r="P319" s="825">
        <v>27562.439999999991</v>
      </c>
      <c r="Q319" s="827">
        <v>1</v>
      </c>
      <c r="R319" s="822">
        <v>12</v>
      </c>
      <c r="S319" s="827">
        <v>1</v>
      </c>
      <c r="T319" s="826">
        <v>12</v>
      </c>
      <c r="U319" s="828">
        <v>1</v>
      </c>
    </row>
    <row r="320" spans="1:21" ht="14.45" customHeight="1" x14ac:dyDescent="0.2">
      <c r="A320" s="821">
        <v>31</v>
      </c>
      <c r="B320" s="822" t="s">
        <v>1691</v>
      </c>
      <c r="C320" s="822" t="s">
        <v>1697</v>
      </c>
      <c r="D320" s="823" t="s">
        <v>2703</v>
      </c>
      <c r="E320" s="824" t="s">
        <v>1708</v>
      </c>
      <c r="F320" s="822" t="s">
        <v>1694</v>
      </c>
      <c r="G320" s="822" t="s">
        <v>1746</v>
      </c>
      <c r="H320" s="822" t="s">
        <v>329</v>
      </c>
      <c r="I320" s="822" t="s">
        <v>1857</v>
      </c>
      <c r="J320" s="822" t="s">
        <v>1858</v>
      </c>
      <c r="K320" s="822" t="s">
        <v>1859</v>
      </c>
      <c r="L320" s="825">
        <v>320.25</v>
      </c>
      <c r="M320" s="825">
        <v>2241.75</v>
      </c>
      <c r="N320" s="822">
        <v>7</v>
      </c>
      <c r="O320" s="826">
        <v>7</v>
      </c>
      <c r="P320" s="825">
        <v>2241.75</v>
      </c>
      <c r="Q320" s="827">
        <v>1</v>
      </c>
      <c r="R320" s="822">
        <v>7</v>
      </c>
      <c r="S320" s="827">
        <v>1</v>
      </c>
      <c r="T320" s="826">
        <v>7</v>
      </c>
      <c r="U320" s="828">
        <v>1</v>
      </c>
    </row>
    <row r="321" spans="1:21" ht="14.45" customHeight="1" x14ac:dyDescent="0.2">
      <c r="A321" s="821">
        <v>31</v>
      </c>
      <c r="B321" s="822" t="s">
        <v>1691</v>
      </c>
      <c r="C321" s="822" t="s">
        <v>1697</v>
      </c>
      <c r="D321" s="823" t="s">
        <v>2703</v>
      </c>
      <c r="E321" s="824" t="s">
        <v>1708</v>
      </c>
      <c r="F321" s="822" t="s">
        <v>1694</v>
      </c>
      <c r="G321" s="822" t="s">
        <v>1746</v>
      </c>
      <c r="H321" s="822" t="s">
        <v>329</v>
      </c>
      <c r="I321" s="822" t="s">
        <v>1863</v>
      </c>
      <c r="J321" s="822" t="s">
        <v>1834</v>
      </c>
      <c r="K321" s="822" t="s">
        <v>1864</v>
      </c>
      <c r="L321" s="825">
        <v>25.5</v>
      </c>
      <c r="M321" s="825">
        <v>25.5</v>
      </c>
      <c r="N321" s="822">
        <v>1</v>
      </c>
      <c r="O321" s="826">
        <v>1</v>
      </c>
      <c r="P321" s="825">
        <v>25.5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31</v>
      </c>
      <c r="B322" s="822" t="s">
        <v>1691</v>
      </c>
      <c r="C322" s="822" t="s">
        <v>1697</v>
      </c>
      <c r="D322" s="823" t="s">
        <v>2703</v>
      </c>
      <c r="E322" s="824" t="s">
        <v>1708</v>
      </c>
      <c r="F322" s="822" t="s">
        <v>1694</v>
      </c>
      <c r="G322" s="822" t="s">
        <v>1746</v>
      </c>
      <c r="H322" s="822" t="s">
        <v>329</v>
      </c>
      <c r="I322" s="822" t="s">
        <v>1865</v>
      </c>
      <c r="J322" s="822" t="s">
        <v>1834</v>
      </c>
      <c r="K322" s="822" t="s">
        <v>1866</v>
      </c>
      <c r="L322" s="825">
        <v>39.369999999999997</v>
      </c>
      <c r="M322" s="825">
        <v>472.44</v>
      </c>
      <c r="N322" s="822">
        <v>12</v>
      </c>
      <c r="O322" s="826">
        <v>10</v>
      </c>
      <c r="P322" s="825">
        <v>472.44</v>
      </c>
      <c r="Q322" s="827">
        <v>1</v>
      </c>
      <c r="R322" s="822">
        <v>12</v>
      </c>
      <c r="S322" s="827">
        <v>1</v>
      </c>
      <c r="T322" s="826">
        <v>10</v>
      </c>
      <c r="U322" s="828">
        <v>1</v>
      </c>
    </row>
    <row r="323" spans="1:21" ht="14.45" customHeight="1" x14ac:dyDescent="0.2">
      <c r="A323" s="821">
        <v>31</v>
      </c>
      <c r="B323" s="822" t="s">
        <v>1691</v>
      </c>
      <c r="C323" s="822" t="s">
        <v>1697</v>
      </c>
      <c r="D323" s="823" t="s">
        <v>2703</v>
      </c>
      <c r="E323" s="824" t="s">
        <v>1708</v>
      </c>
      <c r="F323" s="822" t="s">
        <v>1694</v>
      </c>
      <c r="G323" s="822" t="s">
        <v>1746</v>
      </c>
      <c r="H323" s="822" t="s">
        <v>329</v>
      </c>
      <c r="I323" s="822" t="s">
        <v>2002</v>
      </c>
      <c r="J323" s="822" t="s">
        <v>2003</v>
      </c>
      <c r="K323" s="822" t="s">
        <v>1829</v>
      </c>
      <c r="L323" s="825">
        <v>347.8</v>
      </c>
      <c r="M323" s="825">
        <v>347.8</v>
      </c>
      <c r="N323" s="822">
        <v>1</v>
      </c>
      <c r="O323" s="826">
        <v>1</v>
      </c>
      <c r="P323" s="825">
        <v>347.8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31</v>
      </c>
      <c r="B324" s="822" t="s">
        <v>1691</v>
      </c>
      <c r="C324" s="822" t="s">
        <v>1697</v>
      </c>
      <c r="D324" s="823" t="s">
        <v>2703</v>
      </c>
      <c r="E324" s="824" t="s">
        <v>1708</v>
      </c>
      <c r="F324" s="822" t="s">
        <v>1694</v>
      </c>
      <c r="G324" s="822" t="s">
        <v>1746</v>
      </c>
      <c r="H324" s="822" t="s">
        <v>329</v>
      </c>
      <c r="I324" s="822" t="s">
        <v>2215</v>
      </c>
      <c r="J324" s="822" t="s">
        <v>2216</v>
      </c>
      <c r="K324" s="822" t="s">
        <v>2217</v>
      </c>
      <c r="L324" s="825">
        <v>2519.9899999999998</v>
      </c>
      <c r="M324" s="825">
        <v>2519.9899999999998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31</v>
      </c>
      <c r="B325" s="822" t="s">
        <v>1691</v>
      </c>
      <c r="C325" s="822" t="s">
        <v>1697</v>
      </c>
      <c r="D325" s="823" t="s">
        <v>2703</v>
      </c>
      <c r="E325" s="824" t="s">
        <v>1708</v>
      </c>
      <c r="F325" s="822" t="s">
        <v>1694</v>
      </c>
      <c r="G325" s="822" t="s">
        <v>1746</v>
      </c>
      <c r="H325" s="822" t="s">
        <v>329</v>
      </c>
      <c r="I325" s="822" t="s">
        <v>2218</v>
      </c>
      <c r="J325" s="822" t="s">
        <v>2219</v>
      </c>
      <c r="K325" s="822" t="s">
        <v>2220</v>
      </c>
      <c r="L325" s="825">
        <v>29.89</v>
      </c>
      <c r="M325" s="825">
        <v>29.89</v>
      </c>
      <c r="N325" s="822">
        <v>1</v>
      </c>
      <c r="O325" s="826">
        <v>1</v>
      </c>
      <c r="P325" s="825">
        <v>29.89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31</v>
      </c>
      <c r="B326" s="822" t="s">
        <v>1691</v>
      </c>
      <c r="C326" s="822" t="s">
        <v>1697</v>
      </c>
      <c r="D326" s="823" t="s">
        <v>2703</v>
      </c>
      <c r="E326" s="824" t="s">
        <v>1708</v>
      </c>
      <c r="F326" s="822" t="s">
        <v>1694</v>
      </c>
      <c r="G326" s="822" t="s">
        <v>1746</v>
      </c>
      <c r="H326" s="822" t="s">
        <v>329</v>
      </c>
      <c r="I326" s="822" t="s">
        <v>2221</v>
      </c>
      <c r="J326" s="822" t="s">
        <v>2222</v>
      </c>
      <c r="K326" s="822" t="s">
        <v>2223</v>
      </c>
      <c r="L326" s="825">
        <v>2808.44</v>
      </c>
      <c r="M326" s="825">
        <v>2808.44</v>
      </c>
      <c r="N326" s="822">
        <v>1</v>
      </c>
      <c r="O326" s="826">
        <v>1</v>
      </c>
      <c r="P326" s="825">
        <v>2808.44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31</v>
      </c>
      <c r="B327" s="822" t="s">
        <v>1691</v>
      </c>
      <c r="C327" s="822" t="s">
        <v>1697</v>
      </c>
      <c r="D327" s="823" t="s">
        <v>2703</v>
      </c>
      <c r="E327" s="824" t="s">
        <v>1708</v>
      </c>
      <c r="F327" s="822" t="s">
        <v>1694</v>
      </c>
      <c r="G327" s="822" t="s">
        <v>1746</v>
      </c>
      <c r="H327" s="822" t="s">
        <v>329</v>
      </c>
      <c r="I327" s="822" t="s">
        <v>2221</v>
      </c>
      <c r="J327" s="822" t="s">
        <v>2222</v>
      </c>
      <c r="K327" s="822" t="s">
        <v>2223</v>
      </c>
      <c r="L327" s="825">
        <v>2892.69</v>
      </c>
      <c r="M327" s="825">
        <v>2892.69</v>
      </c>
      <c r="N327" s="822">
        <v>1</v>
      </c>
      <c r="O327" s="826">
        <v>1</v>
      </c>
      <c r="P327" s="825">
        <v>2892.69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31</v>
      </c>
      <c r="B328" s="822" t="s">
        <v>1691</v>
      </c>
      <c r="C328" s="822" t="s">
        <v>1697</v>
      </c>
      <c r="D328" s="823" t="s">
        <v>2703</v>
      </c>
      <c r="E328" s="824" t="s">
        <v>1708</v>
      </c>
      <c r="F328" s="822" t="s">
        <v>1694</v>
      </c>
      <c r="G328" s="822" t="s">
        <v>1746</v>
      </c>
      <c r="H328" s="822" t="s">
        <v>329</v>
      </c>
      <c r="I328" s="822" t="s">
        <v>2007</v>
      </c>
      <c r="J328" s="822" t="s">
        <v>2008</v>
      </c>
      <c r="K328" s="822" t="s">
        <v>2009</v>
      </c>
      <c r="L328" s="825">
        <v>1500.75</v>
      </c>
      <c r="M328" s="825">
        <v>1500.75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31</v>
      </c>
      <c r="B329" s="822" t="s">
        <v>1691</v>
      </c>
      <c r="C329" s="822" t="s">
        <v>1697</v>
      </c>
      <c r="D329" s="823" t="s">
        <v>2703</v>
      </c>
      <c r="E329" s="824" t="s">
        <v>1708</v>
      </c>
      <c r="F329" s="822" t="s">
        <v>1694</v>
      </c>
      <c r="G329" s="822" t="s">
        <v>1746</v>
      </c>
      <c r="H329" s="822" t="s">
        <v>329</v>
      </c>
      <c r="I329" s="822" t="s">
        <v>2013</v>
      </c>
      <c r="J329" s="822" t="s">
        <v>2014</v>
      </c>
      <c r="K329" s="822" t="s">
        <v>2015</v>
      </c>
      <c r="L329" s="825">
        <v>2400.0500000000002</v>
      </c>
      <c r="M329" s="825">
        <v>4800.1000000000004</v>
      </c>
      <c r="N329" s="822">
        <v>2</v>
      </c>
      <c r="O329" s="826">
        <v>2</v>
      </c>
      <c r="P329" s="825">
        <v>4800.1000000000004</v>
      </c>
      <c r="Q329" s="827">
        <v>1</v>
      </c>
      <c r="R329" s="822">
        <v>2</v>
      </c>
      <c r="S329" s="827">
        <v>1</v>
      </c>
      <c r="T329" s="826">
        <v>2</v>
      </c>
      <c r="U329" s="828">
        <v>1</v>
      </c>
    </row>
    <row r="330" spans="1:21" ht="14.45" customHeight="1" x14ac:dyDescent="0.2">
      <c r="A330" s="821">
        <v>31</v>
      </c>
      <c r="B330" s="822" t="s">
        <v>1691</v>
      </c>
      <c r="C330" s="822" t="s">
        <v>1697</v>
      </c>
      <c r="D330" s="823" t="s">
        <v>2703</v>
      </c>
      <c r="E330" s="824" t="s">
        <v>1708</v>
      </c>
      <c r="F330" s="822" t="s">
        <v>1694</v>
      </c>
      <c r="G330" s="822" t="s">
        <v>1746</v>
      </c>
      <c r="H330" s="822" t="s">
        <v>329</v>
      </c>
      <c r="I330" s="822" t="s">
        <v>2224</v>
      </c>
      <c r="J330" s="822" t="s">
        <v>2225</v>
      </c>
      <c r="K330" s="822" t="s">
        <v>2226</v>
      </c>
      <c r="L330" s="825">
        <v>1591.57</v>
      </c>
      <c r="M330" s="825">
        <v>1591.57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31</v>
      </c>
      <c r="B331" s="822" t="s">
        <v>1691</v>
      </c>
      <c r="C331" s="822" t="s">
        <v>1697</v>
      </c>
      <c r="D331" s="823" t="s">
        <v>2703</v>
      </c>
      <c r="E331" s="824" t="s">
        <v>1708</v>
      </c>
      <c r="F331" s="822" t="s">
        <v>1694</v>
      </c>
      <c r="G331" s="822" t="s">
        <v>1746</v>
      </c>
      <c r="H331" s="822" t="s">
        <v>329</v>
      </c>
      <c r="I331" s="822" t="s">
        <v>2227</v>
      </c>
      <c r="J331" s="822" t="s">
        <v>2228</v>
      </c>
      <c r="K331" s="822" t="s">
        <v>2229</v>
      </c>
      <c r="L331" s="825">
        <v>3000.35</v>
      </c>
      <c r="M331" s="825">
        <v>6000.7</v>
      </c>
      <c r="N331" s="822">
        <v>2</v>
      </c>
      <c r="O331" s="826">
        <v>2</v>
      </c>
      <c r="P331" s="825">
        <v>6000.7</v>
      </c>
      <c r="Q331" s="827">
        <v>1</v>
      </c>
      <c r="R331" s="822">
        <v>2</v>
      </c>
      <c r="S331" s="827">
        <v>1</v>
      </c>
      <c r="T331" s="826">
        <v>2</v>
      </c>
      <c r="U331" s="828">
        <v>1</v>
      </c>
    </row>
    <row r="332" spans="1:21" ht="14.45" customHeight="1" x14ac:dyDescent="0.2">
      <c r="A332" s="821">
        <v>31</v>
      </c>
      <c r="B332" s="822" t="s">
        <v>1691</v>
      </c>
      <c r="C332" s="822" t="s">
        <v>1697</v>
      </c>
      <c r="D332" s="823" t="s">
        <v>2703</v>
      </c>
      <c r="E332" s="824" t="s">
        <v>1708</v>
      </c>
      <c r="F332" s="822" t="s">
        <v>1694</v>
      </c>
      <c r="G332" s="822" t="s">
        <v>1746</v>
      </c>
      <c r="H332" s="822" t="s">
        <v>329</v>
      </c>
      <c r="I332" s="822" t="s">
        <v>2019</v>
      </c>
      <c r="J332" s="822" t="s">
        <v>2020</v>
      </c>
      <c r="K332" s="822" t="s">
        <v>2021</v>
      </c>
      <c r="L332" s="825">
        <v>2337</v>
      </c>
      <c r="M332" s="825">
        <v>2337</v>
      </c>
      <c r="N332" s="822">
        <v>1</v>
      </c>
      <c r="O332" s="826">
        <v>1</v>
      </c>
      <c r="P332" s="825">
        <v>2337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31</v>
      </c>
      <c r="B333" s="822" t="s">
        <v>1691</v>
      </c>
      <c r="C333" s="822" t="s">
        <v>1697</v>
      </c>
      <c r="D333" s="823" t="s">
        <v>2703</v>
      </c>
      <c r="E333" s="824" t="s">
        <v>1708</v>
      </c>
      <c r="F333" s="822" t="s">
        <v>1694</v>
      </c>
      <c r="G333" s="822" t="s">
        <v>1746</v>
      </c>
      <c r="H333" s="822" t="s">
        <v>329</v>
      </c>
      <c r="I333" s="822" t="s">
        <v>1876</v>
      </c>
      <c r="J333" s="822" t="s">
        <v>1877</v>
      </c>
      <c r="K333" s="822" t="s">
        <v>1878</v>
      </c>
      <c r="L333" s="825">
        <v>1499.6</v>
      </c>
      <c r="M333" s="825">
        <v>1499.6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31</v>
      </c>
      <c r="B334" s="822" t="s">
        <v>1691</v>
      </c>
      <c r="C334" s="822" t="s">
        <v>1697</v>
      </c>
      <c r="D334" s="823" t="s">
        <v>2703</v>
      </c>
      <c r="E334" s="824" t="s">
        <v>1708</v>
      </c>
      <c r="F334" s="822" t="s">
        <v>1694</v>
      </c>
      <c r="G334" s="822" t="s">
        <v>1746</v>
      </c>
      <c r="H334" s="822" t="s">
        <v>329</v>
      </c>
      <c r="I334" s="822" t="s">
        <v>2230</v>
      </c>
      <c r="J334" s="822" t="s">
        <v>2219</v>
      </c>
      <c r="K334" s="822" t="s">
        <v>2231</v>
      </c>
      <c r="L334" s="825">
        <v>35.22</v>
      </c>
      <c r="M334" s="825">
        <v>70.44</v>
      </c>
      <c r="N334" s="822">
        <v>2</v>
      </c>
      <c r="O334" s="826">
        <v>1</v>
      </c>
      <c r="P334" s="825">
        <v>70.44</v>
      </c>
      <c r="Q334" s="827">
        <v>1</v>
      </c>
      <c r="R334" s="822">
        <v>2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31</v>
      </c>
      <c r="B335" s="822" t="s">
        <v>1691</v>
      </c>
      <c r="C335" s="822" t="s">
        <v>1697</v>
      </c>
      <c r="D335" s="823" t="s">
        <v>2703</v>
      </c>
      <c r="E335" s="824" t="s">
        <v>1708</v>
      </c>
      <c r="F335" s="822" t="s">
        <v>1694</v>
      </c>
      <c r="G335" s="822" t="s">
        <v>1746</v>
      </c>
      <c r="H335" s="822" t="s">
        <v>329</v>
      </c>
      <c r="I335" s="822" t="s">
        <v>2232</v>
      </c>
      <c r="J335" s="822" t="s">
        <v>2219</v>
      </c>
      <c r="K335" s="822" t="s">
        <v>2233</v>
      </c>
      <c r="L335" s="825">
        <v>33.090000000000003</v>
      </c>
      <c r="M335" s="825">
        <v>33.090000000000003</v>
      </c>
      <c r="N335" s="822">
        <v>1</v>
      </c>
      <c r="O335" s="826">
        <v>1</v>
      </c>
      <c r="P335" s="825">
        <v>33.090000000000003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31</v>
      </c>
      <c r="B336" s="822" t="s">
        <v>1691</v>
      </c>
      <c r="C336" s="822" t="s">
        <v>1697</v>
      </c>
      <c r="D336" s="823" t="s">
        <v>2703</v>
      </c>
      <c r="E336" s="824" t="s">
        <v>1710</v>
      </c>
      <c r="F336" s="822" t="s">
        <v>1692</v>
      </c>
      <c r="G336" s="822" t="s">
        <v>2087</v>
      </c>
      <c r="H336" s="822" t="s">
        <v>329</v>
      </c>
      <c r="I336" s="822" t="s">
        <v>2234</v>
      </c>
      <c r="J336" s="822" t="s">
        <v>2089</v>
      </c>
      <c r="K336" s="822" t="s">
        <v>2235</v>
      </c>
      <c r="L336" s="825">
        <v>0</v>
      </c>
      <c r="M336" s="825">
        <v>0</v>
      </c>
      <c r="N336" s="822">
        <v>4</v>
      </c>
      <c r="O336" s="826">
        <v>2</v>
      </c>
      <c r="P336" s="825">
        <v>0</v>
      </c>
      <c r="Q336" s="827"/>
      <c r="R336" s="822">
        <v>2</v>
      </c>
      <c r="S336" s="827">
        <v>0.5</v>
      </c>
      <c r="T336" s="826">
        <v>1</v>
      </c>
      <c r="U336" s="828">
        <v>0.5</v>
      </c>
    </row>
    <row r="337" spans="1:21" ht="14.45" customHeight="1" x14ac:dyDescent="0.2">
      <c r="A337" s="821">
        <v>31</v>
      </c>
      <c r="B337" s="822" t="s">
        <v>1691</v>
      </c>
      <c r="C337" s="822" t="s">
        <v>1697</v>
      </c>
      <c r="D337" s="823" t="s">
        <v>2703</v>
      </c>
      <c r="E337" s="824" t="s">
        <v>1710</v>
      </c>
      <c r="F337" s="822" t="s">
        <v>1692</v>
      </c>
      <c r="G337" s="822" t="s">
        <v>1757</v>
      </c>
      <c r="H337" s="822" t="s">
        <v>329</v>
      </c>
      <c r="I337" s="822" t="s">
        <v>1887</v>
      </c>
      <c r="J337" s="822" t="s">
        <v>1759</v>
      </c>
      <c r="K337" s="822" t="s">
        <v>682</v>
      </c>
      <c r="L337" s="825">
        <v>78.33</v>
      </c>
      <c r="M337" s="825">
        <v>78.33</v>
      </c>
      <c r="N337" s="822">
        <v>1</v>
      </c>
      <c r="O337" s="826">
        <v>1</v>
      </c>
      <c r="P337" s="825">
        <v>78.33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31</v>
      </c>
      <c r="B338" s="822" t="s">
        <v>1691</v>
      </c>
      <c r="C338" s="822" t="s">
        <v>1697</v>
      </c>
      <c r="D338" s="823" t="s">
        <v>2703</v>
      </c>
      <c r="E338" s="824" t="s">
        <v>1710</v>
      </c>
      <c r="F338" s="822" t="s">
        <v>1692</v>
      </c>
      <c r="G338" s="822" t="s">
        <v>1757</v>
      </c>
      <c r="H338" s="822" t="s">
        <v>329</v>
      </c>
      <c r="I338" s="822" t="s">
        <v>1758</v>
      </c>
      <c r="J338" s="822" t="s">
        <v>1759</v>
      </c>
      <c r="K338" s="822" t="s">
        <v>682</v>
      </c>
      <c r="L338" s="825">
        <v>78.33</v>
      </c>
      <c r="M338" s="825">
        <v>78.33</v>
      </c>
      <c r="N338" s="822">
        <v>1</v>
      </c>
      <c r="O338" s="826">
        <v>1</v>
      </c>
      <c r="P338" s="825">
        <v>78.33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31</v>
      </c>
      <c r="B339" s="822" t="s">
        <v>1691</v>
      </c>
      <c r="C339" s="822" t="s">
        <v>1697</v>
      </c>
      <c r="D339" s="823" t="s">
        <v>2703</v>
      </c>
      <c r="E339" s="824" t="s">
        <v>1710</v>
      </c>
      <c r="F339" s="822" t="s">
        <v>1692</v>
      </c>
      <c r="G339" s="822" t="s">
        <v>2236</v>
      </c>
      <c r="H339" s="822" t="s">
        <v>598</v>
      </c>
      <c r="I339" s="822" t="s">
        <v>2237</v>
      </c>
      <c r="J339" s="822" t="s">
        <v>2238</v>
      </c>
      <c r="K339" s="822" t="s">
        <v>2239</v>
      </c>
      <c r="L339" s="825">
        <v>264</v>
      </c>
      <c r="M339" s="825">
        <v>1056</v>
      </c>
      <c r="N339" s="822">
        <v>4</v>
      </c>
      <c r="O339" s="826">
        <v>4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31</v>
      </c>
      <c r="B340" s="822" t="s">
        <v>1691</v>
      </c>
      <c r="C340" s="822" t="s">
        <v>1697</v>
      </c>
      <c r="D340" s="823" t="s">
        <v>2703</v>
      </c>
      <c r="E340" s="824" t="s">
        <v>1710</v>
      </c>
      <c r="F340" s="822" t="s">
        <v>1692</v>
      </c>
      <c r="G340" s="822" t="s">
        <v>2236</v>
      </c>
      <c r="H340" s="822" t="s">
        <v>329</v>
      </c>
      <c r="I340" s="822" t="s">
        <v>2240</v>
      </c>
      <c r="J340" s="822" t="s">
        <v>2241</v>
      </c>
      <c r="K340" s="822" t="s">
        <v>1613</v>
      </c>
      <c r="L340" s="825">
        <v>65.989999999999995</v>
      </c>
      <c r="M340" s="825">
        <v>131.97999999999999</v>
      </c>
      <c r="N340" s="822">
        <v>2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31</v>
      </c>
      <c r="B341" s="822" t="s">
        <v>1691</v>
      </c>
      <c r="C341" s="822" t="s">
        <v>1697</v>
      </c>
      <c r="D341" s="823" t="s">
        <v>2703</v>
      </c>
      <c r="E341" s="824" t="s">
        <v>1710</v>
      </c>
      <c r="F341" s="822" t="s">
        <v>1692</v>
      </c>
      <c r="G341" s="822" t="s">
        <v>2236</v>
      </c>
      <c r="H341" s="822" t="s">
        <v>329</v>
      </c>
      <c r="I341" s="822" t="s">
        <v>2242</v>
      </c>
      <c r="J341" s="822" t="s">
        <v>2241</v>
      </c>
      <c r="K341" s="822" t="s">
        <v>2239</v>
      </c>
      <c r="L341" s="825">
        <v>264</v>
      </c>
      <c r="M341" s="825">
        <v>1056</v>
      </c>
      <c r="N341" s="822">
        <v>4</v>
      </c>
      <c r="O341" s="826">
        <v>1</v>
      </c>
      <c r="P341" s="825">
        <v>1056</v>
      </c>
      <c r="Q341" s="827">
        <v>1</v>
      </c>
      <c r="R341" s="822">
        <v>4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31</v>
      </c>
      <c r="B342" s="822" t="s">
        <v>1691</v>
      </c>
      <c r="C342" s="822" t="s">
        <v>1697</v>
      </c>
      <c r="D342" s="823" t="s">
        <v>2703</v>
      </c>
      <c r="E342" s="824" t="s">
        <v>1710</v>
      </c>
      <c r="F342" s="822" t="s">
        <v>1692</v>
      </c>
      <c r="G342" s="822" t="s">
        <v>1764</v>
      </c>
      <c r="H342" s="822" t="s">
        <v>329</v>
      </c>
      <c r="I342" s="822" t="s">
        <v>2243</v>
      </c>
      <c r="J342" s="822" t="s">
        <v>2244</v>
      </c>
      <c r="K342" s="822" t="s">
        <v>2245</v>
      </c>
      <c r="L342" s="825">
        <v>0</v>
      </c>
      <c r="M342" s="825">
        <v>0</v>
      </c>
      <c r="N342" s="822">
        <v>1</v>
      </c>
      <c r="O342" s="826">
        <v>0.5</v>
      </c>
      <c r="P342" s="825">
        <v>0</v>
      </c>
      <c r="Q342" s="827"/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31</v>
      </c>
      <c r="B343" s="822" t="s">
        <v>1691</v>
      </c>
      <c r="C343" s="822" t="s">
        <v>1697</v>
      </c>
      <c r="D343" s="823" t="s">
        <v>2703</v>
      </c>
      <c r="E343" s="824" t="s">
        <v>1710</v>
      </c>
      <c r="F343" s="822" t="s">
        <v>1692</v>
      </c>
      <c r="G343" s="822" t="s">
        <v>1764</v>
      </c>
      <c r="H343" s="822" t="s">
        <v>329</v>
      </c>
      <c r="I343" s="822" t="s">
        <v>1765</v>
      </c>
      <c r="J343" s="822" t="s">
        <v>1213</v>
      </c>
      <c r="K343" s="822" t="s">
        <v>1766</v>
      </c>
      <c r="L343" s="825">
        <v>46.99</v>
      </c>
      <c r="M343" s="825">
        <v>46.99</v>
      </c>
      <c r="N343" s="822">
        <v>1</v>
      </c>
      <c r="O343" s="826">
        <v>1</v>
      </c>
      <c r="P343" s="825">
        <v>46.99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31</v>
      </c>
      <c r="B344" s="822" t="s">
        <v>1691</v>
      </c>
      <c r="C344" s="822" t="s">
        <v>1697</v>
      </c>
      <c r="D344" s="823" t="s">
        <v>2703</v>
      </c>
      <c r="E344" s="824" t="s">
        <v>1710</v>
      </c>
      <c r="F344" s="822" t="s">
        <v>1692</v>
      </c>
      <c r="G344" s="822" t="s">
        <v>2156</v>
      </c>
      <c r="H344" s="822" t="s">
        <v>329</v>
      </c>
      <c r="I344" s="822" t="s">
        <v>2157</v>
      </c>
      <c r="J344" s="822" t="s">
        <v>2158</v>
      </c>
      <c r="K344" s="822" t="s">
        <v>2159</v>
      </c>
      <c r="L344" s="825">
        <v>0</v>
      </c>
      <c r="M344" s="825">
        <v>0</v>
      </c>
      <c r="N344" s="822">
        <v>1</v>
      </c>
      <c r="O344" s="826">
        <v>1</v>
      </c>
      <c r="P344" s="825"/>
      <c r="Q344" s="827"/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31</v>
      </c>
      <c r="B345" s="822" t="s">
        <v>1691</v>
      </c>
      <c r="C345" s="822" t="s">
        <v>1697</v>
      </c>
      <c r="D345" s="823" t="s">
        <v>2703</v>
      </c>
      <c r="E345" s="824" t="s">
        <v>1710</v>
      </c>
      <c r="F345" s="822" t="s">
        <v>1692</v>
      </c>
      <c r="G345" s="822" t="s">
        <v>1902</v>
      </c>
      <c r="H345" s="822" t="s">
        <v>329</v>
      </c>
      <c r="I345" s="822" t="s">
        <v>1903</v>
      </c>
      <c r="J345" s="822" t="s">
        <v>1904</v>
      </c>
      <c r="K345" s="822" t="s">
        <v>1905</v>
      </c>
      <c r="L345" s="825">
        <v>0</v>
      </c>
      <c r="M345" s="825">
        <v>0</v>
      </c>
      <c r="N345" s="822">
        <v>7</v>
      </c>
      <c r="O345" s="826">
        <v>5.5</v>
      </c>
      <c r="P345" s="825">
        <v>0</v>
      </c>
      <c r="Q345" s="827"/>
      <c r="R345" s="822">
        <v>5</v>
      </c>
      <c r="S345" s="827">
        <v>0.7142857142857143</v>
      </c>
      <c r="T345" s="826">
        <v>3.5</v>
      </c>
      <c r="U345" s="828">
        <v>0.63636363636363635</v>
      </c>
    </row>
    <row r="346" spans="1:21" ht="14.45" customHeight="1" x14ac:dyDescent="0.2">
      <c r="A346" s="821">
        <v>31</v>
      </c>
      <c r="B346" s="822" t="s">
        <v>1691</v>
      </c>
      <c r="C346" s="822" t="s">
        <v>1697</v>
      </c>
      <c r="D346" s="823" t="s">
        <v>2703</v>
      </c>
      <c r="E346" s="824" t="s">
        <v>1710</v>
      </c>
      <c r="F346" s="822" t="s">
        <v>1692</v>
      </c>
      <c r="G346" s="822" t="s">
        <v>2246</v>
      </c>
      <c r="H346" s="822" t="s">
        <v>329</v>
      </c>
      <c r="I346" s="822" t="s">
        <v>2247</v>
      </c>
      <c r="J346" s="822" t="s">
        <v>2248</v>
      </c>
      <c r="K346" s="822" t="s">
        <v>2249</v>
      </c>
      <c r="L346" s="825">
        <v>79.64</v>
      </c>
      <c r="M346" s="825">
        <v>79.64</v>
      </c>
      <c r="N346" s="822">
        <v>1</v>
      </c>
      <c r="O346" s="826">
        <v>1</v>
      </c>
      <c r="P346" s="825">
        <v>79.64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31</v>
      </c>
      <c r="B347" s="822" t="s">
        <v>1691</v>
      </c>
      <c r="C347" s="822" t="s">
        <v>1697</v>
      </c>
      <c r="D347" s="823" t="s">
        <v>2703</v>
      </c>
      <c r="E347" s="824" t="s">
        <v>1710</v>
      </c>
      <c r="F347" s="822" t="s">
        <v>1692</v>
      </c>
      <c r="G347" s="822" t="s">
        <v>1772</v>
      </c>
      <c r="H347" s="822" t="s">
        <v>329</v>
      </c>
      <c r="I347" s="822" t="s">
        <v>1773</v>
      </c>
      <c r="J347" s="822" t="s">
        <v>1036</v>
      </c>
      <c r="K347" s="822" t="s">
        <v>1037</v>
      </c>
      <c r="L347" s="825">
        <v>49.04</v>
      </c>
      <c r="M347" s="825">
        <v>49.04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31</v>
      </c>
      <c r="B348" s="822" t="s">
        <v>1691</v>
      </c>
      <c r="C348" s="822" t="s">
        <v>1697</v>
      </c>
      <c r="D348" s="823" t="s">
        <v>2703</v>
      </c>
      <c r="E348" s="824" t="s">
        <v>1710</v>
      </c>
      <c r="F348" s="822" t="s">
        <v>1692</v>
      </c>
      <c r="G348" s="822" t="s">
        <v>1907</v>
      </c>
      <c r="H348" s="822" t="s">
        <v>329</v>
      </c>
      <c r="I348" s="822" t="s">
        <v>1913</v>
      </c>
      <c r="J348" s="822" t="s">
        <v>644</v>
      </c>
      <c r="K348" s="822" t="s">
        <v>1914</v>
      </c>
      <c r="L348" s="825">
        <v>0</v>
      </c>
      <c r="M348" s="825">
        <v>0</v>
      </c>
      <c r="N348" s="822">
        <v>1</v>
      </c>
      <c r="O348" s="826">
        <v>1</v>
      </c>
      <c r="P348" s="825">
        <v>0</v>
      </c>
      <c r="Q348" s="827"/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31</v>
      </c>
      <c r="B349" s="822" t="s">
        <v>1691</v>
      </c>
      <c r="C349" s="822" t="s">
        <v>1697</v>
      </c>
      <c r="D349" s="823" t="s">
        <v>2703</v>
      </c>
      <c r="E349" s="824" t="s">
        <v>1710</v>
      </c>
      <c r="F349" s="822" t="s">
        <v>1692</v>
      </c>
      <c r="G349" s="822" t="s">
        <v>2250</v>
      </c>
      <c r="H349" s="822" t="s">
        <v>329</v>
      </c>
      <c r="I349" s="822" t="s">
        <v>2251</v>
      </c>
      <c r="J349" s="822" t="s">
        <v>1122</v>
      </c>
      <c r="K349" s="822" t="s">
        <v>1045</v>
      </c>
      <c r="L349" s="825">
        <v>111.72</v>
      </c>
      <c r="M349" s="825">
        <v>111.72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31</v>
      </c>
      <c r="B350" s="822" t="s">
        <v>1691</v>
      </c>
      <c r="C350" s="822" t="s">
        <v>1697</v>
      </c>
      <c r="D350" s="823" t="s">
        <v>2703</v>
      </c>
      <c r="E350" s="824" t="s">
        <v>1710</v>
      </c>
      <c r="F350" s="822" t="s">
        <v>1692</v>
      </c>
      <c r="G350" s="822" t="s">
        <v>1778</v>
      </c>
      <c r="H350" s="822" t="s">
        <v>329</v>
      </c>
      <c r="I350" s="822" t="s">
        <v>1779</v>
      </c>
      <c r="J350" s="822" t="s">
        <v>1780</v>
      </c>
      <c r="K350" s="822" t="s">
        <v>1781</v>
      </c>
      <c r="L350" s="825">
        <v>132.97999999999999</v>
      </c>
      <c r="M350" s="825">
        <v>2393.64</v>
      </c>
      <c r="N350" s="822">
        <v>18</v>
      </c>
      <c r="O350" s="826">
        <v>6.5</v>
      </c>
      <c r="P350" s="825">
        <v>2260.66</v>
      </c>
      <c r="Q350" s="827">
        <v>0.94444444444444442</v>
      </c>
      <c r="R350" s="822">
        <v>17</v>
      </c>
      <c r="S350" s="827">
        <v>0.94444444444444442</v>
      </c>
      <c r="T350" s="826">
        <v>6</v>
      </c>
      <c r="U350" s="828">
        <v>0.92307692307692313</v>
      </c>
    </row>
    <row r="351" spans="1:21" ht="14.45" customHeight="1" x14ac:dyDescent="0.2">
      <c r="A351" s="821">
        <v>31</v>
      </c>
      <c r="B351" s="822" t="s">
        <v>1691</v>
      </c>
      <c r="C351" s="822" t="s">
        <v>1697</v>
      </c>
      <c r="D351" s="823" t="s">
        <v>2703</v>
      </c>
      <c r="E351" s="824" t="s">
        <v>1710</v>
      </c>
      <c r="F351" s="822" t="s">
        <v>1692</v>
      </c>
      <c r="G351" s="822" t="s">
        <v>2252</v>
      </c>
      <c r="H351" s="822" t="s">
        <v>329</v>
      </c>
      <c r="I351" s="822" t="s">
        <v>2253</v>
      </c>
      <c r="J351" s="822" t="s">
        <v>2254</v>
      </c>
      <c r="K351" s="822" t="s">
        <v>2255</v>
      </c>
      <c r="L351" s="825">
        <v>24.37</v>
      </c>
      <c r="M351" s="825">
        <v>48.74</v>
      </c>
      <c r="N351" s="822">
        <v>2</v>
      </c>
      <c r="O351" s="826">
        <v>0.5</v>
      </c>
      <c r="P351" s="825">
        <v>48.74</v>
      </c>
      <c r="Q351" s="827">
        <v>1</v>
      </c>
      <c r="R351" s="822">
        <v>2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31</v>
      </c>
      <c r="B352" s="822" t="s">
        <v>1691</v>
      </c>
      <c r="C352" s="822" t="s">
        <v>1697</v>
      </c>
      <c r="D352" s="823" t="s">
        <v>2703</v>
      </c>
      <c r="E352" s="824" t="s">
        <v>1710</v>
      </c>
      <c r="F352" s="822" t="s">
        <v>1692</v>
      </c>
      <c r="G352" s="822" t="s">
        <v>2252</v>
      </c>
      <c r="H352" s="822" t="s">
        <v>329</v>
      </c>
      <c r="I352" s="822" t="s">
        <v>2256</v>
      </c>
      <c r="J352" s="822" t="s">
        <v>2254</v>
      </c>
      <c r="K352" s="822" t="s">
        <v>2257</v>
      </c>
      <c r="L352" s="825">
        <v>38.590000000000003</v>
      </c>
      <c r="M352" s="825">
        <v>38.590000000000003</v>
      </c>
      <c r="N352" s="822">
        <v>1</v>
      </c>
      <c r="O352" s="826">
        <v>0.5</v>
      </c>
      <c r="P352" s="825">
        <v>38.590000000000003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31</v>
      </c>
      <c r="B353" s="822" t="s">
        <v>1691</v>
      </c>
      <c r="C353" s="822" t="s">
        <v>1697</v>
      </c>
      <c r="D353" s="823" t="s">
        <v>2703</v>
      </c>
      <c r="E353" s="824" t="s">
        <v>1710</v>
      </c>
      <c r="F353" s="822" t="s">
        <v>1692</v>
      </c>
      <c r="G353" s="822" t="s">
        <v>2258</v>
      </c>
      <c r="H353" s="822" t="s">
        <v>329</v>
      </c>
      <c r="I353" s="822" t="s">
        <v>2259</v>
      </c>
      <c r="J353" s="822" t="s">
        <v>2260</v>
      </c>
      <c r="K353" s="822" t="s">
        <v>2261</v>
      </c>
      <c r="L353" s="825">
        <v>0</v>
      </c>
      <c r="M353" s="825">
        <v>0</v>
      </c>
      <c r="N353" s="822">
        <v>1</v>
      </c>
      <c r="O353" s="826">
        <v>1</v>
      </c>
      <c r="P353" s="825"/>
      <c r="Q353" s="827"/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31</v>
      </c>
      <c r="B354" s="822" t="s">
        <v>1691</v>
      </c>
      <c r="C354" s="822" t="s">
        <v>1697</v>
      </c>
      <c r="D354" s="823" t="s">
        <v>2703</v>
      </c>
      <c r="E354" s="824" t="s">
        <v>1710</v>
      </c>
      <c r="F354" s="822" t="s">
        <v>1692</v>
      </c>
      <c r="G354" s="822" t="s">
        <v>2262</v>
      </c>
      <c r="H354" s="822" t="s">
        <v>329</v>
      </c>
      <c r="I354" s="822" t="s">
        <v>2263</v>
      </c>
      <c r="J354" s="822" t="s">
        <v>1091</v>
      </c>
      <c r="K354" s="822" t="s">
        <v>1092</v>
      </c>
      <c r="L354" s="825">
        <v>69.59</v>
      </c>
      <c r="M354" s="825">
        <v>69.59</v>
      </c>
      <c r="N354" s="822">
        <v>1</v>
      </c>
      <c r="O354" s="826">
        <v>1</v>
      </c>
      <c r="P354" s="825">
        <v>69.59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31</v>
      </c>
      <c r="B355" s="822" t="s">
        <v>1691</v>
      </c>
      <c r="C355" s="822" t="s">
        <v>1697</v>
      </c>
      <c r="D355" s="823" t="s">
        <v>2703</v>
      </c>
      <c r="E355" s="824" t="s">
        <v>1710</v>
      </c>
      <c r="F355" s="822" t="s">
        <v>1692</v>
      </c>
      <c r="G355" s="822" t="s">
        <v>1721</v>
      </c>
      <c r="H355" s="822" t="s">
        <v>598</v>
      </c>
      <c r="I355" s="822" t="s">
        <v>1429</v>
      </c>
      <c r="J355" s="822" t="s">
        <v>776</v>
      </c>
      <c r="K355" s="822" t="s">
        <v>1430</v>
      </c>
      <c r="L355" s="825">
        <v>1385.62</v>
      </c>
      <c r="M355" s="825">
        <v>9699.34</v>
      </c>
      <c r="N355" s="822">
        <v>7</v>
      </c>
      <c r="O355" s="826">
        <v>3.5</v>
      </c>
      <c r="P355" s="825">
        <v>8313.7199999999993</v>
      </c>
      <c r="Q355" s="827">
        <v>0.8571428571428571</v>
      </c>
      <c r="R355" s="822">
        <v>6</v>
      </c>
      <c r="S355" s="827">
        <v>0.8571428571428571</v>
      </c>
      <c r="T355" s="826">
        <v>2.5</v>
      </c>
      <c r="U355" s="828">
        <v>0.7142857142857143</v>
      </c>
    </row>
    <row r="356" spans="1:21" ht="14.45" customHeight="1" x14ac:dyDescent="0.2">
      <c r="A356" s="821">
        <v>31</v>
      </c>
      <c r="B356" s="822" t="s">
        <v>1691</v>
      </c>
      <c r="C356" s="822" t="s">
        <v>1697</v>
      </c>
      <c r="D356" s="823" t="s">
        <v>2703</v>
      </c>
      <c r="E356" s="824" t="s">
        <v>1710</v>
      </c>
      <c r="F356" s="822" t="s">
        <v>1692</v>
      </c>
      <c r="G356" s="822" t="s">
        <v>1721</v>
      </c>
      <c r="H356" s="822" t="s">
        <v>598</v>
      </c>
      <c r="I356" s="822" t="s">
        <v>1431</v>
      </c>
      <c r="J356" s="822" t="s">
        <v>773</v>
      </c>
      <c r="K356" s="822" t="s">
        <v>1432</v>
      </c>
      <c r="L356" s="825">
        <v>736.33</v>
      </c>
      <c r="M356" s="825">
        <v>39025.49000000002</v>
      </c>
      <c r="N356" s="822">
        <v>53</v>
      </c>
      <c r="O356" s="826">
        <v>24.5</v>
      </c>
      <c r="P356" s="825">
        <v>34607.510000000017</v>
      </c>
      <c r="Q356" s="827">
        <v>0.8867924528301887</v>
      </c>
      <c r="R356" s="822">
        <v>47</v>
      </c>
      <c r="S356" s="827">
        <v>0.8867924528301887</v>
      </c>
      <c r="T356" s="826">
        <v>20</v>
      </c>
      <c r="U356" s="828">
        <v>0.81632653061224492</v>
      </c>
    </row>
    <row r="357" spans="1:21" ht="14.45" customHeight="1" x14ac:dyDescent="0.2">
      <c r="A357" s="821">
        <v>31</v>
      </c>
      <c r="B357" s="822" t="s">
        <v>1691</v>
      </c>
      <c r="C357" s="822" t="s">
        <v>1697</v>
      </c>
      <c r="D357" s="823" t="s">
        <v>2703</v>
      </c>
      <c r="E357" s="824" t="s">
        <v>1710</v>
      </c>
      <c r="F357" s="822" t="s">
        <v>1692</v>
      </c>
      <c r="G357" s="822" t="s">
        <v>1721</v>
      </c>
      <c r="H357" s="822" t="s">
        <v>598</v>
      </c>
      <c r="I357" s="822" t="s">
        <v>1433</v>
      </c>
      <c r="J357" s="822" t="s">
        <v>773</v>
      </c>
      <c r="K357" s="822" t="s">
        <v>1434</v>
      </c>
      <c r="L357" s="825">
        <v>490.89</v>
      </c>
      <c r="M357" s="825">
        <v>21599.16</v>
      </c>
      <c r="N357" s="822">
        <v>44</v>
      </c>
      <c r="O357" s="826">
        <v>16</v>
      </c>
      <c r="P357" s="825">
        <v>19635.599999999999</v>
      </c>
      <c r="Q357" s="827">
        <v>0.90909090909090906</v>
      </c>
      <c r="R357" s="822">
        <v>40</v>
      </c>
      <c r="S357" s="827">
        <v>0.90909090909090906</v>
      </c>
      <c r="T357" s="826">
        <v>14.5</v>
      </c>
      <c r="U357" s="828">
        <v>0.90625</v>
      </c>
    </row>
    <row r="358" spans="1:21" ht="14.45" customHeight="1" x14ac:dyDescent="0.2">
      <c r="A358" s="821">
        <v>31</v>
      </c>
      <c r="B358" s="822" t="s">
        <v>1691</v>
      </c>
      <c r="C358" s="822" t="s">
        <v>1697</v>
      </c>
      <c r="D358" s="823" t="s">
        <v>2703</v>
      </c>
      <c r="E358" s="824" t="s">
        <v>1710</v>
      </c>
      <c r="F358" s="822" t="s">
        <v>1692</v>
      </c>
      <c r="G358" s="822" t="s">
        <v>1721</v>
      </c>
      <c r="H358" s="822" t="s">
        <v>598</v>
      </c>
      <c r="I358" s="822" t="s">
        <v>2114</v>
      </c>
      <c r="J358" s="822" t="s">
        <v>776</v>
      </c>
      <c r="K358" s="822" t="s">
        <v>2115</v>
      </c>
      <c r="L358" s="825">
        <v>1847.49</v>
      </c>
      <c r="M358" s="825">
        <v>1847.49</v>
      </c>
      <c r="N358" s="822">
        <v>1</v>
      </c>
      <c r="O358" s="826">
        <v>1</v>
      </c>
      <c r="P358" s="825">
        <v>1847.49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31</v>
      </c>
      <c r="B359" s="822" t="s">
        <v>1691</v>
      </c>
      <c r="C359" s="822" t="s">
        <v>1697</v>
      </c>
      <c r="D359" s="823" t="s">
        <v>2703</v>
      </c>
      <c r="E359" s="824" t="s">
        <v>1710</v>
      </c>
      <c r="F359" s="822" t="s">
        <v>1692</v>
      </c>
      <c r="G359" s="822" t="s">
        <v>1721</v>
      </c>
      <c r="H359" s="822" t="s">
        <v>598</v>
      </c>
      <c r="I359" s="822" t="s">
        <v>2184</v>
      </c>
      <c r="J359" s="822" t="s">
        <v>773</v>
      </c>
      <c r="K359" s="822" t="s">
        <v>2185</v>
      </c>
      <c r="L359" s="825">
        <v>1154.68</v>
      </c>
      <c r="M359" s="825">
        <v>2309.36</v>
      </c>
      <c r="N359" s="822">
        <v>2</v>
      </c>
      <c r="O359" s="826">
        <v>0.5</v>
      </c>
      <c r="P359" s="825">
        <v>2309.36</v>
      </c>
      <c r="Q359" s="827">
        <v>1</v>
      </c>
      <c r="R359" s="822">
        <v>2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31</v>
      </c>
      <c r="B360" s="822" t="s">
        <v>1691</v>
      </c>
      <c r="C360" s="822" t="s">
        <v>1697</v>
      </c>
      <c r="D360" s="823" t="s">
        <v>2703</v>
      </c>
      <c r="E360" s="824" t="s">
        <v>1710</v>
      </c>
      <c r="F360" s="822" t="s">
        <v>1692</v>
      </c>
      <c r="G360" s="822" t="s">
        <v>1721</v>
      </c>
      <c r="H360" s="822" t="s">
        <v>598</v>
      </c>
      <c r="I360" s="822" t="s">
        <v>1722</v>
      </c>
      <c r="J360" s="822" t="s">
        <v>773</v>
      </c>
      <c r="K360" s="822" t="s">
        <v>1723</v>
      </c>
      <c r="L360" s="825">
        <v>923.74</v>
      </c>
      <c r="M360" s="825">
        <v>12932.36</v>
      </c>
      <c r="N360" s="822">
        <v>14</v>
      </c>
      <c r="O360" s="826">
        <v>5.5</v>
      </c>
      <c r="P360" s="825">
        <v>4618.7</v>
      </c>
      <c r="Q360" s="827">
        <v>0.3571428571428571</v>
      </c>
      <c r="R360" s="822">
        <v>5</v>
      </c>
      <c r="S360" s="827">
        <v>0.35714285714285715</v>
      </c>
      <c r="T360" s="826">
        <v>3.5</v>
      </c>
      <c r="U360" s="828">
        <v>0.63636363636363635</v>
      </c>
    </row>
    <row r="361" spans="1:21" ht="14.45" customHeight="1" x14ac:dyDescent="0.2">
      <c r="A361" s="821">
        <v>31</v>
      </c>
      <c r="B361" s="822" t="s">
        <v>1691</v>
      </c>
      <c r="C361" s="822" t="s">
        <v>1697</v>
      </c>
      <c r="D361" s="823" t="s">
        <v>2703</v>
      </c>
      <c r="E361" s="824" t="s">
        <v>1710</v>
      </c>
      <c r="F361" s="822" t="s">
        <v>1692</v>
      </c>
      <c r="G361" s="822" t="s">
        <v>1787</v>
      </c>
      <c r="H361" s="822" t="s">
        <v>329</v>
      </c>
      <c r="I361" s="822" t="s">
        <v>1788</v>
      </c>
      <c r="J361" s="822" t="s">
        <v>637</v>
      </c>
      <c r="K361" s="822" t="s">
        <v>1186</v>
      </c>
      <c r="L361" s="825">
        <v>35.25</v>
      </c>
      <c r="M361" s="825">
        <v>70.5</v>
      </c>
      <c r="N361" s="822">
        <v>2</v>
      </c>
      <c r="O361" s="826">
        <v>1.5</v>
      </c>
      <c r="P361" s="825">
        <v>35.25</v>
      </c>
      <c r="Q361" s="827">
        <v>0.5</v>
      </c>
      <c r="R361" s="822">
        <v>1</v>
      </c>
      <c r="S361" s="827">
        <v>0.5</v>
      </c>
      <c r="T361" s="826">
        <v>0.5</v>
      </c>
      <c r="U361" s="828">
        <v>0.33333333333333331</v>
      </c>
    </row>
    <row r="362" spans="1:21" ht="14.45" customHeight="1" x14ac:dyDescent="0.2">
      <c r="A362" s="821">
        <v>31</v>
      </c>
      <c r="B362" s="822" t="s">
        <v>1691</v>
      </c>
      <c r="C362" s="822" t="s">
        <v>1697</v>
      </c>
      <c r="D362" s="823" t="s">
        <v>2703</v>
      </c>
      <c r="E362" s="824" t="s">
        <v>1710</v>
      </c>
      <c r="F362" s="822" t="s">
        <v>1692</v>
      </c>
      <c r="G362" s="822" t="s">
        <v>1787</v>
      </c>
      <c r="H362" s="822" t="s">
        <v>329</v>
      </c>
      <c r="I362" s="822" t="s">
        <v>1923</v>
      </c>
      <c r="J362" s="822" t="s">
        <v>913</v>
      </c>
      <c r="K362" s="822" t="s">
        <v>1924</v>
      </c>
      <c r="L362" s="825">
        <v>35.25</v>
      </c>
      <c r="M362" s="825">
        <v>35.25</v>
      </c>
      <c r="N362" s="822">
        <v>1</v>
      </c>
      <c r="O362" s="826">
        <v>1</v>
      </c>
      <c r="P362" s="825">
        <v>35.25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31</v>
      </c>
      <c r="B363" s="822" t="s">
        <v>1691</v>
      </c>
      <c r="C363" s="822" t="s">
        <v>1697</v>
      </c>
      <c r="D363" s="823" t="s">
        <v>2703</v>
      </c>
      <c r="E363" s="824" t="s">
        <v>1710</v>
      </c>
      <c r="F363" s="822" t="s">
        <v>1692</v>
      </c>
      <c r="G363" s="822" t="s">
        <v>1926</v>
      </c>
      <c r="H363" s="822" t="s">
        <v>329</v>
      </c>
      <c r="I363" s="822" t="s">
        <v>2054</v>
      </c>
      <c r="J363" s="822" t="s">
        <v>1237</v>
      </c>
      <c r="K363" s="822" t="s">
        <v>2055</v>
      </c>
      <c r="L363" s="825">
        <v>185.26</v>
      </c>
      <c r="M363" s="825">
        <v>370.52</v>
      </c>
      <c r="N363" s="822">
        <v>2</v>
      </c>
      <c r="O363" s="826">
        <v>2</v>
      </c>
      <c r="P363" s="825">
        <v>370.52</v>
      </c>
      <c r="Q363" s="827">
        <v>1</v>
      </c>
      <c r="R363" s="822">
        <v>2</v>
      </c>
      <c r="S363" s="827">
        <v>1</v>
      </c>
      <c r="T363" s="826">
        <v>2</v>
      </c>
      <c r="U363" s="828">
        <v>1</v>
      </c>
    </row>
    <row r="364" spans="1:21" ht="14.45" customHeight="1" x14ac:dyDescent="0.2">
      <c r="A364" s="821">
        <v>31</v>
      </c>
      <c r="B364" s="822" t="s">
        <v>1691</v>
      </c>
      <c r="C364" s="822" t="s">
        <v>1697</v>
      </c>
      <c r="D364" s="823" t="s">
        <v>2703</v>
      </c>
      <c r="E364" s="824" t="s">
        <v>1710</v>
      </c>
      <c r="F364" s="822" t="s">
        <v>1692</v>
      </c>
      <c r="G364" s="822" t="s">
        <v>2188</v>
      </c>
      <c r="H364" s="822" t="s">
        <v>598</v>
      </c>
      <c r="I364" s="822" t="s">
        <v>2264</v>
      </c>
      <c r="J364" s="822" t="s">
        <v>956</v>
      </c>
      <c r="K364" s="822" t="s">
        <v>2265</v>
      </c>
      <c r="L364" s="825">
        <v>103.4</v>
      </c>
      <c r="M364" s="825">
        <v>206.8</v>
      </c>
      <c r="N364" s="822">
        <v>2</v>
      </c>
      <c r="O364" s="826">
        <v>2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31</v>
      </c>
      <c r="B365" s="822" t="s">
        <v>1691</v>
      </c>
      <c r="C365" s="822" t="s">
        <v>1697</v>
      </c>
      <c r="D365" s="823" t="s">
        <v>2703</v>
      </c>
      <c r="E365" s="824" t="s">
        <v>1710</v>
      </c>
      <c r="F365" s="822" t="s">
        <v>1692</v>
      </c>
      <c r="G365" s="822" t="s">
        <v>1730</v>
      </c>
      <c r="H365" s="822" t="s">
        <v>598</v>
      </c>
      <c r="I365" s="822" t="s">
        <v>1575</v>
      </c>
      <c r="J365" s="822" t="s">
        <v>918</v>
      </c>
      <c r="K365" s="822" t="s">
        <v>920</v>
      </c>
      <c r="L365" s="825">
        <v>0</v>
      </c>
      <c r="M365" s="825">
        <v>0</v>
      </c>
      <c r="N365" s="822">
        <v>83</v>
      </c>
      <c r="O365" s="826">
        <v>57.5</v>
      </c>
      <c r="P365" s="825">
        <v>0</v>
      </c>
      <c r="Q365" s="827"/>
      <c r="R365" s="822">
        <v>55</v>
      </c>
      <c r="S365" s="827">
        <v>0.66265060240963858</v>
      </c>
      <c r="T365" s="826">
        <v>37</v>
      </c>
      <c r="U365" s="828">
        <v>0.64347826086956517</v>
      </c>
    </row>
    <row r="366" spans="1:21" ht="14.45" customHeight="1" x14ac:dyDescent="0.2">
      <c r="A366" s="821">
        <v>31</v>
      </c>
      <c r="B366" s="822" t="s">
        <v>1691</v>
      </c>
      <c r="C366" s="822" t="s">
        <v>1697</v>
      </c>
      <c r="D366" s="823" t="s">
        <v>2703</v>
      </c>
      <c r="E366" s="824" t="s">
        <v>1710</v>
      </c>
      <c r="F366" s="822" t="s">
        <v>1692</v>
      </c>
      <c r="G366" s="822" t="s">
        <v>1730</v>
      </c>
      <c r="H366" s="822" t="s">
        <v>329</v>
      </c>
      <c r="I366" s="822" t="s">
        <v>2266</v>
      </c>
      <c r="J366" s="822" t="s">
        <v>2267</v>
      </c>
      <c r="K366" s="822" t="s">
        <v>2268</v>
      </c>
      <c r="L366" s="825">
        <v>0</v>
      </c>
      <c r="M366" s="825">
        <v>0</v>
      </c>
      <c r="N366" s="822">
        <v>2</v>
      </c>
      <c r="O366" s="826">
        <v>2</v>
      </c>
      <c r="P366" s="825">
        <v>0</v>
      </c>
      <c r="Q366" s="827"/>
      <c r="R366" s="822">
        <v>2</v>
      </c>
      <c r="S366" s="827">
        <v>1</v>
      </c>
      <c r="T366" s="826">
        <v>2</v>
      </c>
      <c r="U366" s="828">
        <v>1</v>
      </c>
    </row>
    <row r="367" spans="1:21" ht="14.45" customHeight="1" x14ac:dyDescent="0.2">
      <c r="A367" s="821">
        <v>31</v>
      </c>
      <c r="B367" s="822" t="s">
        <v>1691</v>
      </c>
      <c r="C367" s="822" t="s">
        <v>1697</v>
      </c>
      <c r="D367" s="823" t="s">
        <v>2703</v>
      </c>
      <c r="E367" s="824" t="s">
        <v>1710</v>
      </c>
      <c r="F367" s="822" t="s">
        <v>1692</v>
      </c>
      <c r="G367" s="822" t="s">
        <v>1730</v>
      </c>
      <c r="H367" s="822" t="s">
        <v>329</v>
      </c>
      <c r="I367" s="822" t="s">
        <v>2269</v>
      </c>
      <c r="J367" s="822" t="s">
        <v>918</v>
      </c>
      <c r="K367" s="822" t="s">
        <v>920</v>
      </c>
      <c r="L367" s="825">
        <v>0</v>
      </c>
      <c r="M367" s="825">
        <v>0</v>
      </c>
      <c r="N367" s="822">
        <v>1</v>
      </c>
      <c r="O367" s="826">
        <v>1</v>
      </c>
      <c r="P367" s="825">
        <v>0</v>
      </c>
      <c r="Q367" s="827"/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31</v>
      </c>
      <c r="B368" s="822" t="s">
        <v>1691</v>
      </c>
      <c r="C368" s="822" t="s">
        <v>1697</v>
      </c>
      <c r="D368" s="823" t="s">
        <v>2703</v>
      </c>
      <c r="E368" s="824" t="s">
        <v>1710</v>
      </c>
      <c r="F368" s="822" t="s">
        <v>1692</v>
      </c>
      <c r="G368" s="822" t="s">
        <v>2270</v>
      </c>
      <c r="H368" s="822" t="s">
        <v>329</v>
      </c>
      <c r="I368" s="822" t="s">
        <v>2271</v>
      </c>
      <c r="J368" s="822" t="s">
        <v>2272</v>
      </c>
      <c r="K368" s="822" t="s">
        <v>2273</v>
      </c>
      <c r="L368" s="825">
        <v>657.67</v>
      </c>
      <c r="M368" s="825">
        <v>657.67</v>
      </c>
      <c r="N368" s="822">
        <v>1</v>
      </c>
      <c r="O368" s="826">
        <v>1</v>
      </c>
      <c r="P368" s="825">
        <v>657.67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31</v>
      </c>
      <c r="B369" s="822" t="s">
        <v>1691</v>
      </c>
      <c r="C369" s="822" t="s">
        <v>1697</v>
      </c>
      <c r="D369" s="823" t="s">
        <v>2703</v>
      </c>
      <c r="E369" s="824" t="s">
        <v>1710</v>
      </c>
      <c r="F369" s="822" t="s">
        <v>1692</v>
      </c>
      <c r="G369" s="822" t="s">
        <v>1794</v>
      </c>
      <c r="H369" s="822" t="s">
        <v>329</v>
      </c>
      <c r="I369" s="822" t="s">
        <v>1795</v>
      </c>
      <c r="J369" s="822" t="s">
        <v>1157</v>
      </c>
      <c r="K369" s="822" t="s">
        <v>1796</v>
      </c>
      <c r="L369" s="825">
        <v>219.37</v>
      </c>
      <c r="M369" s="825">
        <v>1754.9599999999998</v>
      </c>
      <c r="N369" s="822">
        <v>8</v>
      </c>
      <c r="O369" s="826">
        <v>4.5</v>
      </c>
      <c r="P369" s="825">
        <v>1316.2199999999998</v>
      </c>
      <c r="Q369" s="827">
        <v>0.75</v>
      </c>
      <c r="R369" s="822">
        <v>6</v>
      </c>
      <c r="S369" s="827">
        <v>0.75</v>
      </c>
      <c r="T369" s="826">
        <v>3</v>
      </c>
      <c r="U369" s="828">
        <v>0.66666666666666663</v>
      </c>
    </row>
    <row r="370" spans="1:21" ht="14.45" customHeight="1" x14ac:dyDescent="0.2">
      <c r="A370" s="821">
        <v>31</v>
      </c>
      <c r="B370" s="822" t="s">
        <v>1691</v>
      </c>
      <c r="C370" s="822" t="s">
        <v>1697</v>
      </c>
      <c r="D370" s="823" t="s">
        <v>2703</v>
      </c>
      <c r="E370" s="824" t="s">
        <v>1710</v>
      </c>
      <c r="F370" s="822" t="s">
        <v>1692</v>
      </c>
      <c r="G370" s="822" t="s">
        <v>2274</v>
      </c>
      <c r="H370" s="822" t="s">
        <v>329</v>
      </c>
      <c r="I370" s="822" t="s">
        <v>2275</v>
      </c>
      <c r="J370" s="822" t="s">
        <v>2276</v>
      </c>
      <c r="K370" s="822" t="s">
        <v>2277</v>
      </c>
      <c r="L370" s="825">
        <v>120.77</v>
      </c>
      <c r="M370" s="825">
        <v>120.77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31</v>
      </c>
      <c r="B371" s="822" t="s">
        <v>1691</v>
      </c>
      <c r="C371" s="822" t="s">
        <v>1697</v>
      </c>
      <c r="D371" s="823" t="s">
        <v>2703</v>
      </c>
      <c r="E371" s="824" t="s">
        <v>1710</v>
      </c>
      <c r="F371" s="822" t="s">
        <v>1692</v>
      </c>
      <c r="G371" s="822" t="s">
        <v>2278</v>
      </c>
      <c r="H371" s="822" t="s">
        <v>329</v>
      </c>
      <c r="I371" s="822" t="s">
        <v>2279</v>
      </c>
      <c r="J371" s="822" t="s">
        <v>2280</v>
      </c>
      <c r="K371" s="822" t="s">
        <v>2281</v>
      </c>
      <c r="L371" s="825">
        <v>77.13</v>
      </c>
      <c r="M371" s="825">
        <v>77.13</v>
      </c>
      <c r="N371" s="822">
        <v>1</v>
      </c>
      <c r="O371" s="826">
        <v>1</v>
      </c>
      <c r="P371" s="825">
        <v>77.13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31</v>
      </c>
      <c r="B372" s="822" t="s">
        <v>1691</v>
      </c>
      <c r="C372" s="822" t="s">
        <v>1697</v>
      </c>
      <c r="D372" s="823" t="s">
        <v>2703</v>
      </c>
      <c r="E372" s="824" t="s">
        <v>1710</v>
      </c>
      <c r="F372" s="822" t="s">
        <v>1692</v>
      </c>
      <c r="G372" s="822" t="s">
        <v>1797</v>
      </c>
      <c r="H372" s="822" t="s">
        <v>329</v>
      </c>
      <c r="I372" s="822" t="s">
        <v>2282</v>
      </c>
      <c r="J372" s="822" t="s">
        <v>670</v>
      </c>
      <c r="K372" s="822" t="s">
        <v>694</v>
      </c>
      <c r="L372" s="825">
        <v>0</v>
      </c>
      <c r="M372" s="825">
        <v>0</v>
      </c>
      <c r="N372" s="822">
        <v>1</v>
      </c>
      <c r="O372" s="826">
        <v>1</v>
      </c>
      <c r="P372" s="825"/>
      <c r="Q372" s="827"/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31</v>
      </c>
      <c r="B373" s="822" t="s">
        <v>1691</v>
      </c>
      <c r="C373" s="822" t="s">
        <v>1697</v>
      </c>
      <c r="D373" s="823" t="s">
        <v>2703</v>
      </c>
      <c r="E373" s="824" t="s">
        <v>1710</v>
      </c>
      <c r="F373" s="822" t="s">
        <v>1692</v>
      </c>
      <c r="G373" s="822" t="s">
        <v>1957</v>
      </c>
      <c r="H373" s="822" t="s">
        <v>329</v>
      </c>
      <c r="I373" s="822" t="s">
        <v>2283</v>
      </c>
      <c r="J373" s="822" t="s">
        <v>2284</v>
      </c>
      <c r="K373" s="822" t="s">
        <v>1598</v>
      </c>
      <c r="L373" s="825">
        <v>0</v>
      </c>
      <c r="M373" s="825">
        <v>0</v>
      </c>
      <c r="N373" s="822">
        <v>1</v>
      </c>
      <c r="O373" s="826">
        <v>0.5</v>
      </c>
      <c r="P373" s="825">
        <v>0</v>
      </c>
      <c r="Q373" s="827"/>
      <c r="R373" s="822">
        <v>1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31</v>
      </c>
      <c r="B374" s="822" t="s">
        <v>1691</v>
      </c>
      <c r="C374" s="822" t="s">
        <v>1697</v>
      </c>
      <c r="D374" s="823" t="s">
        <v>2703</v>
      </c>
      <c r="E374" s="824" t="s">
        <v>1710</v>
      </c>
      <c r="F374" s="822" t="s">
        <v>1692</v>
      </c>
      <c r="G374" s="822" t="s">
        <v>1957</v>
      </c>
      <c r="H374" s="822" t="s">
        <v>598</v>
      </c>
      <c r="I374" s="822" t="s">
        <v>1599</v>
      </c>
      <c r="J374" s="822" t="s">
        <v>1056</v>
      </c>
      <c r="K374" s="822" t="s">
        <v>1600</v>
      </c>
      <c r="L374" s="825">
        <v>0</v>
      </c>
      <c r="M374" s="825">
        <v>0</v>
      </c>
      <c r="N374" s="822">
        <v>1</v>
      </c>
      <c r="O374" s="826">
        <v>0.5</v>
      </c>
      <c r="P374" s="825">
        <v>0</v>
      </c>
      <c r="Q374" s="827"/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31</v>
      </c>
      <c r="B375" s="822" t="s">
        <v>1691</v>
      </c>
      <c r="C375" s="822" t="s">
        <v>1697</v>
      </c>
      <c r="D375" s="823" t="s">
        <v>2703</v>
      </c>
      <c r="E375" s="824" t="s">
        <v>1710</v>
      </c>
      <c r="F375" s="822" t="s">
        <v>1692</v>
      </c>
      <c r="G375" s="822" t="s">
        <v>1724</v>
      </c>
      <c r="H375" s="822" t="s">
        <v>329</v>
      </c>
      <c r="I375" s="822" t="s">
        <v>1805</v>
      </c>
      <c r="J375" s="822" t="s">
        <v>1732</v>
      </c>
      <c r="K375" s="822" t="s">
        <v>1806</v>
      </c>
      <c r="L375" s="825">
        <v>50.32</v>
      </c>
      <c r="M375" s="825">
        <v>150.96</v>
      </c>
      <c r="N375" s="822">
        <v>3</v>
      </c>
      <c r="O375" s="826">
        <v>2.5</v>
      </c>
      <c r="P375" s="825">
        <v>150.96</v>
      </c>
      <c r="Q375" s="827">
        <v>1</v>
      </c>
      <c r="R375" s="822">
        <v>3</v>
      </c>
      <c r="S375" s="827">
        <v>1</v>
      </c>
      <c r="T375" s="826">
        <v>2.5</v>
      </c>
      <c r="U375" s="828">
        <v>1</v>
      </c>
    </row>
    <row r="376" spans="1:21" ht="14.45" customHeight="1" x14ac:dyDescent="0.2">
      <c r="A376" s="821">
        <v>31</v>
      </c>
      <c r="B376" s="822" t="s">
        <v>1691</v>
      </c>
      <c r="C376" s="822" t="s">
        <v>1697</v>
      </c>
      <c r="D376" s="823" t="s">
        <v>2703</v>
      </c>
      <c r="E376" s="824" t="s">
        <v>1710</v>
      </c>
      <c r="F376" s="822" t="s">
        <v>1692</v>
      </c>
      <c r="G376" s="822" t="s">
        <v>1724</v>
      </c>
      <c r="H376" s="822" t="s">
        <v>329</v>
      </c>
      <c r="I376" s="822" t="s">
        <v>1807</v>
      </c>
      <c r="J376" s="822" t="s">
        <v>1732</v>
      </c>
      <c r="K376" s="822" t="s">
        <v>1808</v>
      </c>
      <c r="L376" s="825">
        <v>99.94</v>
      </c>
      <c r="M376" s="825">
        <v>1199.28</v>
      </c>
      <c r="N376" s="822">
        <v>12</v>
      </c>
      <c r="O376" s="826">
        <v>10.5</v>
      </c>
      <c r="P376" s="825">
        <v>799.52</v>
      </c>
      <c r="Q376" s="827">
        <v>0.66666666666666663</v>
      </c>
      <c r="R376" s="822">
        <v>8</v>
      </c>
      <c r="S376" s="827">
        <v>0.66666666666666663</v>
      </c>
      <c r="T376" s="826">
        <v>6.5</v>
      </c>
      <c r="U376" s="828">
        <v>0.61904761904761907</v>
      </c>
    </row>
    <row r="377" spans="1:21" ht="14.45" customHeight="1" x14ac:dyDescent="0.2">
      <c r="A377" s="821">
        <v>31</v>
      </c>
      <c r="B377" s="822" t="s">
        <v>1691</v>
      </c>
      <c r="C377" s="822" t="s">
        <v>1697</v>
      </c>
      <c r="D377" s="823" t="s">
        <v>2703</v>
      </c>
      <c r="E377" s="824" t="s">
        <v>1710</v>
      </c>
      <c r="F377" s="822" t="s">
        <v>1692</v>
      </c>
      <c r="G377" s="822" t="s">
        <v>1724</v>
      </c>
      <c r="H377" s="822" t="s">
        <v>329</v>
      </c>
      <c r="I377" s="822" t="s">
        <v>1725</v>
      </c>
      <c r="J377" s="822" t="s">
        <v>1048</v>
      </c>
      <c r="K377" s="822" t="s">
        <v>1050</v>
      </c>
      <c r="L377" s="825">
        <v>50.32</v>
      </c>
      <c r="M377" s="825">
        <v>100.64</v>
      </c>
      <c r="N377" s="822">
        <v>2</v>
      </c>
      <c r="O377" s="826">
        <v>2</v>
      </c>
      <c r="P377" s="825">
        <v>50.32</v>
      </c>
      <c r="Q377" s="827">
        <v>0.5</v>
      </c>
      <c r="R377" s="822">
        <v>1</v>
      </c>
      <c r="S377" s="827">
        <v>0.5</v>
      </c>
      <c r="T377" s="826">
        <v>1</v>
      </c>
      <c r="U377" s="828">
        <v>0.5</v>
      </c>
    </row>
    <row r="378" spans="1:21" ht="14.45" customHeight="1" x14ac:dyDescent="0.2">
      <c r="A378" s="821">
        <v>31</v>
      </c>
      <c r="B378" s="822" t="s">
        <v>1691</v>
      </c>
      <c r="C378" s="822" t="s">
        <v>1697</v>
      </c>
      <c r="D378" s="823" t="s">
        <v>2703</v>
      </c>
      <c r="E378" s="824" t="s">
        <v>1710</v>
      </c>
      <c r="F378" s="822" t="s">
        <v>1692</v>
      </c>
      <c r="G378" s="822" t="s">
        <v>1724</v>
      </c>
      <c r="H378" s="822" t="s">
        <v>329</v>
      </c>
      <c r="I378" s="822" t="s">
        <v>1731</v>
      </c>
      <c r="J378" s="822" t="s">
        <v>1732</v>
      </c>
      <c r="K378" s="822" t="s">
        <v>1733</v>
      </c>
      <c r="L378" s="825">
        <v>66.63</v>
      </c>
      <c r="M378" s="825">
        <v>533.04</v>
      </c>
      <c r="N378" s="822">
        <v>8</v>
      </c>
      <c r="O378" s="826">
        <v>7</v>
      </c>
      <c r="P378" s="825">
        <v>399.78</v>
      </c>
      <c r="Q378" s="827">
        <v>0.75</v>
      </c>
      <c r="R378" s="822">
        <v>6</v>
      </c>
      <c r="S378" s="827">
        <v>0.75</v>
      </c>
      <c r="T378" s="826">
        <v>5.5</v>
      </c>
      <c r="U378" s="828">
        <v>0.7857142857142857</v>
      </c>
    </row>
    <row r="379" spans="1:21" ht="14.45" customHeight="1" x14ac:dyDescent="0.2">
      <c r="A379" s="821">
        <v>31</v>
      </c>
      <c r="B379" s="822" t="s">
        <v>1691</v>
      </c>
      <c r="C379" s="822" t="s">
        <v>1697</v>
      </c>
      <c r="D379" s="823" t="s">
        <v>2703</v>
      </c>
      <c r="E379" s="824" t="s">
        <v>1710</v>
      </c>
      <c r="F379" s="822" t="s">
        <v>1692</v>
      </c>
      <c r="G379" s="822" t="s">
        <v>1724</v>
      </c>
      <c r="H379" s="822" t="s">
        <v>329</v>
      </c>
      <c r="I379" s="822" t="s">
        <v>1740</v>
      </c>
      <c r="J379" s="822" t="s">
        <v>1048</v>
      </c>
      <c r="K379" s="822" t="s">
        <v>1741</v>
      </c>
      <c r="L379" s="825">
        <v>50.32</v>
      </c>
      <c r="M379" s="825">
        <v>503.2</v>
      </c>
      <c r="N379" s="822">
        <v>10</v>
      </c>
      <c r="O379" s="826">
        <v>7.5</v>
      </c>
      <c r="P379" s="825">
        <v>251.6</v>
      </c>
      <c r="Q379" s="827">
        <v>0.5</v>
      </c>
      <c r="R379" s="822">
        <v>5</v>
      </c>
      <c r="S379" s="827">
        <v>0.5</v>
      </c>
      <c r="T379" s="826">
        <v>3.5</v>
      </c>
      <c r="U379" s="828">
        <v>0.46666666666666667</v>
      </c>
    </row>
    <row r="380" spans="1:21" ht="14.45" customHeight="1" x14ac:dyDescent="0.2">
      <c r="A380" s="821">
        <v>31</v>
      </c>
      <c r="B380" s="822" t="s">
        <v>1691</v>
      </c>
      <c r="C380" s="822" t="s">
        <v>1697</v>
      </c>
      <c r="D380" s="823" t="s">
        <v>2703</v>
      </c>
      <c r="E380" s="824" t="s">
        <v>1710</v>
      </c>
      <c r="F380" s="822" t="s">
        <v>1692</v>
      </c>
      <c r="G380" s="822" t="s">
        <v>1724</v>
      </c>
      <c r="H380" s="822" t="s">
        <v>329</v>
      </c>
      <c r="I380" s="822" t="s">
        <v>1961</v>
      </c>
      <c r="J380" s="822" t="s">
        <v>1048</v>
      </c>
      <c r="K380" s="822" t="s">
        <v>1962</v>
      </c>
      <c r="L380" s="825">
        <v>33.549999999999997</v>
      </c>
      <c r="M380" s="825">
        <v>100.64999999999999</v>
      </c>
      <c r="N380" s="822">
        <v>3</v>
      </c>
      <c r="O380" s="826">
        <v>2.5</v>
      </c>
      <c r="P380" s="825">
        <v>67.099999999999994</v>
      </c>
      <c r="Q380" s="827">
        <v>0.66666666666666663</v>
      </c>
      <c r="R380" s="822">
        <v>2</v>
      </c>
      <c r="S380" s="827">
        <v>0.66666666666666663</v>
      </c>
      <c r="T380" s="826">
        <v>1.5</v>
      </c>
      <c r="U380" s="828">
        <v>0.6</v>
      </c>
    </row>
    <row r="381" spans="1:21" ht="14.45" customHeight="1" x14ac:dyDescent="0.2">
      <c r="A381" s="821">
        <v>31</v>
      </c>
      <c r="B381" s="822" t="s">
        <v>1691</v>
      </c>
      <c r="C381" s="822" t="s">
        <v>1697</v>
      </c>
      <c r="D381" s="823" t="s">
        <v>2703</v>
      </c>
      <c r="E381" s="824" t="s">
        <v>1710</v>
      </c>
      <c r="F381" s="822" t="s">
        <v>1692</v>
      </c>
      <c r="G381" s="822" t="s">
        <v>1809</v>
      </c>
      <c r="H381" s="822" t="s">
        <v>598</v>
      </c>
      <c r="I381" s="822" t="s">
        <v>1526</v>
      </c>
      <c r="J381" s="822" t="s">
        <v>1077</v>
      </c>
      <c r="K381" s="822" t="s">
        <v>1527</v>
      </c>
      <c r="L381" s="825">
        <v>154.36000000000001</v>
      </c>
      <c r="M381" s="825">
        <v>617.44000000000005</v>
      </c>
      <c r="N381" s="822">
        <v>4</v>
      </c>
      <c r="O381" s="826">
        <v>2.5</v>
      </c>
      <c r="P381" s="825">
        <v>617.44000000000005</v>
      </c>
      <c r="Q381" s="827">
        <v>1</v>
      </c>
      <c r="R381" s="822">
        <v>4</v>
      </c>
      <c r="S381" s="827">
        <v>1</v>
      </c>
      <c r="T381" s="826">
        <v>2.5</v>
      </c>
      <c r="U381" s="828">
        <v>1</v>
      </c>
    </row>
    <row r="382" spans="1:21" ht="14.45" customHeight="1" x14ac:dyDescent="0.2">
      <c r="A382" s="821">
        <v>31</v>
      </c>
      <c r="B382" s="822" t="s">
        <v>1691</v>
      </c>
      <c r="C382" s="822" t="s">
        <v>1697</v>
      </c>
      <c r="D382" s="823" t="s">
        <v>2703</v>
      </c>
      <c r="E382" s="824" t="s">
        <v>1710</v>
      </c>
      <c r="F382" s="822" t="s">
        <v>1692</v>
      </c>
      <c r="G382" s="822" t="s">
        <v>1809</v>
      </c>
      <c r="H382" s="822" t="s">
        <v>598</v>
      </c>
      <c r="I382" s="822" t="s">
        <v>1528</v>
      </c>
      <c r="J382" s="822" t="s">
        <v>1529</v>
      </c>
      <c r="K382" s="822" t="s">
        <v>1530</v>
      </c>
      <c r="L382" s="825">
        <v>149.52000000000001</v>
      </c>
      <c r="M382" s="825">
        <v>299.04000000000002</v>
      </c>
      <c r="N382" s="822">
        <v>2</v>
      </c>
      <c r="O382" s="826">
        <v>1.5</v>
      </c>
      <c r="P382" s="825">
        <v>149.52000000000001</v>
      </c>
      <c r="Q382" s="827">
        <v>0.5</v>
      </c>
      <c r="R382" s="822">
        <v>1</v>
      </c>
      <c r="S382" s="827">
        <v>0.5</v>
      </c>
      <c r="T382" s="826">
        <v>1</v>
      </c>
      <c r="U382" s="828">
        <v>0.66666666666666663</v>
      </c>
    </row>
    <row r="383" spans="1:21" ht="14.45" customHeight="1" x14ac:dyDescent="0.2">
      <c r="A383" s="821">
        <v>31</v>
      </c>
      <c r="B383" s="822" t="s">
        <v>1691</v>
      </c>
      <c r="C383" s="822" t="s">
        <v>1697</v>
      </c>
      <c r="D383" s="823" t="s">
        <v>2703</v>
      </c>
      <c r="E383" s="824" t="s">
        <v>1710</v>
      </c>
      <c r="F383" s="822" t="s">
        <v>1692</v>
      </c>
      <c r="G383" s="822" t="s">
        <v>1815</v>
      </c>
      <c r="H383" s="822" t="s">
        <v>329</v>
      </c>
      <c r="I383" s="822" t="s">
        <v>1816</v>
      </c>
      <c r="J383" s="822" t="s">
        <v>1817</v>
      </c>
      <c r="K383" s="822" t="s">
        <v>1818</v>
      </c>
      <c r="L383" s="825">
        <v>0</v>
      </c>
      <c r="M383" s="825">
        <v>0</v>
      </c>
      <c r="N383" s="822">
        <v>6</v>
      </c>
      <c r="O383" s="826">
        <v>3</v>
      </c>
      <c r="P383" s="825">
        <v>0</v>
      </c>
      <c r="Q383" s="827"/>
      <c r="R383" s="822">
        <v>3</v>
      </c>
      <c r="S383" s="827">
        <v>0.5</v>
      </c>
      <c r="T383" s="826">
        <v>1.5</v>
      </c>
      <c r="U383" s="828">
        <v>0.5</v>
      </c>
    </row>
    <row r="384" spans="1:21" ht="14.45" customHeight="1" x14ac:dyDescent="0.2">
      <c r="A384" s="821">
        <v>31</v>
      </c>
      <c r="B384" s="822" t="s">
        <v>1691</v>
      </c>
      <c r="C384" s="822" t="s">
        <v>1697</v>
      </c>
      <c r="D384" s="823" t="s">
        <v>2703</v>
      </c>
      <c r="E384" s="824" t="s">
        <v>1710</v>
      </c>
      <c r="F384" s="822" t="s">
        <v>1694</v>
      </c>
      <c r="G384" s="822" t="s">
        <v>1746</v>
      </c>
      <c r="H384" s="822" t="s">
        <v>329</v>
      </c>
      <c r="I384" s="822" t="s">
        <v>1977</v>
      </c>
      <c r="J384" s="822" t="s">
        <v>1978</v>
      </c>
      <c r="K384" s="822" t="s">
        <v>1979</v>
      </c>
      <c r="L384" s="825">
        <v>1493.46</v>
      </c>
      <c r="M384" s="825">
        <v>1493.46</v>
      </c>
      <c r="N384" s="822">
        <v>1</v>
      </c>
      <c r="O384" s="826">
        <v>1</v>
      </c>
      <c r="P384" s="825">
        <v>1493.46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31</v>
      </c>
      <c r="B385" s="822" t="s">
        <v>1691</v>
      </c>
      <c r="C385" s="822" t="s">
        <v>1697</v>
      </c>
      <c r="D385" s="823" t="s">
        <v>2703</v>
      </c>
      <c r="E385" s="824" t="s">
        <v>1710</v>
      </c>
      <c r="F385" s="822" t="s">
        <v>1694</v>
      </c>
      <c r="G385" s="822" t="s">
        <v>1746</v>
      </c>
      <c r="H385" s="822" t="s">
        <v>329</v>
      </c>
      <c r="I385" s="822" t="s">
        <v>1827</v>
      </c>
      <c r="J385" s="822" t="s">
        <v>1828</v>
      </c>
      <c r="K385" s="822" t="s">
        <v>1829</v>
      </c>
      <c r="L385" s="825">
        <v>492.19</v>
      </c>
      <c r="M385" s="825">
        <v>6398.4699999999984</v>
      </c>
      <c r="N385" s="822">
        <v>13</v>
      </c>
      <c r="O385" s="826">
        <v>13</v>
      </c>
      <c r="P385" s="825">
        <v>6398.4699999999984</v>
      </c>
      <c r="Q385" s="827">
        <v>1</v>
      </c>
      <c r="R385" s="822">
        <v>13</v>
      </c>
      <c r="S385" s="827">
        <v>1</v>
      </c>
      <c r="T385" s="826">
        <v>13</v>
      </c>
      <c r="U385" s="828">
        <v>1</v>
      </c>
    </row>
    <row r="386" spans="1:21" ht="14.45" customHeight="1" x14ac:dyDescent="0.2">
      <c r="A386" s="821">
        <v>31</v>
      </c>
      <c r="B386" s="822" t="s">
        <v>1691</v>
      </c>
      <c r="C386" s="822" t="s">
        <v>1697</v>
      </c>
      <c r="D386" s="823" t="s">
        <v>2703</v>
      </c>
      <c r="E386" s="824" t="s">
        <v>1710</v>
      </c>
      <c r="F386" s="822" t="s">
        <v>1694</v>
      </c>
      <c r="G386" s="822" t="s">
        <v>1746</v>
      </c>
      <c r="H386" s="822" t="s">
        <v>329</v>
      </c>
      <c r="I386" s="822" t="s">
        <v>1747</v>
      </c>
      <c r="J386" s="822" t="s">
        <v>1748</v>
      </c>
      <c r="K386" s="822" t="s">
        <v>1749</v>
      </c>
      <c r="L386" s="825">
        <v>971.25</v>
      </c>
      <c r="M386" s="825">
        <v>5827.5</v>
      </c>
      <c r="N386" s="822">
        <v>6</v>
      </c>
      <c r="O386" s="826">
        <v>6</v>
      </c>
      <c r="P386" s="825">
        <v>5827.5</v>
      </c>
      <c r="Q386" s="827">
        <v>1</v>
      </c>
      <c r="R386" s="822">
        <v>6</v>
      </c>
      <c r="S386" s="827">
        <v>1</v>
      </c>
      <c r="T386" s="826">
        <v>6</v>
      </c>
      <c r="U386" s="828">
        <v>1</v>
      </c>
    </row>
    <row r="387" spans="1:21" ht="14.45" customHeight="1" x14ac:dyDescent="0.2">
      <c r="A387" s="821">
        <v>31</v>
      </c>
      <c r="B387" s="822" t="s">
        <v>1691</v>
      </c>
      <c r="C387" s="822" t="s">
        <v>1697</v>
      </c>
      <c r="D387" s="823" t="s">
        <v>2703</v>
      </c>
      <c r="E387" s="824" t="s">
        <v>1710</v>
      </c>
      <c r="F387" s="822" t="s">
        <v>1694</v>
      </c>
      <c r="G387" s="822" t="s">
        <v>1746</v>
      </c>
      <c r="H387" s="822" t="s">
        <v>329</v>
      </c>
      <c r="I387" s="822" t="s">
        <v>2213</v>
      </c>
      <c r="J387" s="822" t="s">
        <v>2014</v>
      </c>
      <c r="K387" s="822" t="s">
        <v>2214</v>
      </c>
      <c r="L387" s="825">
        <v>400.2</v>
      </c>
      <c r="M387" s="825">
        <v>400.2</v>
      </c>
      <c r="N387" s="822">
        <v>1</v>
      </c>
      <c r="O387" s="826">
        <v>1</v>
      </c>
      <c r="P387" s="825">
        <v>400.2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31</v>
      </c>
      <c r="B388" s="822" t="s">
        <v>1691</v>
      </c>
      <c r="C388" s="822" t="s">
        <v>1697</v>
      </c>
      <c r="D388" s="823" t="s">
        <v>2703</v>
      </c>
      <c r="E388" s="824" t="s">
        <v>1710</v>
      </c>
      <c r="F388" s="822" t="s">
        <v>1694</v>
      </c>
      <c r="G388" s="822" t="s">
        <v>1746</v>
      </c>
      <c r="H388" s="822" t="s">
        <v>329</v>
      </c>
      <c r="I388" s="822" t="s">
        <v>1830</v>
      </c>
      <c r="J388" s="822" t="s">
        <v>1831</v>
      </c>
      <c r="K388" s="822" t="s">
        <v>1832</v>
      </c>
      <c r="L388" s="825">
        <v>60.23</v>
      </c>
      <c r="M388" s="825">
        <v>180.69</v>
      </c>
      <c r="N388" s="822">
        <v>3</v>
      </c>
      <c r="O388" s="826">
        <v>3</v>
      </c>
      <c r="P388" s="825">
        <v>180.69</v>
      </c>
      <c r="Q388" s="827">
        <v>1</v>
      </c>
      <c r="R388" s="822">
        <v>3</v>
      </c>
      <c r="S388" s="827">
        <v>1</v>
      </c>
      <c r="T388" s="826">
        <v>3</v>
      </c>
      <c r="U388" s="828">
        <v>1</v>
      </c>
    </row>
    <row r="389" spans="1:21" ht="14.45" customHeight="1" x14ac:dyDescent="0.2">
      <c r="A389" s="821">
        <v>31</v>
      </c>
      <c r="B389" s="822" t="s">
        <v>1691</v>
      </c>
      <c r="C389" s="822" t="s">
        <v>1697</v>
      </c>
      <c r="D389" s="823" t="s">
        <v>2703</v>
      </c>
      <c r="E389" s="824" t="s">
        <v>1710</v>
      </c>
      <c r="F389" s="822" t="s">
        <v>1694</v>
      </c>
      <c r="G389" s="822" t="s">
        <v>1746</v>
      </c>
      <c r="H389" s="822" t="s">
        <v>329</v>
      </c>
      <c r="I389" s="822" t="s">
        <v>1980</v>
      </c>
      <c r="J389" s="822" t="s">
        <v>1981</v>
      </c>
      <c r="K389" s="822" t="s">
        <v>1982</v>
      </c>
      <c r="L389" s="825">
        <v>245.42</v>
      </c>
      <c r="M389" s="825">
        <v>490.84</v>
      </c>
      <c r="N389" s="822">
        <v>2</v>
      </c>
      <c r="O389" s="826">
        <v>2</v>
      </c>
      <c r="P389" s="825">
        <v>490.84</v>
      </c>
      <c r="Q389" s="827">
        <v>1</v>
      </c>
      <c r="R389" s="822">
        <v>2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31</v>
      </c>
      <c r="B390" s="822" t="s">
        <v>1691</v>
      </c>
      <c r="C390" s="822" t="s">
        <v>1697</v>
      </c>
      <c r="D390" s="823" t="s">
        <v>2703</v>
      </c>
      <c r="E390" s="824" t="s">
        <v>1710</v>
      </c>
      <c r="F390" s="822" t="s">
        <v>1694</v>
      </c>
      <c r="G390" s="822" t="s">
        <v>1746</v>
      </c>
      <c r="H390" s="822" t="s">
        <v>329</v>
      </c>
      <c r="I390" s="822" t="s">
        <v>1833</v>
      </c>
      <c r="J390" s="822" t="s">
        <v>1834</v>
      </c>
      <c r="K390" s="822" t="s">
        <v>1835</v>
      </c>
      <c r="L390" s="825">
        <v>36.18</v>
      </c>
      <c r="M390" s="825">
        <v>7018.9199999999882</v>
      </c>
      <c r="N390" s="822">
        <v>194</v>
      </c>
      <c r="O390" s="826">
        <v>97</v>
      </c>
      <c r="P390" s="825">
        <v>7018.9199999999882</v>
      </c>
      <c r="Q390" s="827">
        <v>1</v>
      </c>
      <c r="R390" s="822">
        <v>194</v>
      </c>
      <c r="S390" s="827">
        <v>1</v>
      </c>
      <c r="T390" s="826">
        <v>97</v>
      </c>
      <c r="U390" s="828">
        <v>1</v>
      </c>
    </row>
    <row r="391" spans="1:21" ht="14.45" customHeight="1" x14ac:dyDescent="0.2">
      <c r="A391" s="821">
        <v>31</v>
      </c>
      <c r="B391" s="822" t="s">
        <v>1691</v>
      </c>
      <c r="C391" s="822" t="s">
        <v>1697</v>
      </c>
      <c r="D391" s="823" t="s">
        <v>2703</v>
      </c>
      <c r="E391" s="824" t="s">
        <v>1710</v>
      </c>
      <c r="F391" s="822" t="s">
        <v>1694</v>
      </c>
      <c r="G391" s="822" t="s">
        <v>1746</v>
      </c>
      <c r="H391" s="822" t="s">
        <v>329</v>
      </c>
      <c r="I391" s="822" t="s">
        <v>1839</v>
      </c>
      <c r="J391" s="822" t="s">
        <v>1840</v>
      </c>
      <c r="K391" s="822" t="s">
        <v>1841</v>
      </c>
      <c r="L391" s="825">
        <v>399.63</v>
      </c>
      <c r="M391" s="825">
        <v>6394.0800000000008</v>
      </c>
      <c r="N391" s="822">
        <v>16</v>
      </c>
      <c r="O391" s="826">
        <v>16</v>
      </c>
      <c r="P391" s="825">
        <v>6394.0800000000008</v>
      </c>
      <c r="Q391" s="827">
        <v>1</v>
      </c>
      <c r="R391" s="822">
        <v>16</v>
      </c>
      <c r="S391" s="827">
        <v>1</v>
      </c>
      <c r="T391" s="826">
        <v>16</v>
      </c>
      <c r="U391" s="828">
        <v>1</v>
      </c>
    </row>
    <row r="392" spans="1:21" ht="14.45" customHeight="1" x14ac:dyDescent="0.2">
      <c r="A392" s="821">
        <v>31</v>
      </c>
      <c r="B392" s="822" t="s">
        <v>1691</v>
      </c>
      <c r="C392" s="822" t="s">
        <v>1697</v>
      </c>
      <c r="D392" s="823" t="s">
        <v>2703</v>
      </c>
      <c r="E392" s="824" t="s">
        <v>1710</v>
      </c>
      <c r="F392" s="822" t="s">
        <v>1694</v>
      </c>
      <c r="G392" s="822" t="s">
        <v>1746</v>
      </c>
      <c r="H392" s="822" t="s">
        <v>329</v>
      </c>
      <c r="I392" s="822" t="s">
        <v>1983</v>
      </c>
      <c r="J392" s="822" t="s">
        <v>1984</v>
      </c>
      <c r="K392" s="822" t="s">
        <v>1985</v>
      </c>
      <c r="L392" s="825">
        <v>600.29999999999995</v>
      </c>
      <c r="M392" s="825">
        <v>600.29999999999995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31</v>
      </c>
      <c r="B393" s="822" t="s">
        <v>1691</v>
      </c>
      <c r="C393" s="822" t="s">
        <v>1697</v>
      </c>
      <c r="D393" s="823" t="s">
        <v>2703</v>
      </c>
      <c r="E393" s="824" t="s">
        <v>1710</v>
      </c>
      <c r="F393" s="822" t="s">
        <v>1694</v>
      </c>
      <c r="G393" s="822" t="s">
        <v>1746</v>
      </c>
      <c r="H393" s="822" t="s">
        <v>329</v>
      </c>
      <c r="I393" s="822" t="s">
        <v>1848</v>
      </c>
      <c r="J393" s="822" t="s">
        <v>1849</v>
      </c>
      <c r="K393" s="822" t="s">
        <v>1850</v>
      </c>
      <c r="L393" s="825">
        <v>749.8</v>
      </c>
      <c r="M393" s="825">
        <v>1499.6</v>
      </c>
      <c r="N393" s="822">
        <v>2</v>
      </c>
      <c r="O393" s="826">
        <v>2</v>
      </c>
      <c r="P393" s="825">
        <v>1499.6</v>
      </c>
      <c r="Q393" s="827">
        <v>1</v>
      </c>
      <c r="R393" s="822">
        <v>2</v>
      </c>
      <c r="S393" s="827">
        <v>1</v>
      </c>
      <c r="T393" s="826">
        <v>2</v>
      </c>
      <c r="U393" s="828">
        <v>1</v>
      </c>
    </row>
    <row r="394" spans="1:21" ht="14.45" customHeight="1" x14ac:dyDescent="0.2">
      <c r="A394" s="821">
        <v>31</v>
      </c>
      <c r="B394" s="822" t="s">
        <v>1691</v>
      </c>
      <c r="C394" s="822" t="s">
        <v>1697</v>
      </c>
      <c r="D394" s="823" t="s">
        <v>2703</v>
      </c>
      <c r="E394" s="824" t="s">
        <v>1710</v>
      </c>
      <c r="F394" s="822" t="s">
        <v>1694</v>
      </c>
      <c r="G394" s="822" t="s">
        <v>1746</v>
      </c>
      <c r="H394" s="822" t="s">
        <v>329</v>
      </c>
      <c r="I394" s="822" t="s">
        <v>1990</v>
      </c>
      <c r="J394" s="822" t="s">
        <v>1991</v>
      </c>
      <c r="K394" s="822" t="s">
        <v>1992</v>
      </c>
      <c r="L394" s="825">
        <v>199.5</v>
      </c>
      <c r="M394" s="825">
        <v>798</v>
      </c>
      <c r="N394" s="822">
        <v>4</v>
      </c>
      <c r="O394" s="826">
        <v>4</v>
      </c>
      <c r="P394" s="825">
        <v>798</v>
      </c>
      <c r="Q394" s="827">
        <v>1</v>
      </c>
      <c r="R394" s="822">
        <v>4</v>
      </c>
      <c r="S394" s="827">
        <v>1</v>
      </c>
      <c r="T394" s="826">
        <v>4</v>
      </c>
      <c r="U394" s="828">
        <v>1</v>
      </c>
    </row>
    <row r="395" spans="1:21" ht="14.45" customHeight="1" x14ac:dyDescent="0.2">
      <c r="A395" s="821">
        <v>31</v>
      </c>
      <c r="B395" s="822" t="s">
        <v>1691</v>
      </c>
      <c r="C395" s="822" t="s">
        <v>1697</v>
      </c>
      <c r="D395" s="823" t="s">
        <v>2703</v>
      </c>
      <c r="E395" s="824" t="s">
        <v>1710</v>
      </c>
      <c r="F395" s="822" t="s">
        <v>1694</v>
      </c>
      <c r="G395" s="822" t="s">
        <v>1746</v>
      </c>
      <c r="H395" s="822" t="s">
        <v>329</v>
      </c>
      <c r="I395" s="822" t="s">
        <v>1851</v>
      </c>
      <c r="J395" s="822" t="s">
        <v>1852</v>
      </c>
      <c r="K395" s="822" t="s">
        <v>1853</v>
      </c>
      <c r="L395" s="825">
        <v>249.55</v>
      </c>
      <c r="M395" s="825">
        <v>2745.05</v>
      </c>
      <c r="N395" s="822">
        <v>11</v>
      </c>
      <c r="O395" s="826">
        <v>7</v>
      </c>
      <c r="P395" s="825">
        <v>2745.05</v>
      </c>
      <c r="Q395" s="827">
        <v>1</v>
      </c>
      <c r="R395" s="822">
        <v>11</v>
      </c>
      <c r="S395" s="827">
        <v>1</v>
      </c>
      <c r="T395" s="826">
        <v>7</v>
      </c>
      <c r="U395" s="828">
        <v>1</v>
      </c>
    </row>
    <row r="396" spans="1:21" ht="14.45" customHeight="1" x14ac:dyDescent="0.2">
      <c r="A396" s="821">
        <v>31</v>
      </c>
      <c r="B396" s="822" t="s">
        <v>1691</v>
      </c>
      <c r="C396" s="822" t="s">
        <v>1697</v>
      </c>
      <c r="D396" s="823" t="s">
        <v>2703</v>
      </c>
      <c r="E396" s="824" t="s">
        <v>1710</v>
      </c>
      <c r="F396" s="822" t="s">
        <v>1694</v>
      </c>
      <c r="G396" s="822" t="s">
        <v>1746</v>
      </c>
      <c r="H396" s="822" t="s">
        <v>329</v>
      </c>
      <c r="I396" s="822" t="s">
        <v>1854</v>
      </c>
      <c r="J396" s="822" t="s">
        <v>1855</v>
      </c>
      <c r="K396" s="822" t="s">
        <v>1856</v>
      </c>
      <c r="L396" s="825">
        <v>2296.87</v>
      </c>
      <c r="M396" s="825">
        <v>2296.87</v>
      </c>
      <c r="N396" s="822">
        <v>1</v>
      </c>
      <c r="O396" s="826">
        <v>1</v>
      </c>
      <c r="P396" s="825">
        <v>2296.87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31</v>
      </c>
      <c r="B397" s="822" t="s">
        <v>1691</v>
      </c>
      <c r="C397" s="822" t="s">
        <v>1697</v>
      </c>
      <c r="D397" s="823" t="s">
        <v>2703</v>
      </c>
      <c r="E397" s="824" t="s">
        <v>1710</v>
      </c>
      <c r="F397" s="822" t="s">
        <v>1694</v>
      </c>
      <c r="G397" s="822" t="s">
        <v>1746</v>
      </c>
      <c r="H397" s="822" t="s">
        <v>329</v>
      </c>
      <c r="I397" s="822" t="s">
        <v>1857</v>
      </c>
      <c r="J397" s="822" t="s">
        <v>1858</v>
      </c>
      <c r="K397" s="822" t="s">
        <v>1859</v>
      </c>
      <c r="L397" s="825">
        <v>320.25</v>
      </c>
      <c r="M397" s="825">
        <v>960.75</v>
      </c>
      <c r="N397" s="822">
        <v>3</v>
      </c>
      <c r="O397" s="826">
        <v>3</v>
      </c>
      <c r="P397" s="825">
        <v>960.75</v>
      </c>
      <c r="Q397" s="827">
        <v>1</v>
      </c>
      <c r="R397" s="822">
        <v>3</v>
      </c>
      <c r="S397" s="827">
        <v>1</v>
      </c>
      <c r="T397" s="826">
        <v>3</v>
      </c>
      <c r="U397" s="828">
        <v>1</v>
      </c>
    </row>
    <row r="398" spans="1:21" ht="14.45" customHeight="1" x14ac:dyDescent="0.2">
      <c r="A398" s="821">
        <v>31</v>
      </c>
      <c r="B398" s="822" t="s">
        <v>1691</v>
      </c>
      <c r="C398" s="822" t="s">
        <v>1697</v>
      </c>
      <c r="D398" s="823" t="s">
        <v>2703</v>
      </c>
      <c r="E398" s="824" t="s">
        <v>1710</v>
      </c>
      <c r="F398" s="822" t="s">
        <v>1694</v>
      </c>
      <c r="G398" s="822" t="s">
        <v>1746</v>
      </c>
      <c r="H398" s="822" t="s">
        <v>329</v>
      </c>
      <c r="I398" s="822" t="s">
        <v>1860</v>
      </c>
      <c r="J398" s="822" t="s">
        <v>1861</v>
      </c>
      <c r="K398" s="822" t="s">
        <v>1862</v>
      </c>
      <c r="L398" s="825">
        <v>349.13</v>
      </c>
      <c r="M398" s="825">
        <v>349.13</v>
      </c>
      <c r="N398" s="822">
        <v>1</v>
      </c>
      <c r="O398" s="826">
        <v>1</v>
      </c>
      <c r="P398" s="825">
        <v>349.13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31</v>
      </c>
      <c r="B399" s="822" t="s">
        <v>1691</v>
      </c>
      <c r="C399" s="822" t="s">
        <v>1697</v>
      </c>
      <c r="D399" s="823" t="s">
        <v>2703</v>
      </c>
      <c r="E399" s="824" t="s">
        <v>1710</v>
      </c>
      <c r="F399" s="822" t="s">
        <v>1694</v>
      </c>
      <c r="G399" s="822" t="s">
        <v>1746</v>
      </c>
      <c r="H399" s="822" t="s">
        <v>329</v>
      </c>
      <c r="I399" s="822" t="s">
        <v>2285</v>
      </c>
      <c r="J399" s="822" t="s">
        <v>2286</v>
      </c>
      <c r="K399" s="822" t="s">
        <v>2287</v>
      </c>
      <c r="L399" s="825">
        <v>10.029999999999999</v>
      </c>
      <c r="M399" s="825">
        <v>40.119999999999997</v>
      </c>
      <c r="N399" s="822">
        <v>4</v>
      </c>
      <c r="O399" s="826">
        <v>2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31</v>
      </c>
      <c r="B400" s="822" t="s">
        <v>1691</v>
      </c>
      <c r="C400" s="822" t="s">
        <v>1697</v>
      </c>
      <c r="D400" s="823" t="s">
        <v>2703</v>
      </c>
      <c r="E400" s="824" t="s">
        <v>1710</v>
      </c>
      <c r="F400" s="822" t="s">
        <v>1694</v>
      </c>
      <c r="G400" s="822" t="s">
        <v>1746</v>
      </c>
      <c r="H400" s="822" t="s">
        <v>329</v>
      </c>
      <c r="I400" s="822" t="s">
        <v>2072</v>
      </c>
      <c r="J400" s="822" t="s">
        <v>1834</v>
      </c>
      <c r="K400" s="822" t="s">
        <v>2073</v>
      </c>
      <c r="L400" s="825">
        <v>31.91</v>
      </c>
      <c r="M400" s="825">
        <v>127.64</v>
      </c>
      <c r="N400" s="822">
        <v>4</v>
      </c>
      <c r="O400" s="826">
        <v>4</v>
      </c>
      <c r="P400" s="825">
        <v>127.64</v>
      </c>
      <c r="Q400" s="827">
        <v>1</v>
      </c>
      <c r="R400" s="822">
        <v>4</v>
      </c>
      <c r="S400" s="827">
        <v>1</v>
      </c>
      <c r="T400" s="826">
        <v>4</v>
      </c>
      <c r="U400" s="828">
        <v>1</v>
      </c>
    </row>
    <row r="401" spans="1:21" ht="14.45" customHeight="1" x14ac:dyDescent="0.2">
      <c r="A401" s="821">
        <v>31</v>
      </c>
      <c r="B401" s="822" t="s">
        <v>1691</v>
      </c>
      <c r="C401" s="822" t="s">
        <v>1697</v>
      </c>
      <c r="D401" s="823" t="s">
        <v>2703</v>
      </c>
      <c r="E401" s="824" t="s">
        <v>1710</v>
      </c>
      <c r="F401" s="822" t="s">
        <v>1694</v>
      </c>
      <c r="G401" s="822" t="s">
        <v>1746</v>
      </c>
      <c r="H401" s="822" t="s">
        <v>329</v>
      </c>
      <c r="I401" s="822" t="s">
        <v>1863</v>
      </c>
      <c r="J401" s="822" t="s">
        <v>1834</v>
      </c>
      <c r="K401" s="822" t="s">
        <v>1864</v>
      </c>
      <c r="L401" s="825">
        <v>25.5</v>
      </c>
      <c r="M401" s="825">
        <v>25.5</v>
      </c>
      <c r="N401" s="822">
        <v>1</v>
      </c>
      <c r="O401" s="826">
        <v>1</v>
      </c>
      <c r="P401" s="825">
        <v>25.5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31</v>
      </c>
      <c r="B402" s="822" t="s">
        <v>1691</v>
      </c>
      <c r="C402" s="822" t="s">
        <v>1697</v>
      </c>
      <c r="D402" s="823" t="s">
        <v>2703</v>
      </c>
      <c r="E402" s="824" t="s">
        <v>1710</v>
      </c>
      <c r="F402" s="822" t="s">
        <v>1694</v>
      </c>
      <c r="G402" s="822" t="s">
        <v>1746</v>
      </c>
      <c r="H402" s="822" t="s">
        <v>329</v>
      </c>
      <c r="I402" s="822" t="s">
        <v>1865</v>
      </c>
      <c r="J402" s="822" t="s">
        <v>1834</v>
      </c>
      <c r="K402" s="822" t="s">
        <v>1866</v>
      </c>
      <c r="L402" s="825">
        <v>39.369999999999997</v>
      </c>
      <c r="M402" s="825">
        <v>78.739999999999995</v>
      </c>
      <c r="N402" s="822">
        <v>2</v>
      </c>
      <c r="O402" s="826">
        <v>2</v>
      </c>
      <c r="P402" s="825">
        <v>78.739999999999995</v>
      </c>
      <c r="Q402" s="827">
        <v>1</v>
      </c>
      <c r="R402" s="822">
        <v>2</v>
      </c>
      <c r="S402" s="827">
        <v>1</v>
      </c>
      <c r="T402" s="826">
        <v>2</v>
      </c>
      <c r="U402" s="828">
        <v>1</v>
      </c>
    </row>
    <row r="403" spans="1:21" ht="14.45" customHeight="1" x14ac:dyDescent="0.2">
      <c r="A403" s="821">
        <v>31</v>
      </c>
      <c r="B403" s="822" t="s">
        <v>1691</v>
      </c>
      <c r="C403" s="822" t="s">
        <v>1697</v>
      </c>
      <c r="D403" s="823" t="s">
        <v>2703</v>
      </c>
      <c r="E403" s="824" t="s">
        <v>1710</v>
      </c>
      <c r="F403" s="822" t="s">
        <v>1694</v>
      </c>
      <c r="G403" s="822" t="s">
        <v>1746</v>
      </c>
      <c r="H403" s="822" t="s">
        <v>329</v>
      </c>
      <c r="I403" s="822" t="s">
        <v>2221</v>
      </c>
      <c r="J403" s="822" t="s">
        <v>2222</v>
      </c>
      <c r="K403" s="822" t="s">
        <v>2223</v>
      </c>
      <c r="L403" s="825">
        <v>2892.69</v>
      </c>
      <c r="M403" s="825">
        <v>2892.69</v>
      </c>
      <c r="N403" s="822">
        <v>1</v>
      </c>
      <c r="O403" s="826">
        <v>1</v>
      </c>
      <c r="P403" s="825">
        <v>2892.69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31</v>
      </c>
      <c r="B404" s="822" t="s">
        <v>1691</v>
      </c>
      <c r="C404" s="822" t="s">
        <v>1697</v>
      </c>
      <c r="D404" s="823" t="s">
        <v>2703</v>
      </c>
      <c r="E404" s="824" t="s">
        <v>1710</v>
      </c>
      <c r="F404" s="822" t="s">
        <v>1694</v>
      </c>
      <c r="G404" s="822" t="s">
        <v>1746</v>
      </c>
      <c r="H404" s="822" t="s">
        <v>329</v>
      </c>
      <c r="I404" s="822" t="s">
        <v>2013</v>
      </c>
      <c r="J404" s="822" t="s">
        <v>2014</v>
      </c>
      <c r="K404" s="822" t="s">
        <v>2015</v>
      </c>
      <c r="L404" s="825">
        <v>2400.0500000000002</v>
      </c>
      <c r="M404" s="825">
        <v>7200.1500000000005</v>
      </c>
      <c r="N404" s="822">
        <v>3</v>
      </c>
      <c r="O404" s="826">
        <v>3</v>
      </c>
      <c r="P404" s="825">
        <v>7200.1500000000005</v>
      </c>
      <c r="Q404" s="827">
        <v>1</v>
      </c>
      <c r="R404" s="822">
        <v>3</v>
      </c>
      <c r="S404" s="827">
        <v>1</v>
      </c>
      <c r="T404" s="826">
        <v>3</v>
      </c>
      <c r="U404" s="828">
        <v>1</v>
      </c>
    </row>
    <row r="405" spans="1:21" ht="14.45" customHeight="1" x14ac:dyDescent="0.2">
      <c r="A405" s="821">
        <v>31</v>
      </c>
      <c r="B405" s="822" t="s">
        <v>1691</v>
      </c>
      <c r="C405" s="822" t="s">
        <v>1697</v>
      </c>
      <c r="D405" s="823" t="s">
        <v>2703</v>
      </c>
      <c r="E405" s="824" t="s">
        <v>1710</v>
      </c>
      <c r="F405" s="822" t="s">
        <v>1694</v>
      </c>
      <c r="G405" s="822" t="s">
        <v>1746</v>
      </c>
      <c r="H405" s="822" t="s">
        <v>329</v>
      </c>
      <c r="I405" s="822" t="s">
        <v>2019</v>
      </c>
      <c r="J405" s="822" t="s">
        <v>2020</v>
      </c>
      <c r="K405" s="822" t="s">
        <v>2021</v>
      </c>
      <c r="L405" s="825">
        <v>2337</v>
      </c>
      <c r="M405" s="825">
        <v>2337</v>
      </c>
      <c r="N405" s="822">
        <v>1</v>
      </c>
      <c r="O405" s="826">
        <v>1</v>
      </c>
      <c r="P405" s="825">
        <v>2337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31</v>
      </c>
      <c r="B406" s="822" t="s">
        <v>1691</v>
      </c>
      <c r="C406" s="822" t="s">
        <v>1697</v>
      </c>
      <c r="D406" s="823" t="s">
        <v>2703</v>
      </c>
      <c r="E406" s="824" t="s">
        <v>1710</v>
      </c>
      <c r="F406" s="822" t="s">
        <v>1694</v>
      </c>
      <c r="G406" s="822" t="s">
        <v>1746</v>
      </c>
      <c r="H406" s="822" t="s">
        <v>329</v>
      </c>
      <c r="I406" s="822" t="s">
        <v>1876</v>
      </c>
      <c r="J406" s="822" t="s">
        <v>1877</v>
      </c>
      <c r="K406" s="822" t="s">
        <v>1878</v>
      </c>
      <c r="L406" s="825">
        <v>1499.6</v>
      </c>
      <c r="M406" s="825">
        <v>4498.7999999999993</v>
      </c>
      <c r="N406" s="822">
        <v>3</v>
      </c>
      <c r="O406" s="826">
        <v>3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31</v>
      </c>
      <c r="B407" s="822" t="s">
        <v>1691</v>
      </c>
      <c r="C407" s="822" t="s">
        <v>1697</v>
      </c>
      <c r="D407" s="823" t="s">
        <v>2703</v>
      </c>
      <c r="E407" s="824" t="s">
        <v>1711</v>
      </c>
      <c r="F407" s="822" t="s">
        <v>1692</v>
      </c>
      <c r="G407" s="822" t="s">
        <v>1757</v>
      </c>
      <c r="H407" s="822" t="s">
        <v>329</v>
      </c>
      <c r="I407" s="822" t="s">
        <v>1887</v>
      </c>
      <c r="J407" s="822" t="s">
        <v>1759</v>
      </c>
      <c r="K407" s="822" t="s">
        <v>682</v>
      </c>
      <c r="L407" s="825">
        <v>78.33</v>
      </c>
      <c r="M407" s="825">
        <v>234.99</v>
      </c>
      <c r="N407" s="822">
        <v>3</v>
      </c>
      <c r="O407" s="826">
        <v>1</v>
      </c>
      <c r="P407" s="825">
        <v>234.99</v>
      </c>
      <c r="Q407" s="827">
        <v>1</v>
      </c>
      <c r="R407" s="822">
        <v>3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31</v>
      </c>
      <c r="B408" s="822" t="s">
        <v>1691</v>
      </c>
      <c r="C408" s="822" t="s">
        <v>1697</v>
      </c>
      <c r="D408" s="823" t="s">
        <v>2703</v>
      </c>
      <c r="E408" s="824" t="s">
        <v>1711</v>
      </c>
      <c r="F408" s="822" t="s">
        <v>1692</v>
      </c>
      <c r="G408" s="822" t="s">
        <v>1757</v>
      </c>
      <c r="H408" s="822" t="s">
        <v>329</v>
      </c>
      <c r="I408" s="822" t="s">
        <v>1758</v>
      </c>
      <c r="J408" s="822" t="s">
        <v>1759</v>
      </c>
      <c r="K408" s="822" t="s">
        <v>682</v>
      </c>
      <c r="L408" s="825">
        <v>78.33</v>
      </c>
      <c r="M408" s="825">
        <v>78.33</v>
      </c>
      <c r="N408" s="822">
        <v>1</v>
      </c>
      <c r="O408" s="826">
        <v>1</v>
      </c>
      <c r="P408" s="825">
        <v>78.33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31</v>
      </c>
      <c r="B409" s="822" t="s">
        <v>1691</v>
      </c>
      <c r="C409" s="822" t="s">
        <v>1697</v>
      </c>
      <c r="D409" s="823" t="s">
        <v>2703</v>
      </c>
      <c r="E409" s="824" t="s">
        <v>1711</v>
      </c>
      <c r="F409" s="822" t="s">
        <v>1692</v>
      </c>
      <c r="G409" s="822" t="s">
        <v>2288</v>
      </c>
      <c r="H409" s="822" t="s">
        <v>329</v>
      </c>
      <c r="I409" s="822" t="s">
        <v>2289</v>
      </c>
      <c r="J409" s="822" t="s">
        <v>2290</v>
      </c>
      <c r="K409" s="822" t="s">
        <v>2291</v>
      </c>
      <c r="L409" s="825">
        <v>236.03</v>
      </c>
      <c r="M409" s="825">
        <v>236.03</v>
      </c>
      <c r="N409" s="822">
        <v>1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31</v>
      </c>
      <c r="B410" s="822" t="s">
        <v>1691</v>
      </c>
      <c r="C410" s="822" t="s">
        <v>1697</v>
      </c>
      <c r="D410" s="823" t="s">
        <v>2703</v>
      </c>
      <c r="E410" s="824" t="s">
        <v>1711</v>
      </c>
      <c r="F410" s="822" t="s">
        <v>1692</v>
      </c>
      <c r="G410" s="822" t="s">
        <v>2093</v>
      </c>
      <c r="H410" s="822" t="s">
        <v>329</v>
      </c>
      <c r="I410" s="822" t="s">
        <v>2292</v>
      </c>
      <c r="J410" s="822" t="s">
        <v>2293</v>
      </c>
      <c r="K410" s="822" t="s">
        <v>2294</v>
      </c>
      <c r="L410" s="825">
        <v>0</v>
      </c>
      <c r="M410" s="825">
        <v>0</v>
      </c>
      <c r="N410" s="822">
        <v>1</v>
      </c>
      <c r="O410" s="826">
        <v>1</v>
      </c>
      <c r="P410" s="825"/>
      <c r="Q410" s="827"/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31</v>
      </c>
      <c r="B411" s="822" t="s">
        <v>1691</v>
      </c>
      <c r="C411" s="822" t="s">
        <v>1697</v>
      </c>
      <c r="D411" s="823" t="s">
        <v>2703</v>
      </c>
      <c r="E411" s="824" t="s">
        <v>1711</v>
      </c>
      <c r="F411" s="822" t="s">
        <v>1692</v>
      </c>
      <c r="G411" s="822" t="s">
        <v>1764</v>
      </c>
      <c r="H411" s="822" t="s">
        <v>329</v>
      </c>
      <c r="I411" s="822" t="s">
        <v>1888</v>
      </c>
      <c r="J411" s="822" t="s">
        <v>1889</v>
      </c>
      <c r="K411" s="822" t="s">
        <v>1890</v>
      </c>
      <c r="L411" s="825">
        <v>52.87</v>
      </c>
      <c r="M411" s="825">
        <v>52.87</v>
      </c>
      <c r="N411" s="822">
        <v>1</v>
      </c>
      <c r="O411" s="826">
        <v>1</v>
      </c>
      <c r="P411" s="825">
        <v>52.87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31</v>
      </c>
      <c r="B412" s="822" t="s">
        <v>1691</v>
      </c>
      <c r="C412" s="822" t="s">
        <v>1697</v>
      </c>
      <c r="D412" s="823" t="s">
        <v>2703</v>
      </c>
      <c r="E412" s="824" t="s">
        <v>1711</v>
      </c>
      <c r="F412" s="822" t="s">
        <v>1692</v>
      </c>
      <c r="G412" s="822" t="s">
        <v>2246</v>
      </c>
      <c r="H412" s="822" t="s">
        <v>329</v>
      </c>
      <c r="I412" s="822" t="s">
        <v>2295</v>
      </c>
      <c r="J412" s="822" t="s">
        <v>2248</v>
      </c>
      <c r="K412" s="822" t="s">
        <v>2249</v>
      </c>
      <c r="L412" s="825">
        <v>79.64</v>
      </c>
      <c r="M412" s="825">
        <v>79.64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31</v>
      </c>
      <c r="B413" s="822" t="s">
        <v>1691</v>
      </c>
      <c r="C413" s="822" t="s">
        <v>1697</v>
      </c>
      <c r="D413" s="823" t="s">
        <v>2703</v>
      </c>
      <c r="E413" s="824" t="s">
        <v>1711</v>
      </c>
      <c r="F413" s="822" t="s">
        <v>1692</v>
      </c>
      <c r="G413" s="822" t="s">
        <v>2170</v>
      </c>
      <c r="H413" s="822" t="s">
        <v>329</v>
      </c>
      <c r="I413" s="822" t="s">
        <v>2296</v>
      </c>
      <c r="J413" s="822" t="s">
        <v>2297</v>
      </c>
      <c r="K413" s="822" t="s">
        <v>2298</v>
      </c>
      <c r="L413" s="825">
        <v>63.47</v>
      </c>
      <c r="M413" s="825">
        <v>253.88</v>
      </c>
      <c r="N413" s="822">
        <v>4</v>
      </c>
      <c r="O413" s="826">
        <v>3.5</v>
      </c>
      <c r="P413" s="825">
        <v>253.88</v>
      </c>
      <c r="Q413" s="827">
        <v>1</v>
      </c>
      <c r="R413" s="822">
        <v>4</v>
      </c>
      <c r="S413" s="827">
        <v>1</v>
      </c>
      <c r="T413" s="826">
        <v>3.5</v>
      </c>
      <c r="U413" s="828">
        <v>1</v>
      </c>
    </row>
    <row r="414" spans="1:21" ht="14.45" customHeight="1" x14ac:dyDescent="0.2">
      <c r="A414" s="821">
        <v>31</v>
      </c>
      <c r="B414" s="822" t="s">
        <v>1691</v>
      </c>
      <c r="C414" s="822" t="s">
        <v>1697</v>
      </c>
      <c r="D414" s="823" t="s">
        <v>2703</v>
      </c>
      <c r="E414" s="824" t="s">
        <v>1711</v>
      </c>
      <c r="F414" s="822" t="s">
        <v>1692</v>
      </c>
      <c r="G414" s="822" t="s">
        <v>2170</v>
      </c>
      <c r="H414" s="822" t="s">
        <v>329</v>
      </c>
      <c r="I414" s="822" t="s">
        <v>2299</v>
      </c>
      <c r="J414" s="822" t="s">
        <v>2297</v>
      </c>
      <c r="K414" s="822" t="s">
        <v>2298</v>
      </c>
      <c r="L414" s="825">
        <v>63.47</v>
      </c>
      <c r="M414" s="825">
        <v>126.94</v>
      </c>
      <c r="N414" s="822">
        <v>2</v>
      </c>
      <c r="O414" s="826">
        <v>2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31</v>
      </c>
      <c r="B415" s="822" t="s">
        <v>1691</v>
      </c>
      <c r="C415" s="822" t="s">
        <v>1697</v>
      </c>
      <c r="D415" s="823" t="s">
        <v>2703</v>
      </c>
      <c r="E415" s="824" t="s">
        <v>1711</v>
      </c>
      <c r="F415" s="822" t="s">
        <v>1692</v>
      </c>
      <c r="G415" s="822" t="s">
        <v>1778</v>
      </c>
      <c r="H415" s="822" t="s">
        <v>329</v>
      </c>
      <c r="I415" s="822" t="s">
        <v>1779</v>
      </c>
      <c r="J415" s="822" t="s">
        <v>1780</v>
      </c>
      <c r="K415" s="822" t="s">
        <v>1781</v>
      </c>
      <c r="L415" s="825">
        <v>132.97999999999999</v>
      </c>
      <c r="M415" s="825">
        <v>1063.8399999999999</v>
      </c>
      <c r="N415" s="822">
        <v>8</v>
      </c>
      <c r="O415" s="826">
        <v>3.5</v>
      </c>
      <c r="P415" s="825">
        <v>797.87999999999988</v>
      </c>
      <c r="Q415" s="827">
        <v>0.75</v>
      </c>
      <c r="R415" s="822">
        <v>6</v>
      </c>
      <c r="S415" s="827">
        <v>0.75</v>
      </c>
      <c r="T415" s="826">
        <v>2.5</v>
      </c>
      <c r="U415" s="828">
        <v>0.7142857142857143</v>
      </c>
    </row>
    <row r="416" spans="1:21" ht="14.45" customHeight="1" x14ac:dyDescent="0.2">
      <c r="A416" s="821">
        <v>31</v>
      </c>
      <c r="B416" s="822" t="s">
        <v>1691</v>
      </c>
      <c r="C416" s="822" t="s">
        <v>1697</v>
      </c>
      <c r="D416" s="823" t="s">
        <v>2703</v>
      </c>
      <c r="E416" s="824" t="s">
        <v>1711</v>
      </c>
      <c r="F416" s="822" t="s">
        <v>1692</v>
      </c>
      <c r="G416" s="822" t="s">
        <v>2300</v>
      </c>
      <c r="H416" s="822" t="s">
        <v>329</v>
      </c>
      <c r="I416" s="822" t="s">
        <v>2301</v>
      </c>
      <c r="J416" s="822" t="s">
        <v>2302</v>
      </c>
      <c r="K416" s="822" t="s">
        <v>2303</v>
      </c>
      <c r="L416" s="825">
        <v>176.32</v>
      </c>
      <c r="M416" s="825">
        <v>176.32</v>
      </c>
      <c r="N416" s="822">
        <v>1</v>
      </c>
      <c r="O416" s="826">
        <v>1</v>
      </c>
      <c r="P416" s="825">
        <v>176.32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31</v>
      </c>
      <c r="B417" s="822" t="s">
        <v>1691</v>
      </c>
      <c r="C417" s="822" t="s">
        <v>1697</v>
      </c>
      <c r="D417" s="823" t="s">
        <v>2703</v>
      </c>
      <c r="E417" s="824" t="s">
        <v>1711</v>
      </c>
      <c r="F417" s="822" t="s">
        <v>1692</v>
      </c>
      <c r="G417" s="822" t="s">
        <v>2304</v>
      </c>
      <c r="H417" s="822" t="s">
        <v>329</v>
      </c>
      <c r="I417" s="822" t="s">
        <v>2305</v>
      </c>
      <c r="J417" s="822" t="s">
        <v>2306</v>
      </c>
      <c r="K417" s="822" t="s">
        <v>2277</v>
      </c>
      <c r="L417" s="825">
        <v>90.95</v>
      </c>
      <c r="M417" s="825">
        <v>181.9</v>
      </c>
      <c r="N417" s="822">
        <v>2</v>
      </c>
      <c r="O417" s="826">
        <v>2</v>
      </c>
      <c r="P417" s="825">
        <v>181.9</v>
      </c>
      <c r="Q417" s="827">
        <v>1</v>
      </c>
      <c r="R417" s="822">
        <v>2</v>
      </c>
      <c r="S417" s="827">
        <v>1</v>
      </c>
      <c r="T417" s="826">
        <v>2</v>
      </c>
      <c r="U417" s="828">
        <v>1</v>
      </c>
    </row>
    <row r="418" spans="1:21" ht="14.45" customHeight="1" x14ac:dyDescent="0.2">
      <c r="A418" s="821">
        <v>31</v>
      </c>
      <c r="B418" s="822" t="s">
        <v>1691</v>
      </c>
      <c r="C418" s="822" t="s">
        <v>1697</v>
      </c>
      <c r="D418" s="823" t="s">
        <v>2703</v>
      </c>
      <c r="E418" s="824" t="s">
        <v>1711</v>
      </c>
      <c r="F418" s="822" t="s">
        <v>1692</v>
      </c>
      <c r="G418" s="822" t="s">
        <v>2307</v>
      </c>
      <c r="H418" s="822" t="s">
        <v>329</v>
      </c>
      <c r="I418" s="822" t="s">
        <v>2308</v>
      </c>
      <c r="J418" s="822" t="s">
        <v>718</v>
      </c>
      <c r="K418" s="822" t="s">
        <v>1639</v>
      </c>
      <c r="L418" s="825">
        <v>38.56</v>
      </c>
      <c r="M418" s="825">
        <v>38.56</v>
      </c>
      <c r="N418" s="822">
        <v>1</v>
      </c>
      <c r="O418" s="826">
        <v>0.5</v>
      </c>
      <c r="P418" s="825">
        <v>38.56</v>
      </c>
      <c r="Q418" s="827">
        <v>1</v>
      </c>
      <c r="R418" s="822">
        <v>1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31</v>
      </c>
      <c r="B419" s="822" t="s">
        <v>1691</v>
      </c>
      <c r="C419" s="822" t="s">
        <v>1697</v>
      </c>
      <c r="D419" s="823" t="s">
        <v>2703</v>
      </c>
      <c r="E419" s="824" t="s">
        <v>1711</v>
      </c>
      <c r="F419" s="822" t="s">
        <v>1692</v>
      </c>
      <c r="G419" s="822" t="s">
        <v>2309</v>
      </c>
      <c r="H419" s="822" t="s">
        <v>329</v>
      </c>
      <c r="I419" s="822" t="s">
        <v>2310</v>
      </c>
      <c r="J419" s="822" t="s">
        <v>1112</v>
      </c>
      <c r="K419" s="822" t="s">
        <v>2311</v>
      </c>
      <c r="L419" s="825">
        <v>34.19</v>
      </c>
      <c r="M419" s="825">
        <v>34.19</v>
      </c>
      <c r="N419" s="822">
        <v>1</v>
      </c>
      <c r="O419" s="826">
        <v>1</v>
      </c>
      <c r="P419" s="825">
        <v>34.19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31</v>
      </c>
      <c r="B420" s="822" t="s">
        <v>1691</v>
      </c>
      <c r="C420" s="822" t="s">
        <v>1697</v>
      </c>
      <c r="D420" s="823" t="s">
        <v>2703</v>
      </c>
      <c r="E420" s="824" t="s">
        <v>1711</v>
      </c>
      <c r="F420" s="822" t="s">
        <v>1692</v>
      </c>
      <c r="G420" s="822" t="s">
        <v>2110</v>
      </c>
      <c r="H420" s="822" t="s">
        <v>329</v>
      </c>
      <c r="I420" s="822" t="s">
        <v>2312</v>
      </c>
      <c r="J420" s="822" t="s">
        <v>731</v>
      </c>
      <c r="K420" s="822" t="s">
        <v>2313</v>
      </c>
      <c r="L420" s="825">
        <v>92.04</v>
      </c>
      <c r="M420" s="825">
        <v>92.04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31</v>
      </c>
      <c r="B421" s="822" t="s">
        <v>1691</v>
      </c>
      <c r="C421" s="822" t="s">
        <v>1697</v>
      </c>
      <c r="D421" s="823" t="s">
        <v>2703</v>
      </c>
      <c r="E421" s="824" t="s">
        <v>1711</v>
      </c>
      <c r="F421" s="822" t="s">
        <v>1692</v>
      </c>
      <c r="G421" s="822" t="s">
        <v>1721</v>
      </c>
      <c r="H421" s="822" t="s">
        <v>598</v>
      </c>
      <c r="I421" s="822" t="s">
        <v>1431</v>
      </c>
      <c r="J421" s="822" t="s">
        <v>773</v>
      </c>
      <c r="K421" s="822" t="s">
        <v>1432</v>
      </c>
      <c r="L421" s="825">
        <v>736.33</v>
      </c>
      <c r="M421" s="825">
        <v>89095.930000000051</v>
      </c>
      <c r="N421" s="822">
        <v>121</v>
      </c>
      <c r="O421" s="826">
        <v>41.5</v>
      </c>
      <c r="P421" s="825">
        <v>78050.980000000054</v>
      </c>
      <c r="Q421" s="827">
        <v>0.87603305785123975</v>
      </c>
      <c r="R421" s="822">
        <v>106</v>
      </c>
      <c r="S421" s="827">
        <v>0.87603305785123964</v>
      </c>
      <c r="T421" s="826">
        <v>36.5</v>
      </c>
      <c r="U421" s="828">
        <v>0.87951807228915657</v>
      </c>
    </row>
    <row r="422" spans="1:21" ht="14.45" customHeight="1" x14ac:dyDescent="0.2">
      <c r="A422" s="821">
        <v>31</v>
      </c>
      <c r="B422" s="822" t="s">
        <v>1691</v>
      </c>
      <c r="C422" s="822" t="s">
        <v>1697</v>
      </c>
      <c r="D422" s="823" t="s">
        <v>2703</v>
      </c>
      <c r="E422" s="824" t="s">
        <v>1711</v>
      </c>
      <c r="F422" s="822" t="s">
        <v>1692</v>
      </c>
      <c r="G422" s="822" t="s">
        <v>1721</v>
      </c>
      <c r="H422" s="822" t="s">
        <v>598</v>
      </c>
      <c r="I422" s="822" t="s">
        <v>1433</v>
      </c>
      <c r="J422" s="822" t="s">
        <v>773</v>
      </c>
      <c r="K422" s="822" t="s">
        <v>1434</v>
      </c>
      <c r="L422" s="825">
        <v>490.89</v>
      </c>
      <c r="M422" s="825">
        <v>6872.46</v>
      </c>
      <c r="N422" s="822">
        <v>14</v>
      </c>
      <c r="O422" s="826">
        <v>8.5</v>
      </c>
      <c r="P422" s="825">
        <v>6381.57</v>
      </c>
      <c r="Q422" s="827">
        <v>0.92857142857142849</v>
      </c>
      <c r="R422" s="822">
        <v>13</v>
      </c>
      <c r="S422" s="827">
        <v>0.9285714285714286</v>
      </c>
      <c r="T422" s="826">
        <v>7.5</v>
      </c>
      <c r="U422" s="828">
        <v>0.88235294117647056</v>
      </c>
    </row>
    <row r="423" spans="1:21" ht="14.45" customHeight="1" x14ac:dyDescent="0.2">
      <c r="A423" s="821">
        <v>31</v>
      </c>
      <c r="B423" s="822" t="s">
        <v>1691</v>
      </c>
      <c r="C423" s="822" t="s">
        <v>1697</v>
      </c>
      <c r="D423" s="823" t="s">
        <v>2703</v>
      </c>
      <c r="E423" s="824" t="s">
        <v>1711</v>
      </c>
      <c r="F423" s="822" t="s">
        <v>1692</v>
      </c>
      <c r="G423" s="822" t="s">
        <v>1721</v>
      </c>
      <c r="H423" s="822" t="s">
        <v>598</v>
      </c>
      <c r="I423" s="822" t="s">
        <v>2184</v>
      </c>
      <c r="J423" s="822" t="s">
        <v>773</v>
      </c>
      <c r="K423" s="822" t="s">
        <v>2185</v>
      </c>
      <c r="L423" s="825">
        <v>1154.68</v>
      </c>
      <c r="M423" s="825">
        <v>8082.76</v>
      </c>
      <c r="N423" s="822">
        <v>7</v>
      </c>
      <c r="O423" s="826">
        <v>3.5</v>
      </c>
      <c r="P423" s="825">
        <v>6928.08</v>
      </c>
      <c r="Q423" s="827">
        <v>0.8571428571428571</v>
      </c>
      <c r="R423" s="822">
        <v>6</v>
      </c>
      <c r="S423" s="827">
        <v>0.8571428571428571</v>
      </c>
      <c r="T423" s="826">
        <v>3</v>
      </c>
      <c r="U423" s="828">
        <v>0.8571428571428571</v>
      </c>
    </row>
    <row r="424" spans="1:21" ht="14.45" customHeight="1" x14ac:dyDescent="0.2">
      <c r="A424" s="821">
        <v>31</v>
      </c>
      <c r="B424" s="822" t="s">
        <v>1691</v>
      </c>
      <c r="C424" s="822" t="s">
        <v>1697</v>
      </c>
      <c r="D424" s="823" t="s">
        <v>2703</v>
      </c>
      <c r="E424" s="824" t="s">
        <v>1711</v>
      </c>
      <c r="F424" s="822" t="s">
        <v>1692</v>
      </c>
      <c r="G424" s="822" t="s">
        <v>1721</v>
      </c>
      <c r="H424" s="822" t="s">
        <v>598</v>
      </c>
      <c r="I424" s="822" t="s">
        <v>1722</v>
      </c>
      <c r="J424" s="822" t="s">
        <v>773</v>
      </c>
      <c r="K424" s="822" t="s">
        <v>1723</v>
      </c>
      <c r="L424" s="825">
        <v>923.74</v>
      </c>
      <c r="M424" s="825">
        <v>21246.020000000004</v>
      </c>
      <c r="N424" s="822">
        <v>23</v>
      </c>
      <c r="O424" s="826">
        <v>8.5</v>
      </c>
      <c r="P424" s="825">
        <v>21246.020000000004</v>
      </c>
      <c r="Q424" s="827">
        <v>1</v>
      </c>
      <c r="R424" s="822">
        <v>23</v>
      </c>
      <c r="S424" s="827">
        <v>1</v>
      </c>
      <c r="T424" s="826">
        <v>8.5</v>
      </c>
      <c r="U424" s="828">
        <v>1</v>
      </c>
    </row>
    <row r="425" spans="1:21" ht="14.45" customHeight="1" x14ac:dyDescent="0.2">
      <c r="A425" s="821">
        <v>31</v>
      </c>
      <c r="B425" s="822" t="s">
        <v>1691</v>
      </c>
      <c r="C425" s="822" t="s">
        <v>1697</v>
      </c>
      <c r="D425" s="823" t="s">
        <v>2703</v>
      </c>
      <c r="E425" s="824" t="s">
        <v>1711</v>
      </c>
      <c r="F425" s="822" t="s">
        <v>1692</v>
      </c>
      <c r="G425" s="822" t="s">
        <v>1787</v>
      </c>
      <c r="H425" s="822" t="s">
        <v>329</v>
      </c>
      <c r="I425" s="822" t="s">
        <v>1788</v>
      </c>
      <c r="J425" s="822" t="s">
        <v>637</v>
      </c>
      <c r="K425" s="822" t="s">
        <v>1186</v>
      </c>
      <c r="L425" s="825">
        <v>35.25</v>
      </c>
      <c r="M425" s="825">
        <v>176.25</v>
      </c>
      <c r="N425" s="822">
        <v>5</v>
      </c>
      <c r="O425" s="826">
        <v>4.5</v>
      </c>
      <c r="P425" s="825">
        <v>141</v>
      </c>
      <c r="Q425" s="827">
        <v>0.8</v>
      </c>
      <c r="R425" s="822">
        <v>4</v>
      </c>
      <c r="S425" s="827">
        <v>0.8</v>
      </c>
      <c r="T425" s="826">
        <v>3.5</v>
      </c>
      <c r="U425" s="828">
        <v>0.77777777777777779</v>
      </c>
    </row>
    <row r="426" spans="1:21" ht="14.45" customHeight="1" x14ac:dyDescent="0.2">
      <c r="A426" s="821">
        <v>31</v>
      </c>
      <c r="B426" s="822" t="s">
        <v>1691</v>
      </c>
      <c r="C426" s="822" t="s">
        <v>1697</v>
      </c>
      <c r="D426" s="823" t="s">
        <v>2703</v>
      </c>
      <c r="E426" s="824" t="s">
        <v>1711</v>
      </c>
      <c r="F426" s="822" t="s">
        <v>1692</v>
      </c>
      <c r="G426" s="822" t="s">
        <v>1787</v>
      </c>
      <c r="H426" s="822" t="s">
        <v>329</v>
      </c>
      <c r="I426" s="822" t="s">
        <v>1923</v>
      </c>
      <c r="J426" s="822" t="s">
        <v>913</v>
      </c>
      <c r="K426" s="822" t="s">
        <v>1924</v>
      </c>
      <c r="L426" s="825">
        <v>35.25</v>
      </c>
      <c r="M426" s="825">
        <v>141</v>
      </c>
      <c r="N426" s="822">
        <v>4</v>
      </c>
      <c r="O426" s="826">
        <v>3.5</v>
      </c>
      <c r="P426" s="825">
        <v>70.5</v>
      </c>
      <c r="Q426" s="827">
        <v>0.5</v>
      </c>
      <c r="R426" s="822">
        <v>2</v>
      </c>
      <c r="S426" s="827">
        <v>0.5</v>
      </c>
      <c r="T426" s="826">
        <v>2</v>
      </c>
      <c r="U426" s="828">
        <v>0.5714285714285714</v>
      </c>
    </row>
    <row r="427" spans="1:21" ht="14.45" customHeight="1" x14ac:dyDescent="0.2">
      <c r="A427" s="821">
        <v>31</v>
      </c>
      <c r="B427" s="822" t="s">
        <v>1691</v>
      </c>
      <c r="C427" s="822" t="s">
        <v>1697</v>
      </c>
      <c r="D427" s="823" t="s">
        <v>2703</v>
      </c>
      <c r="E427" s="824" t="s">
        <v>1711</v>
      </c>
      <c r="F427" s="822" t="s">
        <v>1692</v>
      </c>
      <c r="G427" s="822" t="s">
        <v>1787</v>
      </c>
      <c r="H427" s="822" t="s">
        <v>329</v>
      </c>
      <c r="I427" s="822" t="s">
        <v>1925</v>
      </c>
      <c r="J427" s="822" t="s">
        <v>637</v>
      </c>
      <c r="K427" s="822" t="s">
        <v>1924</v>
      </c>
      <c r="L427" s="825">
        <v>35.25</v>
      </c>
      <c r="M427" s="825">
        <v>105.75</v>
      </c>
      <c r="N427" s="822">
        <v>3</v>
      </c>
      <c r="O427" s="826">
        <v>1</v>
      </c>
      <c r="P427" s="825">
        <v>35.25</v>
      </c>
      <c r="Q427" s="827">
        <v>0.33333333333333331</v>
      </c>
      <c r="R427" s="822">
        <v>1</v>
      </c>
      <c r="S427" s="827">
        <v>0.33333333333333331</v>
      </c>
      <c r="T427" s="826">
        <v>0.5</v>
      </c>
      <c r="U427" s="828">
        <v>0.5</v>
      </c>
    </row>
    <row r="428" spans="1:21" ht="14.45" customHeight="1" x14ac:dyDescent="0.2">
      <c r="A428" s="821">
        <v>31</v>
      </c>
      <c r="B428" s="822" t="s">
        <v>1691</v>
      </c>
      <c r="C428" s="822" t="s">
        <v>1697</v>
      </c>
      <c r="D428" s="823" t="s">
        <v>2703</v>
      </c>
      <c r="E428" s="824" t="s">
        <v>1711</v>
      </c>
      <c r="F428" s="822" t="s">
        <v>1692</v>
      </c>
      <c r="G428" s="822" t="s">
        <v>2314</v>
      </c>
      <c r="H428" s="822" t="s">
        <v>329</v>
      </c>
      <c r="I428" s="822" t="s">
        <v>2315</v>
      </c>
      <c r="J428" s="822" t="s">
        <v>2316</v>
      </c>
      <c r="K428" s="822" t="s">
        <v>2317</v>
      </c>
      <c r="L428" s="825">
        <v>78.33</v>
      </c>
      <c r="M428" s="825">
        <v>156.66</v>
      </c>
      <c r="N428" s="822">
        <v>2</v>
      </c>
      <c r="O428" s="826">
        <v>1</v>
      </c>
      <c r="P428" s="825">
        <v>156.66</v>
      </c>
      <c r="Q428" s="827">
        <v>1</v>
      </c>
      <c r="R428" s="822">
        <v>2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31</v>
      </c>
      <c r="B429" s="822" t="s">
        <v>1691</v>
      </c>
      <c r="C429" s="822" t="s">
        <v>1697</v>
      </c>
      <c r="D429" s="823" t="s">
        <v>2703</v>
      </c>
      <c r="E429" s="824" t="s">
        <v>1711</v>
      </c>
      <c r="F429" s="822" t="s">
        <v>1692</v>
      </c>
      <c r="G429" s="822" t="s">
        <v>1926</v>
      </c>
      <c r="H429" s="822" t="s">
        <v>329</v>
      </c>
      <c r="I429" s="822" t="s">
        <v>2054</v>
      </c>
      <c r="J429" s="822" t="s">
        <v>1237</v>
      </c>
      <c r="K429" s="822" t="s">
        <v>2055</v>
      </c>
      <c r="L429" s="825">
        <v>185.26</v>
      </c>
      <c r="M429" s="825">
        <v>185.26</v>
      </c>
      <c r="N429" s="822">
        <v>1</v>
      </c>
      <c r="O429" s="826">
        <v>1</v>
      </c>
      <c r="P429" s="825">
        <v>185.26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31</v>
      </c>
      <c r="B430" s="822" t="s">
        <v>1691</v>
      </c>
      <c r="C430" s="822" t="s">
        <v>1697</v>
      </c>
      <c r="D430" s="823" t="s">
        <v>2703</v>
      </c>
      <c r="E430" s="824" t="s">
        <v>1711</v>
      </c>
      <c r="F430" s="822" t="s">
        <v>1692</v>
      </c>
      <c r="G430" s="822" t="s">
        <v>1926</v>
      </c>
      <c r="H430" s="822" t="s">
        <v>329</v>
      </c>
      <c r="I430" s="822" t="s">
        <v>2054</v>
      </c>
      <c r="J430" s="822" t="s">
        <v>1237</v>
      </c>
      <c r="K430" s="822" t="s">
        <v>2055</v>
      </c>
      <c r="L430" s="825">
        <v>87.98</v>
      </c>
      <c r="M430" s="825">
        <v>87.98</v>
      </c>
      <c r="N430" s="822">
        <v>1</v>
      </c>
      <c r="O430" s="826">
        <v>0.5</v>
      </c>
      <c r="P430" s="825">
        <v>87.98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31</v>
      </c>
      <c r="B431" s="822" t="s">
        <v>1691</v>
      </c>
      <c r="C431" s="822" t="s">
        <v>1697</v>
      </c>
      <c r="D431" s="823" t="s">
        <v>2703</v>
      </c>
      <c r="E431" s="824" t="s">
        <v>1711</v>
      </c>
      <c r="F431" s="822" t="s">
        <v>1692</v>
      </c>
      <c r="G431" s="822" t="s">
        <v>1926</v>
      </c>
      <c r="H431" s="822" t="s">
        <v>329</v>
      </c>
      <c r="I431" s="822" t="s">
        <v>2318</v>
      </c>
      <c r="J431" s="822" t="s">
        <v>1237</v>
      </c>
      <c r="K431" s="822" t="s">
        <v>2055</v>
      </c>
      <c r="L431" s="825">
        <v>87.98</v>
      </c>
      <c r="M431" s="825">
        <v>263.94</v>
      </c>
      <c r="N431" s="822">
        <v>3</v>
      </c>
      <c r="O431" s="826">
        <v>3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31</v>
      </c>
      <c r="B432" s="822" t="s">
        <v>1691</v>
      </c>
      <c r="C432" s="822" t="s">
        <v>1697</v>
      </c>
      <c r="D432" s="823" t="s">
        <v>2703</v>
      </c>
      <c r="E432" s="824" t="s">
        <v>1711</v>
      </c>
      <c r="F432" s="822" t="s">
        <v>1692</v>
      </c>
      <c r="G432" s="822" t="s">
        <v>2319</v>
      </c>
      <c r="H432" s="822" t="s">
        <v>329</v>
      </c>
      <c r="I432" s="822" t="s">
        <v>2320</v>
      </c>
      <c r="J432" s="822" t="s">
        <v>605</v>
      </c>
      <c r="K432" s="822" t="s">
        <v>606</v>
      </c>
      <c r="L432" s="825">
        <v>173.31</v>
      </c>
      <c r="M432" s="825">
        <v>173.31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31</v>
      </c>
      <c r="B433" s="822" t="s">
        <v>1691</v>
      </c>
      <c r="C433" s="822" t="s">
        <v>1697</v>
      </c>
      <c r="D433" s="823" t="s">
        <v>2703</v>
      </c>
      <c r="E433" s="824" t="s">
        <v>1711</v>
      </c>
      <c r="F433" s="822" t="s">
        <v>1692</v>
      </c>
      <c r="G433" s="822" t="s">
        <v>1730</v>
      </c>
      <c r="H433" s="822" t="s">
        <v>598</v>
      </c>
      <c r="I433" s="822" t="s">
        <v>1575</v>
      </c>
      <c r="J433" s="822" t="s">
        <v>918</v>
      </c>
      <c r="K433" s="822" t="s">
        <v>920</v>
      </c>
      <c r="L433" s="825">
        <v>0</v>
      </c>
      <c r="M433" s="825">
        <v>0</v>
      </c>
      <c r="N433" s="822">
        <v>198</v>
      </c>
      <c r="O433" s="826">
        <v>101</v>
      </c>
      <c r="P433" s="825">
        <v>0</v>
      </c>
      <c r="Q433" s="827"/>
      <c r="R433" s="822">
        <v>134</v>
      </c>
      <c r="S433" s="827">
        <v>0.6767676767676768</v>
      </c>
      <c r="T433" s="826">
        <v>67</v>
      </c>
      <c r="U433" s="828">
        <v>0.6633663366336634</v>
      </c>
    </row>
    <row r="434" spans="1:21" ht="14.45" customHeight="1" x14ac:dyDescent="0.2">
      <c r="A434" s="821">
        <v>31</v>
      </c>
      <c r="B434" s="822" t="s">
        <v>1691</v>
      </c>
      <c r="C434" s="822" t="s">
        <v>1697</v>
      </c>
      <c r="D434" s="823" t="s">
        <v>2703</v>
      </c>
      <c r="E434" s="824" t="s">
        <v>1711</v>
      </c>
      <c r="F434" s="822" t="s">
        <v>1692</v>
      </c>
      <c r="G434" s="822" t="s">
        <v>1730</v>
      </c>
      <c r="H434" s="822" t="s">
        <v>329</v>
      </c>
      <c r="I434" s="822" t="s">
        <v>2321</v>
      </c>
      <c r="J434" s="822" t="s">
        <v>2267</v>
      </c>
      <c r="K434" s="822" t="s">
        <v>935</v>
      </c>
      <c r="L434" s="825">
        <v>0</v>
      </c>
      <c r="M434" s="825">
        <v>0</v>
      </c>
      <c r="N434" s="822">
        <v>6</v>
      </c>
      <c r="O434" s="826">
        <v>5</v>
      </c>
      <c r="P434" s="825">
        <v>0</v>
      </c>
      <c r="Q434" s="827"/>
      <c r="R434" s="822">
        <v>3</v>
      </c>
      <c r="S434" s="827">
        <v>0.5</v>
      </c>
      <c r="T434" s="826">
        <v>2</v>
      </c>
      <c r="U434" s="828">
        <v>0.4</v>
      </c>
    </row>
    <row r="435" spans="1:21" ht="14.45" customHeight="1" x14ac:dyDescent="0.2">
      <c r="A435" s="821">
        <v>31</v>
      </c>
      <c r="B435" s="822" t="s">
        <v>1691</v>
      </c>
      <c r="C435" s="822" t="s">
        <v>1697</v>
      </c>
      <c r="D435" s="823" t="s">
        <v>2703</v>
      </c>
      <c r="E435" s="824" t="s">
        <v>1711</v>
      </c>
      <c r="F435" s="822" t="s">
        <v>1692</v>
      </c>
      <c r="G435" s="822" t="s">
        <v>1794</v>
      </c>
      <c r="H435" s="822" t="s">
        <v>329</v>
      </c>
      <c r="I435" s="822" t="s">
        <v>1795</v>
      </c>
      <c r="J435" s="822" t="s">
        <v>1157</v>
      </c>
      <c r="K435" s="822" t="s">
        <v>1796</v>
      </c>
      <c r="L435" s="825">
        <v>219.37</v>
      </c>
      <c r="M435" s="825">
        <v>1754.9599999999998</v>
      </c>
      <c r="N435" s="822">
        <v>8</v>
      </c>
      <c r="O435" s="826">
        <v>4.5</v>
      </c>
      <c r="P435" s="825">
        <v>1316.2199999999998</v>
      </c>
      <c r="Q435" s="827">
        <v>0.75</v>
      </c>
      <c r="R435" s="822">
        <v>6</v>
      </c>
      <c r="S435" s="827">
        <v>0.75</v>
      </c>
      <c r="T435" s="826">
        <v>3.5</v>
      </c>
      <c r="U435" s="828">
        <v>0.77777777777777779</v>
      </c>
    </row>
    <row r="436" spans="1:21" ht="14.45" customHeight="1" x14ac:dyDescent="0.2">
      <c r="A436" s="821">
        <v>31</v>
      </c>
      <c r="B436" s="822" t="s">
        <v>1691</v>
      </c>
      <c r="C436" s="822" t="s">
        <v>1697</v>
      </c>
      <c r="D436" s="823" t="s">
        <v>2703</v>
      </c>
      <c r="E436" s="824" t="s">
        <v>1711</v>
      </c>
      <c r="F436" s="822" t="s">
        <v>1692</v>
      </c>
      <c r="G436" s="822" t="s">
        <v>2322</v>
      </c>
      <c r="H436" s="822" t="s">
        <v>329</v>
      </c>
      <c r="I436" s="822" t="s">
        <v>2323</v>
      </c>
      <c r="J436" s="822" t="s">
        <v>2324</v>
      </c>
      <c r="K436" s="822" t="s">
        <v>2325</v>
      </c>
      <c r="L436" s="825">
        <v>77.13</v>
      </c>
      <c r="M436" s="825">
        <v>154.26</v>
      </c>
      <c r="N436" s="822">
        <v>2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31</v>
      </c>
      <c r="B437" s="822" t="s">
        <v>1691</v>
      </c>
      <c r="C437" s="822" t="s">
        <v>1697</v>
      </c>
      <c r="D437" s="823" t="s">
        <v>2703</v>
      </c>
      <c r="E437" s="824" t="s">
        <v>1711</v>
      </c>
      <c r="F437" s="822" t="s">
        <v>1692</v>
      </c>
      <c r="G437" s="822" t="s">
        <v>1797</v>
      </c>
      <c r="H437" s="822" t="s">
        <v>329</v>
      </c>
      <c r="I437" s="822" t="s">
        <v>2282</v>
      </c>
      <c r="J437" s="822" t="s">
        <v>670</v>
      </c>
      <c r="K437" s="822" t="s">
        <v>694</v>
      </c>
      <c r="L437" s="825">
        <v>0</v>
      </c>
      <c r="M437" s="825">
        <v>0</v>
      </c>
      <c r="N437" s="822">
        <v>1</v>
      </c>
      <c r="O437" s="826">
        <v>1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31</v>
      </c>
      <c r="B438" s="822" t="s">
        <v>1691</v>
      </c>
      <c r="C438" s="822" t="s">
        <v>1697</v>
      </c>
      <c r="D438" s="823" t="s">
        <v>2703</v>
      </c>
      <c r="E438" s="824" t="s">
        <v>1711</v>
      </c>
      <c r="F438" s="822" t="s">
        <v>1692</v>
      </c>
      <c r="G438" s="822" t="s">
        <v>1952</v>
      </c>
      <c r="H438" s="822" t="s">
        <v>329</v>
      </c>
      <c r="I438" s="822" t="s">
        <v>1953</v>
      </c>
      <c r="J438" s="822" t="s">
        <v>890</v>
      </c>
      <c r="K438" s="822" t="s">
        <v>1954</v>
      </c>
      <c r="L438" s="825">
        <v>0</v>
      </c>
      <c r="M438" s="825">
        <v>0</v>
      </c>
      <c r="N438" s="822">
        <v>1</v>
      </c>
      <c r="O438" s="826">
        <v>1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31</v>
      </c>
      <c r="B439" s="822" t="s">
        <v>1691</v>
      </c>
      <c r="C439" s="822" t="s">
        <v>1697</v>
      </c>
      <c r="D439" s="823" t="s">
        <v>2703</v>
      </c>
      <c r="E439" s="824" t="s">
        <v>1711</v>
      </c>
      <c r="F439" s="822" t="s">
        <v>1692</v>
      </c>
      <c r="G439" s="822" t="s">
        <v>1724</v>
      </c>
      <c r="H439" s="822" t="s">
        <v>329</v>
      </c>
      <c r="I439" s="822" t="s">
        <v>2197</v>
      </c>
      <c r="J439" s="822" t="s">
        <v>1732</v>
      </c>
      <c r="K439" s="822" t="s">
        <v>2198</v>
      </c>
      <c r="L439" s="825">
        <v>33.31</v>
      </c>
      <c r="M439" s="825">
        <v>66.62</v>
      </c>
      <c r="N439" s="822">
        <v>2</v>
      </c>
      <c r="O439" s="826">
        <v>2</v>
      </c>
      <c r="P439" s="825">
        <v>33.31</v>
      </c>
      <c r="Q439" s="827">
        <v>0.5</v>
      </c>
      <c r="R439" s="822">
        <v>1</v>
      </c>
      <c r="S439" s="827">
        <v>0.5</v>
      </c>
      <c r="T439" s="826">
        <v>1</v>
      </c>
      <c r="U439" s="828">
        <v>0.5</v>
      </c>
    </row>
    <row r="440" spans="1:21" ht="14.45" customHeight="1" x14ac:dyDescent="0.2">
      <c r="A440" s="821">
        <v>31</v>
      </c>
      <c r="B440" s="822" t="s">
        <v>1691</v>
      </c>
      <c r="C440" s="822" t="s">
        <v>1697</v>
      </c>
      <c r="D440" s="823" t="s">
        <v>2703</v>
      </c>
      <c r="E440" s="824" t="s">
        <v>1711</v>
      </c>
      <c r="F440" s="822" t="s">
        <v>1692</v>
      </c>
      <c r="G440" s="822" t="s">
        <v>1724</v>
      </c>
      <c r="H440" s="822" t="s">
        <v>329</v>
      </c>
      <c r="I440" s="822" t="s">
        <v>1807</v>
      </c>
      <c r="J440" s="822" t="s">
        <v>1732</v>
      </c>
      <c r="K440" s="822" t="s">
        <v>1808</v>
      </c>
      <c r="L440" s="825">
        <v>99.94</v>
      </c>
      <c r="M440" s="825">
        <v>3897.6600000000012</v>
      </c>
      <c r="N440" s="822">
        <v>39</v>
      </c>
      <c r="O440" s="826">
        <v>34.5</v>
      </c>
      <c r="P440" s="825">
        <v>2398.5600000000009</v>
      </c>
      <c r="Q440" s="827">
        <v>0.61538461538461542</v>
      </c>
      <c r="R440" s="822">
        <v>24</v>
      </c>
      <c r="S440" s="827">
        <v>0.61538461538461542</v>
      </c>
      <c r="T440" s="826">
        <v>20.5</v>
      </c>
      <c r="U440" s="828">
        <v>0.59420289855072461</v>
      </c>
    </row>
    <row r="441" spans="1:21" ht="14.45" customHeight="1" x14ac:dyDescent="0.2">
      <c r="A441" s="821">
        <v>31</v>
      </c>
      <c r="B441" s="822" t="s">
        <v>1691</v>
      </c>
      <c r="C441" s="822" t="s">
        <v>1697</v>
      </c>
      <c r="D441" s="823" t="s">
        <v>2703</v>
      </c>
      <c r="E441" s="824" t="s">
        <v>1711</v>
      </c>
      <c r="F441" s="822" t="s">
        <v>1692</v>
      </c>
      <c r="G441" s="822" t="s">
        <v>1724</v>
      </c>
      <c r="H441" s="822" t="s">
        <v>329</v>
      </c>
      <c r="I441" s="822" t="s">
        <v>1725</v>
      </c>
      <c r="J441" s="822" t="s">
        <v>1048</v>
      </c>
      <c r="K441" s="822" t="s">
        <v>1050</v>
      </c>
      <c r="L441" s="825">
        <v>50.32</v>
      </c>
      <c r="M441" s="825">
        <v>50.32</v>
      </c>
      <c r="N441" s="822">
        <v>1</v>
      </c>
      <c r="O441" s="826">
        <v>1</v>
      </c>
      <c r="P441" s="825">
        <v>50.32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31</v>
      </c>
      <c r="B442" s="822" t="s">
        <v>1691</v>
      </c>
      <c r="C442" s="822" t="s">
        <v>1697</v>
      </c>
      <c r="D442" s="823" t="s">
        <v>2703</v>
      </c>
      <c r="E442" s="824" t="s">
        <v>1711</v>
      </c>
      <c r="F442" s="822" t="s">
        <v>1692</v>
      </c>
      <c r="G442" s="822" t="s">
        <v>1724</v>
      </c>
      <c r="H442" s="822" t="s">
        <v>329</v>
      </c>
      <c r="I442" s="822" t="s">
        <v>1731</v>
      </c>
      <c r="J442" s="822" t="s">
        <v>1732</v>
      </c>
      <c r="K442" s="822" t="s">
        <v>1733</v>
      </c>
      <c r="L442" s="825">
        <v>66.63</v>
      </c>
      <c r="M442" s="825">
        <v>866.18999999999994</v>
      </c>
      <c r="N442" s="822">
        <v>13</v>
      </c>
      <c r="O442" s="826">
        <v>12</v>
      </c>
      <c r="P442" s="825">
        <v>599.66999999999996</v>
      </c>
      <c r="Q442" s="827">
        <v>0.69230769230769229</v>
      </c>
      <c r="R442" s="822">
        <v>9</v>
      </c>
      <c r="S442" s="827">
        <v>0.69230769230769229</v>
      </c>
      <c r="T442" s="826">
        <v>8</v>
      </c>
      <c r="U442" s="828">
        <v>0.66666666666666663</v>
      </c>
    </row>
    <row r="443" spans="1:21" ht="14.45" customHeight="1" x14ac:dyDescent="0.2">
      <c r="A443" s="821">
        <v>31</v>
      </c>
      <c r="B443" s="822" t="s">
        <v>1691</v>
      </c>
      <c r="C443" s="822" t="s">
        <v>1697</v>
      </c>
      <c r="D443" s="823" t="s">
        <v>2703</v>
      </c>
      <c r="E443" s="824" t="s">
        <v>1711</v>
      </c>
      <c r="F443" s="822" t="s">
        <v>1692</v>
      </c>
      <c r="G443" s="822" t="s">
        <v>1724</v>
      </c>
      <c r="H443" s="822" t="s">
        <v>329</v>
      </c>
      <c r="I443" s="822" t="s">
        <v>1740</v>
      </c>
      <c r="J443" s="822" t="s">
        <v>1048</v>
      </c>
      <c r="K443" s="822" t="s">
        <v>1741</v>
      </c>
      <c r="L443" s="825">
        <v>50.32</v>
      </c>
      <c r="M443" s="825">
        <v>754.8</v>
      </c>
      <c r="N443" s="822">
        <v>15</v>
      </c>
      <c r="O443" s="826">
        <v>11.5</v>
      </c>
      <c r="P443" s="825">
        <v>503.2</v>
      </c>
      <c r="Q443" s="827">
        <v>0.66666666666666674</v>
      </c>
      <c r="R443" s="822">
        <v>10</v>
      </c>
      <c r="S443" s="827">
        <v>0.66666666666666663</v>
      </c>
      <c r="T443" s="826">
        <v>7.5</v>
      </c>
      <c r="U443" s="828">
        <v>0.65217391304347827</v>
      </c>
    </row>
    <row r="444" spans="1:21" ht="14.45" customHeight="1" x14ac:dyDescent="0.2">
      <c r="A444" s="821">
        <v>31</v>
      </c>
      <c r="B444" s="822" t="s">
        <v>1691</v>
      </c>
      <c r="C444" s="822" t="s">
        <v>1697</v>
      </c>
      <c r="D444" s="823" t="s">
        <v>2703</v>
      </c>
      <c r="E444" s="824" t="s">
        <v>1711</v>
      </c>
      <c r="F444" s="822" t="s">
        <v>1692</v>
      </c>
      <c r="G444" s="822" t="s">
        <v>1809</v>
      </c>
      <c r="H444" s="822" t="s">
        <v>598</v>
      </c>
      <c r="I444" s="822" t="s">
        <v>1526</v>
      </c>
      <c r="J444" s="822" t="s">
        <v>1077</v>
      </c>
      <c r="K444" s="822" t="s">
        <v>1527</v>
      </c>
      <c r="L444" s="825">
        <v>154.36000000000001</v>
      </c>
      <c r="M444" s="825">
        <v>463.08000000000004</v>
      </c>
      <c r="N444" s="822">
        <v>3</v>
      </c>
      <c r="O444" s="826">
        <v>3</v>
      </c>
      <c r="P444" s="825">
        <v>308.72000000000003</v>
      </c>
      <c r="Q444" s="827">
        <v>0.66666666666666663</v>
      </c>
      <c r="R444" s="822">
        <v>2</v>
      </c>
      <c r="S444" s="827">
        <v>0.66666666666666663</v>
      </c>
      <c r="T444" s="826">
        <v>2</v>
      </c>
      <c r="U444" s="828">
        <v>0.66666666666666663</v>
      </c>
    </row>
    <row r="445" spans="1:21" ht="14.45" customHeight="1" x14ac:dyDescent="0.2">
      <c r="A445" s="821">
        <v>31</v>
      </c>
      <c r="B445" s="822" t="s">
        <v>1691</v>
      </c>
      <c r="C445" s="822" t="s">
        <v>1697</v>
      </c>
      <c r="D445" s="823" t="s">
        <v>2703</v>
      </c>
      <c r="E445" s="824" t="s">
        <v>1711</v>
      </c>
      <c r="F445" s="822" t="s">
        <v>1692</v>
      </c>
      <c r="G445" s="822" t="s">
        <v>1809</v>
      </c>
      <c r="H445" s="822" t="s">
        <v>329</v>
      </c>
      <c r="I445" s="822" t="s">
        <v>1813</v>
      </c>
      <c r="J445" s="822" t="s">
        <v>1077</v>
      </c>
      <c r="K445" s="822" t="s">
        <v>1814</v>
      </c>
      <c r="L445" s="825">
        <v>225.06</v>
      </c>
      <c r="M445" s="825">
        <v>900.24</v>
      </c>
      <c r="N445" s="822">
        <v>4</v>
      </c>
      <c r="O445" s="826">
        <v>4</v>
      </c>
      <c r="P445" s="825">
        <v>900.24</v>
      </c>
      <c r="Q445" s="827">
        <v>1</v>
      </c>
      <c r="R445" s="822">
        <v>4</v>
      </c>
      <c r="S445" s="827">
        <v>1</v>
      </c>
      <c r="T445" s="826">
        <v>4</v>
      </c>
      <c r="U445" s="828">
        <v>1</v>
      </c>
    </row>
    <row r="446" spans="1:21" ht="14.45" customHeight="1" x14ac:dyDescent="0.2">
      <c r="A446" s="821">
        <v>31</v>
      </c>
      <c r="B446" s="822" t="s">
        <v>1691</v>
      </c>
      <c r="C446" s="822" t="s">
        <v>1697</v>
      </c>
      <c r="D446" s="823" t="s">
        <v>2703</v>
      </c>
      <c r="E446" s="824" t="s">
        <v>1711</v>
      </c>
      <c r="F446" s="822" t="s">
        <v>1692</v>
      </c>
      <c r="G446" s="822" t="s">
        <v>1815</v>
      </c>
      <c r="H446" s="822" t="s">
        <v>329</v>
      </c>
      <c r="I446" s="822" t="s">
        <v>1816</v>
      </c>
      <c r="J446" s="822" t="s">
        <v>1817</v>
      </c>
      <c r="K446" s="822" t="s">
        <v>1818</v>
      </c>
      <c r="L446" s="825">
        <v>0</v>
      </c>
      <c r="M446" s="825">
        <v>0</v>
      </c>
      <c r="N446" s="822">
        <v>10</v>
      </c>
      <c r="O446" s="826">
        <v>8.5</v>
      </c>
      <c r="P446" s="825">
        <v>0</v>
      </c>
      <c r="Q446" s="827"/>
      <c r="R446" s="822">
        <v>8</v>
      </c>
      <c r="S446" s="827">
        <v>0.8</v>
      </c>
      <c r="T446" s="826">
        <v>8</v>
      </c>
      <c r="U446" s="828">
        <v>0.94117647058823528</v>
      </c>
    </row>
    <row r="447" spans="1:21" ht="14.45" customHeight="1" x14ac:dyDescent="0.2">
      <c r="A447" s="821">
        <v>31</v>
      </c>
      <c r="B447" s="822" t="s">
        <v>1691</v>
      </c>
      <c r="C447" s="822" t="s">
        <v>1697</v>
      </c>
      <c r="D447" s="823" t="s">
        <v>2703</v>
      </c>
      <c r="E447" s="824" t="s">
        <v>1711</v>
      </c>
      <c r="F447" s="822" t="s">
        <v>1692</v>
      </c>
      <c r="G447" s="822" t="s">
        <v>1815</v>
      </c>
      <c r="H447" s="822" t="s">
        <v>329</v>
      </c>
      <c r="I447" s="822" t="s">
        <v>1819</v>
      </c>
      <c r="J447" s="822" t="s">
        <v>1817</v>
      </c>
      <c r="K447" s="822" t="s">
        <v>1820</v>
      </c>
      <c r="L447" s="825">
        <v>0</v>
      </c>
      <c r="M447" s="825">
        <v>0</v>
      </c>
      <c r="N447" s="822">
        <v>1</v>
      </c>
      <c r="O447" s="826">
        <v>0.5</v>
      </c>
      <c r="P447" s="825">
        <v>0</v>
      </c>
      <c r="Q447" s="827"/>
      <c r="R447" s="822">
        <v>1</v>
      </c>
      <c r="S447" s="827">
        <v>1</v>
      </c>
      <c r="T447" s="826">
        <v>0.5</v>
      </c>
      <c r="U447" s="828">
        <v>1</v>
      </c>
    </row>
    <row r="448" spans="1:21" ht="14.45" customHeight="1" x14ac:dyDescent="0.2">
      <c r="A448" s="821">
        <v>31</v>
      </c>
      <c r="B448" s="822" t="s">
        <v>1691</v>
      </c>
      <c r="C448" s="822" t="s">
        <v>1697</v>
      </c>
      <c r="D448" s="823" t="s">
        <v>2703</v>
      </c>
      <c r="E448" s="824" t="s">
        <v>1711</v>
      </c>
      <c r="F448" s="822" t="s">
        <v>1692</v>
      </c>
      <c r="G448" s="822" t="s">
        <v>1965</v>
      </c>
      <c r="H448" s="822" t="s">
        <v>329</v>
      </c>
      <c r="I448" s="822" t="s">
        <v>1966</v>
      </c>
      <c r="J448" s="822" t="s">
        <v>882</v>
      </c>
      <c r="K448" s="822" t="s">
        <v>883</v>
      </c>
      <c r="L448" s="825">
        <v>121.92</v>
      </c>
      <c r="M448" s="825">
        <v>365.76</v>
      </c>
      <c r="N448" s="822">
        <v>3</v>
      </c>
      <c r="O448" s="826">
        <v>2</v>
      </c>
      <c r="P448" s="825">
        <v>243.84</v>
      </c>
      <c r="Q448" s="827">
        <v>0.66666666666666674</v>
      </c>
      <c r="R448" s="822">
        <v>2</v>
      </c>
      <c r="S448" s="827">
        <v>0.66666666666666663</v>
      </c>
      <c r="T448" s="826">
        <v>1</v>
      </c>
      <c r="U448" s="828">
        <v>0.5</v>
      </c>
    </row>
    <row r="449" spans="1:21" ht="14.45" customHeight="1" x14ac:dyDescent="0.2">
      <c r="A449" s="821">
        <v>31</v>
      </c>
      <c r="B449" s="822" t="s">
        <v>1691</v>
      </c>
      <c r="C449" s="822" t="s">
        <v>1697</v>
      </c>
      <c r="D449" s="823" t="s">
        <v>2703</v>
      </c>
      <c r="E449" s="824" t="s">
        <v>1711</v>
      </c>
      <c r="F449" s="822" t="s">
        <v>1692</v>
      </c>
      <c r="G449" s="822" t="s">
        <v>1965</v>
      </c>
      <c r="H449" s="822" t="s">
        <v>329</v>
      </c>
      <c r="I449" s="822" t="s">
        <v>2326</v>
      </c>
      <c r="J449" s="822" t="s">
        <v>882</v>
      </c>
      <c r="K449" s="822" t="s">
        <v>883</v>
      </c>
      <c r="L449" s="825">
        <v>121.92</v>
      </c>
      <c r="M449" s="825">
        <v>365.76</v>
      </c>
      <c r="N449" s="822">
        <v>3</v>
      </c>
      <c r="O449" s="826">
        <v>0.5</v>
      </c>
      <c r="P449" s="825">
        <v>365.76</v>
      </c>
      <c r="Q449" s="827">
        <v>1</v>
      </c>
      <c r="R449" s="822">
        <v>3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31</v>
      </c>
      <c r="B450" s="822" t="s">
        <v>1691</v>
      </c>
      <c r="C450" s="822" t="s">
        <v>1697</v>
      </c>
      <c r="D450" s="823" t="s">
        <v>2703</v>
      </c>
      <c r="E450" s="824" t="s">
        <v>1711</v>
      </c>
      <c r="F450" s="822" t="s">
        <v>1692</v>
      </c>
      <c r="G450" s="822" t="s">
        <v>1734</v>
      </c>
      <c r="H450" s="822" t="s">
        <v>329</v>
      </c>
      <c r="I450" s="822" t="s">
        <v>1735</v>
      </c>
      <c r="J450" s="822" t="s">
        <v>981</v>
      </c>
      <c r="K450" s="822" t="s">
        <v>982</v>
      </c>
      <c r="L450" s="825">
        <v>66.61</v>
      </c>
      <c r="M450" s="825">
        <v>133.22</v>
      </c>
      <c r="N450" s="822">
        <v>2</v>
      </c>
      <c r="O450" s="826">
        <v>1.5</v>
      </c>
      <c r="P450" s="825">
        <v>66.61</v>
      </c>
      <c r="Q450" s="827">
        <v>0.5</v>
      </c>
      <c r="R450" s="822">
        <v>1</v>
      </c>
      <c r="S450" s="827">
        <v>0.5</v>
      </c>
      <c r="T450" s="826">
        <v>1</v>
      </c>
      <c r="U450" s="828">
        <v>0.66666666666666663</v>
      </c>
    </row>
    <row r="451" spans="1:21" ht="14.45" customHeight="1" x14ac:dyDescent="0.2">
      <c r="A451" s="821">
        <v>31</v>
      </c>
      <c r="B451" s="822" t="s">
        <v>1691</v>
      </c>
      <c r="C451" s="822" t="s">
        <v>1697</v>
      </c>
      <c r="D451" s="823" t="s">
        <v>2703</v>
      </c>
      <c r="E451" s="824" t="s">
        <v>1711</v>
      </c>
      <c r="F451" s="822" t="s">
        <v>1693</v>
      </c>
      <c r="G451" s="822" t="s">
        <v>1746</v>
      </c>
      <c r="H451" s="822" t="s">
        <v>329</v>
      </c>
      <c r="I451" s="822" t="s">
        <v>1575</v>
      </c>
      <c r="J451" s="822" t="s">
        <v>2141</v>
      </c>
      <c r="K451" s="822"/>
      <c r="L451" s="825">
        <v>0</v>
      </c>
      <c r="M451" s="825">
        <v>0</v>
      </c>
      <c r="N451" s="822">
        <v>2</v>
      </c>
      <c r="O451" s="826">
        <v>1</v>
      </c>
      <c r="P451" s="825"/>
      <c r="Q451" s="827"/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31</v>
      </c>
      <c r="B452" s="822" t="s">
        <v>1691</v>
      </c>
      <c r="C452" s="822" t="s">
        <v>1697</v>
      </c>
      <c r="D452" s="823" t="s">
        <v>2703</v>
      </c>
      <c r="E452" s="824" t="s">
        <v>1711</v>
      </c>
      <c r="F452" s="822" t="s">
        <v>1694</v>
      </c>
      <c r="G452" s="822" t="s">
        <v>1746</v>
      </c>
      <c r="H452" s="822" t="s">
        <v>329</v>
      </c>
      <c r="I452" s="822" t="s">
        <v>1977</v>
      </c>
      <c r="J452" s="822" t="s">
        <v>1978</v>
      </c>
      <c r="K452" s="822" t="s">
        <v>1979</v>
      </c>
      <c r="L452" s="825">
        <v>1493.46</v>
      </c>
      <c r="M452" s="825">
        <v>1493.46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31</v>
      </c>
      <c r="B453" s="822" t="s">
        <v>1691</v>
      </c>
      <c r="C453" s="822" t="s">
        <v>1697</v>
      </c>
      <c r="D453" s="823" t="s">
        <v>2703</v>
      </c>
      <c r="E453" s="824" t="s">
        <v>1711</v>
      </c>
      <c r="F453" s="822" t="s">
        <v>1694</v>
      </c>
      <c r="G453" s="822" t="s">
        <v>1746</v>
      </c>
      <c r="H453" s="822" t="s">
        <v>329</v>
      </c>
      <c r="I453" s="822" t="s">
        <v>1827</v>
      </c>
      <c r="J453" s="822" t="s">
        <v>1828</v>
      </c>
      <c r="K453" s="822" t="s">
        <v>1829</v>
      </c>
      <c r="L453" s="825">
        <v>492.19</v>
      </c>
      <c r="M453" s="825">
        <v>4921.8999999999996</v>
      </c>
      <c r="N453" s="822">
        <v>10</v>
      </c>
      <c r="O453" s="826">
        <v>10</v>
      </c>
      <c r="P453" s="825">
        <v>4921.8999999999996</v>
      </c>
      <c r="Q453" s="827">
        <v>1</v>
      </c>
      <c r="R453" s="822">
        <v>10</v>
      </c>
      <c r="S453" s="827">
        <v>1</v>
      </c>
      <c r="T453" s="826">
        <v>10</v>
      </c>
      <c r="U453" s="828">
        <v>1</v>
      </c>
    </row>
    <row r="454" spans="1:21" ht="14.45" customHeight="1" x14ac:dyDescent="0.2">
      <c r="A454" s="821">
        <v>31</v>
      </c>
      <c r="B454" s="822" t="s">
        <v>1691</v>
      </c>
      <c r="C454" s="822" t="s">
        <v>1697</v>
      </c>
      <c r="D454" s="823" t="s">
        <v>2703</v>
      </c>
      <c r="E454" s="824" t="s">
        <v>1711</v>
      </c>
      <c r="F454" s="822" t="s">
        <v>1694</v>
      </c>
      <c r="G454" s="822" t="s">
        <v>1746</v>
      </c>
      <c r="H454" s="822" t="s">
        <v>329</v>
      </c>
      <c r="I454" s="822" t="s">
        <v>1747</v>
      </c>
      <c r="J454" s="822" t="s">
        <v>1748</v>
      </c>
      <c r="K454" s="822" t="s">
        <v>1749</v>
      </c>
      <c r="L454" s="825">
        <v>971.25</v>
      </c>
      <c r="M454" s="825">
        <v>4856.25</v>
      </c>
      <c r="N454" s="822">
        <v>5</v>
      </c>
      <c r="O454" s="826">
        <v>5</v>
      </c>
      <c r="P454" s="825">
        <v>3885</v>
      </c>
      <c r="Q454" s="827">
        <v>0.8</v>
      </c>
      <c r="R454" s="822">
        <v>4</v>
      </c>
      <c r="S454" s="827">
        <v>0.8</v>
      </c>
      <c r="T454" s="826">
        <v>4</v>
      </c>
      <c r="U454" s="828">
        <v>0.8</v>
      </c>
    </row>
    <row r="455" spans="1:21" ht="14.45" customHeight="1" x14ac:dyDescent="0.2">
      <c r="A455" s="821">
        <v>31</v>
      </c>
      <c r="B455" s="822" t="s">
        <v>1691</v>
      </c>
      <c r="C455" s="822" t="s">
        <v>1697</v>
      </c>
      <c r="D455" s="823" t="s">
        <v>2703</v>
      </c>
      <c r="E455" s="824" t="s">
        <v>1711</v>
      </c>
      <c r="F455" s="822" t="s">
        <v>1694</v>
      </c>
      <c r="G455" s="822" t="s">
        <v>1746</v>
      </c>
      <c r="H455" s="822" t="s">
        <v>329</v>
      </c>
      <c r="I455" s="822" t="s">
        <v>2213</v>
      </c>
      <c r="J455" s="822" t="s">
        <v>2014</v>
      </c>
      <c r="K455" s="822" t="s">
        <v>2214</v>
      </c>
      <c r="L455" s="825">
        <v>400.2</v>
      </c>
      <c r="M455" s="825">
        <v>400.2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31</v>
      </c>
      <c r="B456" s="822" t="s">
        <v>1691</v>
      </c>
      <c r="C456" s="822" t="s">
        <v>1697</v>
      </c>
      <c r="D456" s="823" t="s">
        <v>2703</v>
      </c>
      <c r="E456" s="824" t="s">
        <v>1711</v>
      </c>
      <c r="F456" s="822" t="s">
        <v>1694</v>
      </c>
      <c r="G456" s="822" t="s">
        <v>1746</v>
      </c>
      <c r="H456" s="822" t="s">
        <v>329</v>
      </c>
      <c r="I456" s="822" t="s">
        <v>1830</v>
      </c>
      <c r="J456" s="822" t="s">
        <v>1831</v>
      </c>
      <c r="K456" s="822" t="s">
        <v>1832</v>
      </c>
      <c r="L456" s="825">
        <v>60.23</v>
      </c>
      <c r="M456" s="825">
        <v>60.23</v>
      </c>
      <c r="N456" s="822">
        <v>1</v>
      </c>
      <c r="O456" s="826">
        <v>1</v>
      </c>
      <c r="P456" s="825">
        <v>60.23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31</v>
      </c>
      <c r="B457" s="822" t="s">
        <v>1691</v>
      </c>
      <c r="C457" s="822" t="s">
        <v>1697</v>
      </c>
      <c r="D457" s="823" t="s">
        <v>2703</v>
      </c>
      <c r="E457" s="824" t="s">
        <v>1711</v>
      </c>
      <c r="F457" s="822" t="s">
        <v>1694</v>
      </c>
      <c r="G457" s="822" t="s">
        <v>1746</v>
      </c>
      <c r="H457" s="822" t="s">
        <v>329</v>
      </c>
      <c r="I457" s="822" t="s">
        <v>1980</v>
      </c>
      <c r="J457" s="822" t="s">
        <v>1981</v>
      </c>
      <c r="K457" s="822" t="s">
        <v>1982</v>
      </c>
      <c r="L457" s="825">
        <v>245.42</v>
      </c>
      <c r="M457" s="825">
        <v>736.26</v>
      </c>
      <c r="N457" s="822">
        <v>3</v>
      </c>
      <c r="O457" s="826">
        <v>3</v>
      </c>
      <c r="P457" s="825">
        <v>736.26</v>
      </c>
      <c r="Q457" s="827">
        <v>1</v>
      </c>
      <c r="R457" s="822">
        <v>3</v>
      </c>
      <c r="S457" s="827">
        <v>1</v>
      </c>
      <c r="T457" s="826">
        <v>3</v>
      </c>
      <c r="U457" s="828">
        <v>1</v>
      </c>
    </row>
    <row r="458" spans="1:21" ht="14.45" customHeight="1" x14ac:dyDescent="0.2">
      <c r="A458" s="821">
        <v>31</v>
      </c>
      <c r="B458" s="822" t="s">
        <v>1691</v>
      </c>
      <c r="C458" s="822" t="s">
        <v>1697</v>
      </c>
      <c r="D458" s="823" t="s">
        <v>2703</v>
      </c>
      <c r="E458" s="824" t="s">
        <v>1711</v>
      </c>
      <c r="F458" s="822" t="s">
        <v>1694</v>
      </c>
      <c r="G458" s="822" t="s">
        <v>1746</v>
      </c>
      <c r="H458" s="822" t="s">
        <v>329</v>
      </c>
      <c r="I458" s="822" t="s">
        <v>1833</v>
      </c>
      <c r="J458" s="822" t="s">
        <v>1834</v>
      </c>
      <c r="K458" s="822" t="s">
        <v>1835</v>
      </c>
      <c r="L458" s="825">
        <v>36.18</v>
      </c>
      <c r="M458" s="825">
        <v>9768.5999999999967</v>
      </c>
      <c r="N458" s="822">
        <v>270</v>
      </c>
      <c r="O458" s="826">
        <v>137</v>
      </c>
      <c r="P458" s="825">
        <v>9551.5199999999968</v>
      </c>
      <c r="Q458" s="827">
        <v>0.97777777777777775</v>
      </c>
      <c r="R458" s="822">
        <v>264</v>
      </c>
      <c r="S458" s="827">
        <v>0.97777777777777775</v>
      </c>
      <c r="T458" s="826">
        <v>134</v>
      </c>
      <c r="U458" s="828">
        <v>0.97810218978102192</v>
      </c>
    </row>
    <row r="459" spans="1:21" ht="14.45" customHeight="1" x14ac:dyDescent="0.2">
      <c r="A459" s="821">
        <v>31</v>
      </c>
      <c r="B459" s="822" t="s">
        <v>1691</v>
      </c>
      <c r="C459" s="822" t="s">
        <v>1697</v>
      </c>
      <c r="D459" s="823" t="s">
        <v>2703</v>
      </c>
      <c r="E459" s="824" t="s">
        <v>1711</v>
      </c>
      <c r="F459" s="822" t="s">
        <v>1694</v>
      </c>
      <c r="G459" s="822" t="s">
        <v>1746</v>
      </c>
      <c r="H459" s="822" t="s">
        <v>329</v>
      </c>
      <c r="I459" s="822" t="s">
        <v>2327</v>
      </c>
      <c r="J459" s="822" t="s">
        <v>2328</v>
      </c>
      <c r="K459" s="822" t="s">
        <v>2329</v>
      </c>
      <c r="L459" s="825">
        <v>949.9</v>
      </c>
      <c r="M459" s="825">
        <v>949.9</v>
      </c>
      <c r="N459" s="822">
        <v>1</v>
      </c>
      <c r="O459" s="826">
        <v>1</v>
      </c>
      <c r="P459" s="825">
        <v>949.9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31</v>
      </c>
      <c r="B460" s="822" t="s">
        <v>1691</v>
      </c>
      <c r="C460" s="822" t="s">
        <v>1697</v>
      </c>
      <c r="D460" s="823" t="s">
        <v>2703</v>
      </c>
      <c r="E460" s="824" t="s">
        <v>1711</v>
      </c>
      <c r="F460" s="822" t="s">
        <v>1694</v>
      </c>
      <c r="G460" s="822" t="s">
        <v>1746</v>
      </c>
      <c r="H460" s="822" t="s">
        <v>329</v>
      </c>
      <c r="I460" s="822" t="s">
        <v>1839</v>
      </c>
      <c r="J460" s="822" t="s">
        <v>1840</v>
      </c>
      <c r="K460" s="822" t="s">
        <v>1841</v>
      </c>
      <c r="L460" s="825">
        <v>399.63</v>
      </c>
      <c r="M460" s="825">
        <v>9191.4900000000016</v>
      </c>
      <c r="N460" s="822">
        <v>23</v>
      </c>
      <c r="O460" s="826">
        <v>23</v>
      </c>
      <c r="P460" s="825">
        <v>7992.6000000000013</v>
      </c>
      <c r="Q460" s="827">
        <v>0.86956521739130432</v>
      </c>
      <c r="R460" s="822">
        <v>20</v>
      </c>
      <c r="S460" s="827">
        <v>0.86956521739130432</v>
      </c>
      <c r="T460" s="826">
        <v>20</v>
      </c>
      <c r="U460" s="828">
        <v>0.86956521739130432</v>
      </c>
    </row>
    <row r="461" spans="1:21" ht="14.45" customHeight="1" x14ac:dyDescent="0.2">
      <c r="A461" s="821">
        <v>31</v>
      </c>
      <c r="B461" s="822" t="s">
        <v>1691</v>
      </c>
      <c r="C461" s="822" t="s">
        <v>1697</v>
      </c>
      <c r="D461" s="823" t="s">
        <v>2703</v>
      </c>
      <c r="E461" s="824" t="s">
        <v>1711</v>
      </c>
      <c r="F461" s="822" t="s">
        <v>1694</v>
      </c>
      <c r="G461" s="822" t="s">
        <v>1746</v>
      </c>
      <c r="H461" s="822" t="s">
        <v>329</v>
      </c>
      <c r="I461" s="822" t="s">
        <v>2066</v>
      </c>
      <c r="J461" s="822" t="s">
        <v>2067</v>
      </c>
      <c r="K461" s="822" t="s">
        <v>2068</v>
      </c>
      <c r="L461" s="825">
        <v>80.36</v>
      </c>
      <c r="M461" s="825">
        <v>80.36</v>
      </c>
      <c r="N461" s="822">
        <v>1</v>
      </c>
      <c r="O461" s="826">
        <v>1</v>
      </c>
      <c r="P461" s="825">
        <v>80.36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31</v>
      </c>
      <c r="B462" s="822" t="s">
        <v>1691</v>
      </c>
      <c r="C462" s="822" t="s">
        <v>1697</v>
      </c>
      <c r="D462" s="823" t="s">
        <v>2703</v>
      </c>
      <c r="E462" s="824" t="s">
        <v>1711</v>
      </c>
      <c r="F462" s="822" t="s">
        <v>1694</v>
      </c>
      <c r="G462" s="822" t="s">
        <v>1746</v>
      </c>
      <c r="H462" s="822" t="s">
        <v>329</v>
      </c>
      <c r="I462" s="822" t="s">
        <v>1986</v>
      </c>
      <c r="J462" s="822" t="s">
        <v>1831</v>
      </c>
      <c r="K462" s="822" t="s">
        <v>1987</v>
      </c>
      <c r="L462" s="825">
        <v>51.97</v>
      </c>
      <c r="M462" s="825">
        <v>103.94</v>
      </c>
      <c r="N462" s="822">
        <v>2</v>
      </c>
      <c r="O462" s="826">
        <v>2</v>
      </c>
      <c r="P462" s="825">
        <v>103.94</v>
      </c>
      <c r="Q462" s="827">
        <v>1</v>
      </c>
      <c r="R462" s="822">
        <v>2</v>
      </c>
      <c r="S462" s="827">
        <v>1</v>
      </c>
      <c r="T462" s="826">
        <v>2</v>
      </c>
      <c r="U462" s="828">
        <v>1</v>
      </c>
    </row>
    <row r="463" spans="1:21" ht="14.45" customHeight="1" x14ac:dyDescent="0.2">
      <c r="A463" s="821">
        <v>31</v>
      </c>
      <c r="B463" s="822" t="s">
        <v>1691</v>
      </c>
      <c r="C463" s="822" t="s">
        <v>1697</v>
      </c>
      <c r="D463" s="823" t="s">
        <v>2703</v>
      </c>
      <c r="E463" s="824" t="s">
        <v>1711</v>
      </c>
      <c r="F463" s="822" t="s">
        <v>1694</v>
      </c>
      <c r="G463" s="822" t="s">
        <v>1746</v>
      </c>
      <c r="H463" s="822" t="s">
        <v>329</v>
      </c>
      <c r="I463" s="822" t="s">
        <v>1988</v>
      </c>
      <c r="J463" s="822" t="s">
        <v>1831</v>
      </c>
      <c r="K463" s="822" t="s">
        <v>1989</v>
      </c>
      <c r="L463" s="825">
        <v>60.23</v>
      </c>
      <c r="M463" s="825">
        <v>60.23</v>
      </c>
      <c r="N463" s="822">
        <v>1</v>
      </c>
      <c r="O463" s="826">
        <v>1</v>
      </c>
      <c r="P463" s="825">
        <v>60.23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31</v>
      </c>
      <c r="B464" s="822" t="s">
        <v>1691</v>
      </c>
      <c r="C464" s="822" t="s">
        <v>1697</v>
      </c>
      <c r="D464" s="823" t="s">
        <v>2703</v>
      </c>
      <c r="E464" s="824" t="s">
        <v>1711</v>
      </c>
      <c r="F464" s="822" t="s">
        <v>1694</v>
      </c>
      <c r="G464" s="822" t="s">
        <v>1746</v>
      </c>
      <c r="H464" s="822" t="s">
        <v>329</v>
      </c>
      <c r="I464" s="822" t="s">
        <v>1845</v>
      </c>
      <c r="J464" s="822" t="s">
        <v>1846</v>
      </c>
      <c r="K464" s="822" t="s">
        <v>1847</v>
      </c>
      <c r="L464" s="825">
        <v>1392.62</v>
      </c>
      <c r="M464" s="825">
        <v>1392.62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31</v>
      </c>
      <c r="B465" s="822" t="s">
        <v>1691</v>
      </c>
      <c r="C465" s="822" t="s">
        <v>1697</v>
      </c>
      <c r="D465" s="823" t="s">
        <v>2703</v>
      </c>
      <c r="E465" s="824" t="s">
        <v>1711</v>
      </c>
      <c r="F465" s="822" t="s">
        <v>1694</v>
      </c>
      <c r="G465" s="822" t="s">
        <v>1746</v>
      </c>
      <c r="H465" s="822" t="s">
        <v>329</v>
      </c>
      <c r="I465" s="822" t="s">
        <v>1848</v>
      </c>
      <c r="J465" s="822" t="s">
        <v>1849</v>
      </c>
      <c r="K465" s="822" t="s">
        <v>1850</v>
      </c>
      <c r="L465" s="825">
        <v>749.8</v>
      </c>
      <c r="M465" s="825">
        <v>2249.3999999999996</v>
      </c>
      <c r="N465" s="822">
        <v>3</v>
      </c>
      <c r="O465" s="826">
        <v>3</v>
      </c>
      <c r="P465" s="825">
        <v>2249.3999999999996</v>
      </c>
      <c r="Q465" s="827">
        <v>1</v>
      </c>
      <c r="R465" s="822">
        <v>3</v>
      </c>
      <c r="S465" s="827">
        <v>1</v>
      </c>
      <c r="T465" s="826">
        <v>3</v>
      </c>
      <c r="U465" s="828">
        <v>1</v>
      </c>
    </row>
    <row r="466" spans="1:21" ht="14.45" customHeight="1" x14ac:dyDescent="0.2">
      <c r="A466" s="821">
        <v>31</v>
      </c>
      <c r="B466" s="822" t="s">
        <v>1691</v>
      </c>
      <c r="C466" s="822" t="s">
        <v>1697</v>
      </c>
      <c r="D466" s="823" t="s">
        <v>2703</v>
      </c>
      <c r="E466" s="824" t="s">
        <v>1711</v>
      </c>
      <c r="F466" s="822" t="s">
        <v>1694</v>
      </c>
      <c r="G466" s="822" t="s">
        <v>1746</v>
      </c>
      <c r="H466" s="822" t="s">
        <v>329</v>
      </c>
      <c r="I466" s="822" t="s">
        <v>2069</v>
      </c>
      <c r="J466" s="822" t="s">
        <v>2070</v>
      </c>
      <c r="K466" s="822" t="s">
        <v>2071</v>
      </c>
      <c r="L466" s="825">
        <v>600.29999999999995</v>
      </c>
      <c r="M466" s="825">
        <v>1800.8999999999999</v>
      </c>
      <c r="N466" s="822">
        <v>3</v>
      </c>
      <c r="O466" s="826">
        <v>3</v>
      </c>
      <c r="P466" s="825">
        <v>1800.8999999999999</v>
      </c>
      <c r="Q466" s="827">
        <v>1</v>
      </c>
      <c r="R466" s="822">
        <v>3</v>
      </c>
      <c r="S466" s="827">
        <v>1</v>
      </c>
      <c r="T466" s="826">
        <v>3</v>
      </c>
      <c r="U466" s="828">
        <v>1</v>
      </c>
    </row>
    <row r="467" spans="1:21" ht="14.45" customHeight="1" x14ac:dyDescent="0.2">
      <c r="A467" s="821">
        <v>31</v>
      </c>
      <c r="B467" s="822" t="s">
        <v>1691</v>
      </c>
      <c r="C467" s="822" t="s">
        <v>1697</v>
      </c>
      <c r="D467" s="823" t="s">
        <v>2703</v>
      </c>
      <c r="E467" s="824" t="s">
        <v>1711</v>
      </c>
      <c r="F467" s="822" t="s">
        <v>1694</v>
      </c>
      <c r="G467" s="822" t="s">
        <v>1746</v>
      </c>
      <c r="H467" s="822" t="s">
        <v>329</v>
      </c>
      <c r="I467" s="822" t="s">
        <v>1990</v>
      </c>
      <c r="J467" s="822" t="s">
        <v>1991</v>
      </c>
      <c r="K467" s="822" t="s">
        <v>1992</v>
      </c>
      <c r="L467" s="825">
        <v>199.5</v>
      </c>
      <c r="M467" s="825">
        <v>399</v>
      </c>
      <c r="N467" s="822">
        <v>2</v>
      </c>
      <c r="O467" s="826">
        <v>2</v>
      </c>
      <c r="P467" s="825">
        <v>399</v>
      </c>
      <c r="Q467" s="827">
        <v>1</v>
      </c>
      <c r="R467" s="822">
        <v>2</v>
      </c>
      <c r="S467" s="827">
        <v>1</v>
      </c>
      <c r="T467" s="826">
        <v>2</v>
      </c>
      <c r="U467" s="828">
        <v>1</v>
      </c>
    </row>
    <row r="468" spans="1:21" ht="14.45" customHeight="1" x14ac:dyDescent="0.2">
      <c r="A468" s="821">
        <v>31</v>
      </c>
      <c r="B468" s="822" t="s">
        <v>1691</v>
      </c>
      <c r="C468" s="822" t="s">
        <v>1697</v>
      </c>
      <c r="D468" s="823" t="s">
        <v>2703</v>
      </c>
      <c r="E468" s="824" t="s">
        <v>1711</v>
      </c>
      <c r="F468" s="822" t="s">
        <v>1694</v>
      </c>
      <c r="G468" s="822" t="s">
        <v>1746</v>
      </c>
      <c r="H468" s="822" t="s">
        <v>329</v>
      </c>
      <c r="I468" s="822" t="s">
        <v>1851</v>
      </c>
      <c r="J468" s="822" t="s">
        <v>1852</v>
      </c>
      <c r="K468" s="822" t="s">
        <v>1853</v>
      </c>
      <c r="L468" s="825">
        <v>249.55</v>
      </c>
      <c r="M468" s="825">
        <v>499.1</v>
      </c>
      <c r="N468" s="822">
        <v>2</v>
      </c>
      <c r="O468" s="826">
        <v>1</v>
      </c>
      <c r="P468" s="825">
        <v>499.1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31</v>
      </c>
      <c r="B469" s="822" t="s">
        <v>1691</v>
      </c>
      <c r="C469" s="822" t="s">
        <v>1697</v>
      </c>
      <c r="D469" s="823" t="s">
        <v>2703</v>
      </c>
      <c r="E469" s="824" t="s">
        <v>1711</v>
      </c>
      <c r="F469" s="822" t="s">
        <v>1694</v>
      </c>
      <c r="G469" s="822" t="s">
        <v>1746</v>
      </c>
      <c r="H469" s="822" t="s">
        <v>329</v>
      </c>
      <c r="I469" s="822" t="s">
        <v>1854</v>
      </c>
      <c r="J469" s="822" t="s">
        <v>1855</v>
      </c>
      <c r="K469" s="822" t="s">
        <v>1856</v>
      </c>
      <c r="L469" s="825">
        <v>2296.87</v>
      </c>
      <c r="M469" s="825">
        <v>6890.61</v>
      </c>
      <c r="N469" s="822">
        <v>3</v>
      </c>
      <c r="O469" s="826">
        <v>3</v>
      </c>
      <c r="P469" s="825">
        <v>6890.61</v>
      </c>
      <c r="Q469" s="827">
        <v>1</v>
      </c>
      <c r="R469" s="822">
        <v>3</v>
      </c>
      <c r="S469" s="827">
        <v>1</v>
      </c>
      <c r="T469" s="826">
        <v>3</v>
      </c>
      <c r="U469" s="828">
        <v>1</v>
      </c>
    </row>
    <row r="470" spans="1:21" ht="14.45" customHeight="1" x14ac:dyDescent="0.2">
      <c r="A470" s="821">
        <v>31</v>
      </c>
      <c r="B470" s="822" t="s">
        <v>1691</v>
      </c>
      <c r="C470" s="822" t="s">
        <v>1697</v>
      </c>
      <c r="D470" s="823" t="s">
        <v>2703</v>
      </c>
      <c r="E470" s="824" t="s">
        <v>1711</v>
      </c>
      <c r="F470" s="822" t="s">
        <v>1694</v>
      </c>
      <c r="G470" s="822" t="s">
        <v>1746</v>
      </c>
      <c r="H470" s="822" t="s">
        <v>329</v>
      </c>
      <c r="I470" s="822" t="s">
        <v>1857</v>
      </c>
      <c r="J470" s="822" t="s">
        <v>1858</v>
      </c>
      <c r="K470" s="822" t="s">
        <v>1859</v>
      </c>
      <c r="L470" s="825">
        <v>320.25</v>
      </c>
      <c r="M470" s="825">
        <v>4803.75</v>
      </c>
      <c r="N470" s="822">
        <v>15</v>
      </c>
      <c r="O470" s="826">
        <v>15</v>
      </c>
      <c r="P470" s="825">
        <v>4803.75</v>
      </c>
      <c r="Q470" s="827">
        <v>1</v>
      </c>
      <c r="R470" s="822">
        <v>15</v>
      </c>
      <c r="S470" s="827">
        <v>1</v>
      </c>
      <c r="T470" s="826">
        <v>15</v>
      </c>
      <c r="U470" s="828">
        <v>1</v>
      </c>
    </row>
    <row r="471" spans="1:21" ht="14.45" customHeight="1" x14ac:dyDescent="0.2">
      <c r="A471" s="821">
        <v>31</v>
      </c>
      <c r="B471" s="822" t="s">
        <v>1691</v>
      </c>
      <c r="C471" s="822" t="s">
        <v>1697</v>
      </c>
      <c r="D471" s="823" t="s">
        <v>2703</v>
      </c>
      <c r="E471" s="824" t="s">
        <v>1711</v>
      </c>
      <c r="F471" s="822" t="s">
        <v>1694</v>
      </c>
      <c r="G471" s="822" t="s">
        <v>1746</v>
      </c>
      <c r="H471" s="822" t="s">
        <v>329</v>
      </c>
      <c r="I471" s="822" t="s">
        <v>2072</v>
      </c>
      <c r="J471" s="822" t="s">
        <v>1834</v>
      </c>
      <c r="K471" s="822" t="s">
        <v>2073</v>
      </c>
      <c r="L471" s="825">
        <v>31.91</v>
      </c>
      <c r="M471" s="825">
        <v>31.91</v>
      </c>
      <c r="N471" s="822">
        <v>1</v>
      </c>
      <c r="O471" s="826">
        <v>1</v>
      </c>
      <c r="P471" s="825">
        <v>31.91</v>
      </c>
      <c r="Q471" s="827">
        <v>1</v>
      </c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31</v>
      </c>
      <c r="B472" s="822" t="s">
        <v>1691</v>
      </c>
      <c r="C472" s="822" t="s">
        <v>1697</v>
      </c>
      <c r="D472" s="823" t="s">
        <v>2703</v>
      </c>
      <c r="E472" s="824" t="s">
        <v>1711</v>
      </c>
      <c r="F472" s="822" t="s">
        <v>1694</v>
      </c>
      <c r="G472" s="822" t="s">
        <v>1746</v>
      </c>
      <c r="H472" s="822" t="s">
        <v>329</v>
      </c>
      <c r="I472" s="822" t="s">
        <v>1867</v>
      </c>
      <c r="J472" s="822" t="s">
        <v>1868</v>
      </c>
      <c r="K472" s="822" t="s">
        <v>1869</v>
      </c>
      <c r="L472" s="825">
        <v>249.55</v>
      </c>
      <c r="M472" s="825">
        <v>249.55</v>
      </c>
      <c r="N472" s="822">
        <v>1</v>
      </c>
      <c r="O472" s="826">
        <v>1</v>
      </c>
      <c r="P472" s="825">
        <v>249.55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31</v>
      </c>
      <c r="B473" s="822" t="s">
        <v>1691</v>
      </c>
      <c r="C473" s="822" t="s">
        <v>1697</v>
      </c>
      <c r="D473" s="823" t="s">
        <v>2703</v>
      </c>
      <c r="E473" s="824" t="s">
        <v>1711</v>
      </c>
      <c r="F473" s="822" t="s">
        <v>1694</v>
      </c>
      <c r="G473" s="822" t="s">
        <v>1746</v>
      </c>
      <c r="H473" s="822" t="s">
        <v>329</v>
      </c>
      <c r="I473" s="822" t="s">
        <v>2330</v>
      </c>
      <c r="J473" s="822" t="s">
        <v>2331</v>
      </c>
      <c r="K473" s="822" t="s">
        <v>2332</v>
      </c>
      <c r="L473" s="825">
        <v>5200.3</v>
      </c>
      <c r="M473" s="825">
        <v>5200.3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31</v>
      </c>
      <c r="B474" s="822" t="s">
        <v>1691</v>
      </c>
      <c r="C474" s="822" t="s">
        <v>1697</v>
      </c>
      <c r="D474" s="823" t="s">
        <v>2703</v>
      </c>
      <c r="E474" s="824" t="s">
        <v>1711</v>
      </c>
      <c r="F474" s="822" t="s">
        <v>1694</v>
      </c>
      <c r="G474" s="822" t="s">
        <v>1746</v>
      </c>
      <c r="H474" s="822" t="s">
        <v>329</v>
      </c>
      <c r="I474" s="822" t="s">
        <v>2013</v>
      </c>
      <c r="J474" s="822" t="s">
        <v>2014</v>
      </c>
      <c r="K474" s="822" t="s">
        <v>2015</v>
      </c>
      <c r="L474" s="825">
        <v>2400.0500000000002</v>
      </c>
      <c r="M474" s="825">
        <v>2400.0500000000002</v>
      </c>
      <c r="N474" s="822">
        <v>1</v>
      </c>
      <c r="O474" s="826">
        <v>1</v>
      </c>
      <c r="P474" s="825">
        <v>2400.0500000000002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31</v>
      </c>
      <c r="B475" s="822" t="s">
        <v>1691</v>
      </c>
      <c r="C475" s="822" t="s">
        <v>1697</v>
      </c>
      <c r="D475" s="823" t="s">
        <v>2703</v>
      </c>
      <c r="E475" s="824" t="s">
        <v>1711</v>
      </c>
      <c r="F475" s="822" t="s">
        <v>1694</v>
      </c>
      <c r="G475" s="822" t="s">
        <v>1746</v>
      </c>
      <c r="H475" s="822" t="s">
        <v>329</v>
      </c>
      <c r="I475" s="822" t="s">
        <v>2227</v>
      </c>
      <c r="J475" s="822" t="s">
        <v>2228</v>
      </c>
      <c r="K475" s="822" t="s">
        <v>2229</v>
      </c>
      <c r="L475" s="825">
        <v>3000.35</v>
      </c>
      <c r="M475" s="825">
        <v>6000.7</v>
      </c>
      <c r="N475" s="822">
        <v>2</v>
      </c>
      <c r="O475" s="826">
        <v>2</v>
      </c>
      <c r="P475" s="825">
        <v>3000.35</v>
      </c>
      <c r="Q475" s="827">
        <v>0.5</v>
      </c>
      <c r="R475" s="822">
        <v>1</v>
      </c>
      <c r="S475" s="827">
        <v>0.5</v>
      </c>
      <c r="T475" s="826">
        <v>1</v>
      </c>
      <c r="U475" s="828">
        <v>0.5</v>
      </c>
    </row>
    <row r="476" spans="1:21" ht="14.45" customHeight="1" x14ac:dyDescent="0.2">
      <c r="A476" s="821">
        <v>31</v>
      </c>
      <c r="B476" s="822" t="s">
        <v>1691</v>
      </c>
      <c r="C476" s="822" t="s">
        <v>1697</v>
      </c>
      <c r="D476" s="823" t="s">
        <v>2703</v>
      </c>
      <c r="E476" s="824" t="s">
        <v>1711</v>
      </c>
      <c r="F476" s="822" t="s">
        <v>1694</v>
      </c>
      <c r="G476" s="822" t="s">
        <v>1746</v>
      </c>
      <c r="H476" s="822" t="s">
        <v>329</v>
      </c>
      <c r="I476" s="822" t="s">
        <v>2019</v>
      </c>
      <c r="J476" s="822" t="s">
        <v>2020</v>
      </c>
      <c r="K476" s="822" t="s">
        <v>2021</v>
      </c>
      <c r="L476" s="825">
        <v>2337</v>
      </c>
      <c r="M476" s="825">
        <v>2337</v>
      </c>
      <c r="N476" s="822">
        <v>1</v>
      </c>
      <c r="O476" s="826">
        <v>1</v>
      </c>
      <c r="P476" s="825">
        <v>2337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31</v>
      </c>
      <c r="B477" s="822" t="s">
        <v>1691</v>
      </c>
      <c r="C477" s="822" t="s">
        <v>1697</v>
      </c>
      <c r="D477" s="823" t="s">
        <v>2703</v>
      </c>
      <c r="E477" s="824" t="s">
        <v>1712</v>
      </c>
      <c r="F477" s="822" t="s">
        <v>1692</v>
      </c>
      <c r="G477" s="822" t="s">
        <v>1882</v>
      </c>
      <c r="H477" s="822" t="s">
        <v>329</v>
      </c>
      <c r="I477" s="822" t="s">
        <v>2333</v>
      </c>
      <c r="J477" s="822" t="s">
        <v>613</v>
      </c>
      <c r="K477" s="822" t="s">
        <v>1608</v>
      </c>
      <c r="L477" s="825">
        <v>0</v>
      </c>
      <c r="M477" s="825">
        <v>0</v>
      </c>
      <c r="N477" s="822">
        <v>1</v>
      </c>
      <c r="O477" s="826">
        <v>1</v>
      </c>
      <c r="P477" s="825">
        <v>0</v>
      </c>
      <c r="Q477" s="827"/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31</v>
      </c>
      <c r="B478" s="822" t="s">
        <v>1691</v>
      </c>
      <c r="C478" s="822" t="s">
        <v>1697</v>
      </c>
      <c r="D478" s="823" t="s">
        <v>2703</v>
      </c>
      <c r="E478" s="824" t="s">
        <v>1712</v>
      </c>
      <c r="F478" s="822" t="s">
        <v>1692</v>
      </c>
      <c r="G478" s="822" t="s">
        <v>2087</v>
      </c>
      <c r="H478" s="822" t="s">
        <v>329</v>
      </c>
      <c r="I478" s="822" t="s">
        <v>2234</v>
      </c>
      <c r="J478" s="822" t="s">
        <v>2089</v>
      </c>
      <c r="K478" s="822" t="s">
        <v>2235</v>
      </c>
      <c r="L478" s="825">
        <v>0</v>
      </c>
      <c r="M478" s="825">
        <v>0</v>
      </c>
      <c r="N478" s="822">
        <v>1</v>
      </c>
      <c r="O478" s="826">
        <v>1</v>
      </c>
      <c r="P478" s="825"/>
      <c r="Q478" s="827"/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31</v>
      </c>
      <c r="B479" s="822" t="s">
        <v>1691</v>
      </c>
      <c r="C479" s="822" t="s">
        <v>1697</v>
      </c>
      <c r="D479" s="823" t="s">
        <v>2703</v>
      </c>
      <c r="E479" s="824" t="s">
        <v>1712</v>
      </c>
      <c r="F479" s="822" t="s">
        <v>1692</v>
      </c>
      <c r="G479" s="822" t="s">
        <v>1757</v>
      </c>
      <c r="H479" s="822" t="s">
        <v>329</v>
      </c>
      <c r="I479" s="822" t="s">
        <v>1887</v>
      </c>
      <c r="J479" s="822" t="s">
        <v>1759</v>
      </c>
      <c r="K479" s="822" t="s">
        <v>682</v>
      </c>
      <c r="L479" s="825">
        <v>78.33</v>
      </c>
      <c r="M479" s="825">
        <v>156.66</v>
      </c>
      <c r="N479" s="822">
        <v>2</v>
      </c>
      <c r="O479" s="826">
        <v>2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31</v>
      </c>
      <c r="B480" s="822" t="s">
        <v>1691</v>
      </c>
      <c r="C480" s="822" t="s">
        <v>1697</v>
      </c>
      <c r="D480" s="823" t="s">
        <v>2703</v>
      </c>
      <c r="E480" s="824" t="s">
        <v>1712</v>
      </c>
      <c r="F480" s="822" t="s">
        <v>1692</v>
      </c>
      <c r="G480" s="822" t="s">
        <v>1760</v>
      </c>
      <c r="H480" s="822" t="s">
        <v>329</v>
      </c>
      <c r="I480" s="822" t="s">
        <v>2334</v>
      </c>
      <c r="J480" s="822" t="s">
        <v>2091</v>
      </c>
      <c r="K480" s="822" t="s">
        <v>2335</v>
      </c>
      <c r="L480" s="825">
        <v>97.96</v>
      </c>
      <c r="M480" s="825">
        <v>97.96</v>
      </c>
      <c r="N480" s="822">
        <v>1</v>
      </c>
      <c r="O480" s="826">
        <v>1</v>
      </c>
      <c r="P480" s="825">
        <v>97.96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31</v>
      </c>
      <c r="B481" s="822" t="s">
        <v>1691</v>
      </c>
      <c r="C481" s="822" t="s">
        <v>1697</v>
      </c>
      <c r="D481" s="823" t="s">
        <v>2703</v>
      </c>
      <c r="E481" s="824" t="s">
        <v>1712</v>
      </c>
      <c r="F481" s="822" t="s">
        <v>1692</v>
      </c>
      <c r="G481" s="822" t="s">
        <v>1891</v>
      </c>
      <c r="H481" s="822" t="s">
        <v>329</v>
      </c>
      <c r="I481" s="822" t="s">
        <v>2336</v>
      </c>
      <c r="J481" s="822" t="s">
        <v>697</v>
      </c>
      <c r="K481" s="822" t="s">
        <v>2337</v>
      </c>
      <c r="L481" s="825">
        <v>91.11</v>
      </c>
      <c r="M481" s="825">
        <v>91.11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31</v>
      </c>
      <c r="B482" s="822" t="s">
        <v>1691</v>
      </c>
      <c r="C482" s="822" t="s">
        <v>1697</v>
      </c>
      <c r="D482" s="823" t="s">
        <v>2703</v>
      </c>
      <c r="E482" s="824" t="s">
        <v>1712</v>
      </c>
      <c r="F482" s="822" t="s">
        <v>1692</v>
      </c>
      <c r="G482" s="822" t="s">
        <v>1778</v>
      </c>
      <c r="H482" s="822" t="s">
        <v>329</v>
      </c>
      <c r="I482" s="822" t="s">
        <v>1779</v>
      </c>
      <c r="J482" s="822" t="s">
        <v>1780</v>
      </c>
      <c r="K482" s="822" t="s">
        <v>1781</v>
      </c>
      <c r="L482" s="825">
        <v>132.97999999999999</v>
      </c>
      <c r="M482" s="825">
        <v>1861.7199999999998</v>
      </c>
      <c r="N482" s="822">
        <v>14</v>
      </c>
      <c r="O482" s="826">
        <v>6</v>
      </c>
      <c r="P482" s="825">
        <v>1861.7199999999998</v>
      </c>
      <c r="Q482" s="827">
        <v>1</v>
      </c>
      <c r="R482" s="822">
        <v>14</v>
      </c>
      <c r="S482" s="827">
        <v>1</v>
      </c>
      <c r="T482" s="826">
        <v>6</v>
      </c>
      <c r="U482" s="828">
        <v>1</v>
      </c>
    </row>
    <row r="483" spans="1:21" ht="14.45" customHeight="1" x14ac:dyDescent="0.2">
      <c r="A483" s="821">
        <v>31</v>
      </c>
      <c r="B483" s="822" t="s">
        <v>1691</v>
      </c>
      <c r="C483" s="822" t="s">
        <v>1697</v>
      </c>
      <c r="D483" s="823" t="s">
        <v>2703</v>
      </c>
      <c r="E483" s="824" t="s">
        <v>1712</v>
      </c>
      <c r="F483" s="822" t="s">
        <v>1692</v>
      </c>
      <c r="G483" s="822" t="s">
        <v>1778</v>
      </c>
      <c r="H483" s="822" t="s">
        <v>329</v>
      </c>
      <c r="I483" s="822" t="s">
        <v>2338</v>
      </c>
      <c r="J483" s="822" t="s">
        <v>1780</v>
      </c>
      <c r="K483" s="822" t="s">
        <v>2339</v>
      </c>
      <c r="L483" s="825">
        <v>77.52</v>
      </c>
      <c r="M483" s="825">
        <v>465.12</v>
      </c>
      <c r="N483" s="822">
        <v>6</v>
      </c>
      <c r="O483" s="826">
        <v>4</v>
      </c>
      <c r="P483" s="825">
        <v>310.08</v>
      </c>
      <c r="Q483" s="827">
        <v>0.66666666666666663</v>
      </c>
      <c r="R483" s="822">
        <v>4</v>
      </c>
      <c r="S483" s="827">
        <v>0.66666666666666663</v>
      </c>
      <c r="T483" s="826">
        <v>3</v>
      </c>
      <c r="U483" s="828">
        <v>0.75</v>
      </c>
    </row>
    <row r="484" spans="1:21" ht="14.45" customHeight="1" x14ac:dyDescent="0.2">
      <c r="A484" s="821">
        <v>31</v>
      </c>
      <c r="B484" s="822" t="s">
        <v>1691</v>
      </c>
      <c r="C484" s="822" t="s">
        <v>1697</v>
      </c>
      <c r="D484" s="823" t="s">
        <v>2703</v>
      </c>
      <c r="E484" s="824" t="s">
        <v>1712</v>
      </c>
      <c r="F484" s="822" t="s">
        <v>1692</v>
      </c>
      <c r="G484" s="822" t="s">
        <v>1721</v>
      </c>
      <c r="H484" s="822" t="s">
        <v>598</v>
      </c>
      <c r="I484" s="822" t="s">
        <v>1429</v>
      </c>
      <c r="J484" s="822" t="s">
        <v>776</v>
      </c>
      <c r="K484" s="822" t="s">
        <v>1430</v>
      </c>
      <c r="L484" s="825">
        <v>1385.62</v>
      </c>
      <c r="M484" s="825">
        <v>1385.62</v>
      </c>
      <c r="N484" s="822">
        <v>1</v>
      </c>
      <c r="O484" s="826">
        <v>1</v>
      </c>
      <c r="P484" s="825">
        <v>1385.62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31</v>
      </c>
      <c r="B485" s="822" t="s">
        <v>1691</v>
      </c>
      <c r="C485" s="822" t="s">
        <v>1697</v>
      </c>
      <c r="D485" s="823" t="s">
        <v>2703</v>
      </c>
      <c r="E485" s="824" t="s">
        <v>1712</v>
      </c>
      <c r="F485" s="822" t="s">
        <v>1692</v>
      </c>
      <c r="G485" s="822" t="s">
        <v>1721</v>
      </c>
      <c r="H485" s="822" t="s">
        <v>598</v>
      </c>
      <c r="I485" s="822" t="s">
        <v>1431</v>
      </c>
      <c r="J485" s="822" t="s">
        <v>773</v>
      </c>
      <c r="K485" s="822" t="s">
        <v>1432</v>
      </c>
      <c r="L485" s="825">
        <v>736.33</v>
      </c>
      <c r="M485" s="825">
        <v>72160.340000000011</v>
      </c>
      <c r="N485" s="822">
        <v>98</v>
      </c>
      <c r="O485" s="826">
        <v>40.5</v>
      </c>
      <c r="P485" s="825">
        <v>67006.030000000013</v>
      </c>
      <c r="Q485" s="827">
        <v>0.9285714285714286</v>
      </c>
      <c r="R485" s="822">
        <v>91</v>
      </c>
      <c r="S485" s="827">
        <v>0.9285714285714286</v>
      </c>
      <c r="T485" s="826">
        <v>38.5</v>
      </c>
      <c r="U485" s="828">
        <v>0.95061728395061729</v>
      </c>
    </row>
    <row r="486" spans="1:21" ht="14.45" customHeight="1" x14ac:dyDescent="0.2">
      <c r="A486" s="821">
        <v>31</v>
      </c>
      <c r="B486" s="822" t="s">
        <v>1691</v>
      </c>
      <c r="C486" s="822" t="s">
        <v>1697</v>
      </c>
      <c r="D486" s="823" t="s">
        <v>2703</v>
      </c>
      <c r="E486" s="824" t="s">
        <v>1712</v>
      </c>
      <c r="F486" s="822" t="s">
        <v>1692</v>
      </c>
      <c r="G486" s="822" t="s">
        <v>1721</v>
      </c>
      <c r="H486" s="822" t="s">
        <v>598</v>
      </c>
      <c r="I486" s="822" t="s">
        <v>1433</v>
      </c>
      <c r="J486" s="822" t="s">
        <v>773</v>
      </c>
      <c r="K486" s="822" t="s">
        <v>1434</v>
      </c>
      <c r="L486" s="825">
        <v>490.89</v>
      </c>
      <c r="M486" s="825">
        <v>12272.250000000002</v>
      </c>
      <c r="N486" s="822">
        <v>25</v>
      </c>
      <c r="O486" s="826">
        <v>9</v>
      </c>
      <c r="P486" s="825">
        <v>10799.580000000002</v>
      </c>
      <c r="Q486" s="827">
        <v>0.88</v>
      </c>
      <c r="R486" s="822">
        <v>22</v>
      </c>
      <c r="S486" s="827">
        <v>0.88</v>
      </c>
      <c r="T486" s="826">
        <v>8</v>
      </c>
      <c r="U486" s="828">
        <v>0.88888888888888884</v>
      </c>
    </row>
    <row r="487" spans="1:21" ht="14.45" customHeight="1" x14ac:dyDescent="0.2">
      <c r="A487" s="821">
        <v>31</v>
      </c>
      <c r="B487" s="822" t="s">
        <v>1691</v>
      </c>
      <c r="C487" s="822" t="s">
        <v>1697</v>
      </c>
      <c r="D487" s="823" t="s">
        <v>2703</v>
      </c>
      <c r="E487" s="824" t="s">
        <v>1712</v>
      </c>
      <c r="F487" s="822" t="s">
        <v>1692</v>
      </c>
      <c r="G487" s="822" t="s">
        <v>1721</v>
      </c>
      <c r="H487" s="822" t="s">
        <v>598</v>
      </c>
      <c r="I487" s="822" t="s">
        <v>2184</v>
      </c>
      <c r="J487" s="822" t="s">
        <v>773</v>
      </c>
      <c r="K487" s="822" t="s">
        <v>2185</v>
      </c>
      <c r="L487" s="825">
        <v>1154.68</v>
      </c>
      <c r="M487" s="825">
        <v>18474.88</v>
      </c>
      <c r="N487" s="822">
        <v>16</v>
      </c>
      <c r="O487" s="826">
        <v>4</v>
      </c>
      <c r="P487" s="825">
        <v>18474.88</v>
      </c>
      <c r="Q487" s="827">
        <v>1</v>
      </c>
      <c r="R487" s="822">
        <v>16</v>
      </c>
      <c r="S487" s="827">
        <v>1</v>
      </c>
      <c r="T487" s="826">
        <v>4</v>
      </c>
      <c r="U487" s="828">
        <v>1</v>
      </c>
    </row>
    <row r="488" spans="1:21" ht="14.45" customHeight="1" x14ac:dyDescent="0.2">
      <c r="A488" s="821">
        <v>31</v>
      </c>
      <c r="B488" s="822" t="s">
        <v>1691</v>
      </c>
      <c r="C488" s="822" t="s">
        <v>1697</v>
      </c>
      <c r="D488" s="823" t="s">
        <v>2703</v>
      </c>
      <c r="E488" s="824" t="s">
        <v>1712</v>
      </c>
      <c r="F488" s="822" t="s">
        <v>1692</v>
      </c>
      <c r="G488" s="822" t="s">
        <v>1721</v>
      </c>
      <c r="H488" s="822" t="s">
        <v>598</v>
      </c>
      <c r="I488" s="822" t="s">
        <v>1722</v>
      </c>
      <c r="J488" s="822" t="s">
        <v>773</v>
      </c>
      <c r="K488" s="822" t="s">
        <v>1723</v>
      </c>
      <c r="L488" s="825">
        <v>923.74</v>
      </c>
      <c r="M488" s="825">
        <v>13856.099999999999</v>
      </c>
      <c r="N488" s="822">
        <v>15</v>
      </c>
      <c r="O488" s="826">
        <v>6.5</v>
      </c>
      <c r="P488" s="825">
        <v>12008.619999999999</v>
      </c>
      <c r="Q488" s="827">
        <v>0.8666666666666667</v>
      </c>
      <c r="R488" s="822">
        <v>13</v>
      </c>
      <c r="S488" s="827">
        <v>0.8666666666666667</v>
      </c>
      <c r="T488" s="826">
        <v>5.5</v>
      </c>
      <c r="U488" s="828">
        <v>0.84615384615384615</v>
      </c>
    </row>
    <row r="489" spans="1:21" ht="14.45" customHeight="1" x14ac:dyDescent="0.2">
      <c r="A489" s="821">
        <v>31</v>
      </c>
      <c r="B489" s="822" t="s">
        <v>1691</v>
      </c>
      <c r="C489" s="822" t="s">
        <v>1697</v>
      </c>
      <c r="D489" s="823" t="s">
        <v>2703</v>
      </c>
      <c r="E489" s="824" t="s">
        <v>1712</v>
      </c>
      <c r="F489" s="822" t="s">
        <v>1692</v>
      </c>
      <c r="G489" s="822" t="s">
        <v>1787</v>
      </c>
      <c r="H489" s="822" t="s">
        <v>329</v>
      </c>
      <c r="I489" s="822" t="s">
        <v>1788</v>
      </c>
      <c r="J489" s="822" t="s">
        <v>637</v>
      </c>
      <c r="K489" s="822" t="s">
        <v>1186</v>
      </c>
      <c r="L489" s="825">
        <v>35.25</v>
      </c>
      <c r="M489" s="825">
        <v>35.25</v>
      </c>
      <c r="N489" s="822">
        <v>1</v>
      </c>
      <c r="O489" s="826">
        <v>1</v>
      </c>
      <c r="P489" s="825">
        <v>35.25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31</v>
      </c>
      <c r="B490" s="822" t="s">
        <v>1691</v>
      </c>
      <c r="C490" s="822" t="s">
        <v>1697</v>
      </c>
      <c r="D490" s="823" t="s">
        <v>2703</v>
      </c>
      <c r="E490" s="824" t="s">
        <v>1712</v>
      </c>
      <c r="F490" s="822" t="s">
        <v>1692</v>
      </c>
      <c r="G490" s="822" t="s">
        <v>1787</v>
      </c>
      <c r="H490" s="822" t="s">
        <v>329</v>
      </c>
      <c r="I490" s="822" t="s">
        <v>1925</v>
      </c>
      <c r="J490" s="822" t="s">
        <v>637</v>
      </c>
      <c r="K490" s="822" t="s">
        <v>1924</v>
      </c>
      <c r="L490" s="825">
        <v>35.25</v>
      </c>
      <c r="M490" s="825">
        <v>35.25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31</v>
      </c>
      <c r="B491" s="822" t="s">
        <v>1691</v>
      </c>
      <c r="C491" s="822" t="s">
        <v>1697</v>
      </c>
      <c r="D491" s="823" t="s">
        <v>2703</v>
      </c>
      <c r="E491" s="824" t="s">
        <v>1712</v>
      </c>
      <c r="F491" s="822" t="s">
        <v>1692</v>
      </c>
      <c r="G491" s="822" t="s">
        <v>1730</v>
      </c>
      <c r="H491" s="822" t="s">
        <v>598</v>
      </c>
      <c r="I491" s="822" t="s">
        <v>1575</v>
      </c>
      <c r="J491" s="822" t="s">
        <v>918</v>
      </c>
      <c r="K491" s="822" t="s">
        <v>920</v>
      </c>
      <c r="L491" s="825">
        <v>0</v>
      </c>
      <c r="M491" s="825">
        <v>0</v>
      </c>
      <c r="N491" s="822">
        <v>55</v>
      </c>
      <c r="O491" s="826">
        <v>41.5</v>
      </c>
      <c r="P491" s="825">
        <v>0</v>
      </c>
      <c r="Q491" s="827"/>
      <c r="R491" s="822">
        <v>36</v>
      </c>
      <c r="S491" s="827">
        <v>0.65454545454545454</v>
      </c>
      <c r="T491" s="826">
        <v>25.5</v>
      </c>
      <c r="U491" s="828">
        <v>0.61445783132530118</v>
      </c>
    </row>
    <row r="492" spans="1:21" ht="14.45" customHeight="1" x14ac:dyDescent="0.2">
      <c r="A492" s="821">
        <v>31</v>
      </c>
      <c r="B492" s="822" t="s">
        <v>1691</v>
      </c>
      <c r="C492" s="822" t="s">
        <v>1697</v>
      </c>
      <c r="D492" s="823" t="s">
        <v>2703</v>
      </c>
      <c r="E492" s="824" t="s">
        <v>1712</v>
      </c>
      <c r="F492" s="822" t="s">
        <v>1692</v>
      </c>
      <c r="G492" s="822" t="s">
        <v>1939</v>
      </c>
      <c r="H492" s="822" t="s">
        <v>329</v>
      </c>
      <c r="I492" s="822" t="s">
        <v>2340</v>
      </c>
      <c r="J492" s="822" t="s">
        <v>657</v>
      </c>
      <c r="K492" s="822" t="s">
        <v>2341</v>
      </c>
      <c r="L492" s="825">
        <v>42.54</v>
      </c>
      <c r="M492" s="825">
        <v>42.54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31</v>
      </c>
      <c r="B493" s="822" t="s">
        <v>1691</v>
      </c>
      <c r="C493" s="822" t="s">
        <v>1697</v>
      </c>
      <c r="D493" s="823" t="s">
        <v>2703</v>
      </c>
      <c r="E493" s="824" t="s">
        <v>1712</v>
      </c>
      <c r="F493" s="822" t="s">
        <v>1692</v>
      </c>
      <c r="G493" s="822" t="s">
        <v>1794</v>
      </c>
      <c r="H493" s="822" t="s">
        <v>329</v>
      </c>
      <c r="I493" s="822" t="s">
        <v>1795</v>
      </c>
      <c r="J493" s="822" t="s">
        <v>1157</v>
      </c>
      <c r="K493" s="822" t="s">
        <v>1796</v>
      </c>
      <c r="L493" s="825">
        <v>219.37</v>
      </c>
      <c r="M493" s="825">
        <v>1096.8499999999999</v>
      </c>
      <c r="N493" s="822">
        <v>5</v>
      </c>
      <c r="O493" s="826">
        <v>4</v>
      </c>
      <c r="P493" s="825">
        <v>877.48</v>
      </c>
      <c r="Q493" s="827">
        <v>0.8</v>
      </c>
      <c r="R493" s="822">
        <v>4</v>
      </c>
      <c r="S493" s="827">
        <v>0.8</v>
      </c>
      <c r="T493" s="826">
        <v>3</v>
      </c>
      <c r="U493" s="828">
        <v>0.75</v>
      </c>
    </row>
    <row r="494" spans="1:21" ht="14.45" customHeight="1" x14ac:dyDescent="0.2">
      <c r="A494" s="821">
        <v>31</v>
      </c>
      <c r="B494" s="822" t="s">
        <v>1691</v>
      </c>
      <c r="C494" s="822" t="s">
        <v>1697</v>
      </c>
      <c r="D494" s="823" t="s">
        <v>2703</v>
      </c>
      <c r="E494" s="824" t="s">
        <v>1712</v>
      </c>
      <c r="F494" s="822" t="s">
        <v>1692</v>
      </c>
      <c r="G494" s="822" t="s">
        <v>2342</v>
      </c>
      <c r="H494" s="822" t="s">
        <v>329</v>
      </c>
      <c r="I494" s="822" t="s">
        <v>2343</v>
      </c>
      <c r="J494" s="822" t="s">
        <v>2344</v>
      </c>
      <c r="K494" s="822" t="s">
        <v>2345</v>
      </c>
      <c r="L494" s="825">
        <v>61.97</v>
      </c>
      <c r="M494" s="825">
        <v>61.97</v>
      </c>
      <c r="N494" s="822">
        <v>1</v>
      </c>
      <c r="O494" s="826">
        <v>1</v>
      </c>
      <c r="P494" s="825">
        <v>61.97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31</v>
      </c>
      <c r="B495" s="822" t="s">
        <v>1691</v>
      </c>
      <c r="C495" s="822" t="s">
        <v>1697</v>
      </c>
      <c r="D495" s="823" t="s">
        <v>2703</v>
      </c>
      <c r="E495" s="824" t="s">
        <v>1712</v>
      </c>
      <c r="F495" s="822" t="s">
        <v>1692</v>
      </c>
      <c r="G495" s="822" t="s">
        <v>1957</v>
      </c>
      <c r="H495" s="822" t="s">
        <v>329</v>
      </c>
      <c r="I495" s="822" t="s">
        <v>2346</v>
      </c>
      <c r="J495" s="822" t="s">
        <v>2347</v>
      </c>
      <c r="K495" s="822" t="s">
        <v>2348</v>
      </c>
      <c r="L495" s="825">
        <v>0</v>
      </c>
      <c r="M495" s="825">
        <v>0</v>
      </c>
      <c r="N495" s="822">
        <v>1</v>
      </c>
      <c r="O495" s="826">
        <v>1</v>
      </c>
      <c r="P495" s="825"/>
      <c r="Q495" s="827"/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31</v>
      </c>
      <c r="B496" s="822" t="s">
        <v>1691</v>
      </c>
      <c r="C496" s="822" t="s">
        <v>1697</v>
      </c>
      <c r="D496" s="823" t="s">
        <v>2703</v>
      </c>
      <c r="E496" s="824" t="s">
        <v>1712</v>
      </c>
      <c r="F496" s="822" t="s">
        <v>1692</v>
      </c>
      <c r="G496" s="822" t="s">
        <v>1724</v>
      </c>
      <c r="H496" s="822" t="s">
        <v>329</v>
      </c>
      <c r="I496" s="822" t="s">
        <v>2349</v>
      </c>
      <c r="J496" s="822" t="s">
        <v>1732</v>
      </c>
      <c r="K496" s="822" t="s">
        <v>2350</v>
      </c>
      <c r="L496" s="825">
        <v>33.549999999999997</v>
      </c>
      <c r="M496" s="825">
        <v>33.549999999999997</v>
      </c>
      <c r="N496" s="822">
        <v>1</v>
      </c>
      <c r="O496" s="826">
        <v>1</v>
      </c>
      <c r="P496" s="825">
        <v>33.549999999999997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31</v>
      </c>
      <c r="B497" s="822" t="s">
        <v>1691</v>
      </c>
      <c r="C497" s="822" t="s">
        <v>1697</v>
      </c>
      <c r="D497" s="823" t="s">
        <v>2703</v>
      </c>
      <c r="E497" s="824" t="s">
        <v>1712</v>
      </c>
      <c r="F497" s="822" t="s">
        <v>1692</v>
      </c>
      <c r="G497" s="822" t="s">
        <v>1724</v>
      </c>
      <c r="H497" s="822" t="s">
        <v>329</v>
      </c>
      <c r="I497" s="822" t="s">
        <v>1805</v>
      </c>
      <c r="J497" s="822" t="s">
        <v>1732</v>
      </c>
      <c r="K497" s="822" t="s">
        <v>1806</v>
      </c>
      <c r="L497" s="825">
        <v>50.32</v>
      </c>
      <c r="M497" s="825">
        <v>201.28</v>
      </c>
      <c r="N497" s="822">
        <v>4</v>
      </c>
      <c r="O497" s="826">
        <v>4</v>
      </c>
      <c r="P497" s="825">
        <v>201.28</v>
      </c>
      <c r="Q497" s="827">
        <v>1</v>
      </c>
      <c r="R497" s="822">
        <v>4</v>
      </c>
      <c r="S497" s="827">
        <v>1</v>
      </c>
      <c r="T497" s="826">
        <v>4</v>
      </c>
      <c r="U497" s="828">
        <v>1</v>
      </c>
    </row>
    <row r="498" spans="1:21" ht="14.45" customHeight="1" x14ac:dyDescent="0.2">
      <c r="A498" s="821">
        <v>31</v>
      </c>
      <c r="B498" s="822" t="s">
        <v>1691</v>
      </c>
      <c r="C498" s="822" t="s">
        <v>1697</v>
      </c>
      <c r="D498" s="823" t="s">
        <v>2703</v>
      </c>
      <c r="E498" s="824" t="s">
        <v>1712</v>
      </c>
      <c r="F498" s="822" t="s">
        <v>1692</v>
      </c>
      <c r="G498" s="822" t="s">
        <v>1724</v>
      </c>
      <c r="H498" s="822" t="s">
        <v>329</v>
      </c>
      <c r="I498" s="822" t="s">
        <v>2197</v>
      </c>
      <c r="J498" s="822" t="s">
        <v>1732</v>
      </c>
      <c r="K498" s="822" t="s">
        <v>2198</v>
      </c>
      <c r="L498" s="825">
        <v>33.31</v>
      </c>
      <c r="M498" s="825">
        <v>266.48</v>
      </c>
      <c r="N498" s="822">
        <v>8</v>
      </c>
      <c r="O498" s="826">
        <v>8</v>
      </c>
      <c r="P498" s="825">
        <v>166.55</v>
      </c>
      <c r="Q498" s="827">
        <v>0.625</v>
      </c>
      <c r="R498" s="822">
        <v>5</v>
      </c>
      <c r="S498" s="827">
        <v>0.625</v>
      </c>
      <c r="T498" s="826">
        <v>5</v>
      </c>
      <c r="U498" s="828">
        <v>0.625</v>
      </c>
    </row>
    <row r="499" spans="1:21" ht="14.45" customHeight="1" x14ac:dyDescent="0.2">
      <c r="A499" s="821">
        <v>31</v>
      </c>
      <c r="B499" s="822" t="s">
        <v>1691</v>
      </c>
      <c r="C499" s="822" t="s">
        <v>1697</v>
      </c>
      <c r="D499" s="823" t="s">
        <v>2703</v>
      </c>
      <c r="E499" s="824" t="s">
        <v>1712</v>
      </c>
      <c r="F499" s="822" t="s">
        <v>1692</v>
      </c>
      <c r="G499" s="822" t="s">
        <v>1724</v>
      </c>
      <c r="H499" s="822" t="s">
        <v>329</v>
      </c>
      <c r="I499" s="822" t="s">
        <v>1807</v>
      </c>
      <c r="J499" s="822" t="s">
        <v>1732</v>
      </c>
      <c r="K499" s="822" t="s">
        <v>1808</v>
      </c>
      <c r="L499" s="825">
        <v>99.94</v>
      </c>
      <c r="M499" s="825">
        <v>899.46</v>
      </c>
      <c r="N499" s="822">
        <v>9</v>
      </c>
      <c r="O499" s="826">
        <v>8</v>
      </c>
      <c r="P499" s="825">
        <v>599.64</v>
      </c>
      <c r="Q499" s="827">
        <v>0.66666666666666663</v>
      </c>
      <c r="R499" s="822">
        <v>6</v>
      </c>
      <c r="S499" s="827">
        <v>0.66666666666666663</v>
      </c>
      <c r="T499" s="826">
        <v>5</v>
      </c>
      <c r="U499" s="828">
        <v>0.625</v>
      </c>
    </row>
    <row r="500" spans="1:21" ht="14.45" customHeight="1" x14ac:dyDescent="0.2">
      <c r="A500" s="821">
        <v>31</v>
      </c>
      <c r="B500" s="822" t="s">
        <v>1691</v>
      </c>
      <c r="C500" s="822" t="s">
        <v>1697</v>
      </c>
      <c r="D500" s="823" t="s">
        <v>2703</v>
      </c>
      <c r="E500" s="824" t="s">
        <v>1712</v>
      </c>
      <c r="F500" s="822" t="s">
        <v>1692</v>
      </c>
      <c r="G500" s="822" t="s">
        <v>1724</v>
      </c>
      <c r="H500" s="822" t="s">
        <v>329</v>
      </c>
      <c r="I500" s="822" t="s">
        <v>1725</v>
      </c>
      <c r="J500" s="822" t="s">
        <v>1048</v>
      </c>
      <c r="K500" s="822" t="s">
        <v>1050</v>
      </c>
      <c r="L500" s="825">
        <v>50.32</v>
      </c>
      <c r="M500" s="825">
        <v>100.64</v>
      </c>
      <c r="N500" s="822">
        <v>2</v>
      </c>
      <c r="O500" s="826">
        <v>1.5</v>
      </c>
      <c r="P500" s="825">
        <v>50.32</v>
      </c>
      <c r="Q500" s="827">
        <v>0.5</v>
      </c>
      <c r="R500" s="822">
        <v>1</v>
      </c>
      <c r="S500" s="827">
        <v>0.5</v>
      </c>
      <c r="T500" s="826">
        <v>1</v>
      </c>
      <c r="U500" s="828">
        <v>0.66666666666666663</v>
      </c>
    </row>
    <row r="501" spans="1:21" ht="14.45" customHeight="1" x14ac:dyDescent="0.2">
      <c r="A501" s="821">
        <v>31</v>
      </c>
      <c r="B501" s="822" t="s">
        <v>1691</v>
      </c>
      <c r="C501" s="822" t="s">
        <v>1697</v>
      </c>
      <c r="D501" s="823" t="s">
        <v>2703</v>
      </c>
      <c r="E501" s="824" t="s">
        <v>1712</v>
      </c>
      <c r="F501" s="822" t="s">
        <v>1692</v>
      </c>
      <c r="G501" s="822" t="s">
        <v>1724</v>
      </c>
      <c r="H501" s="822" t="s">
        <v>329</v>
      </c>
      <c r="I501" s="822" t="s">
        <v>1731</v>
      </c>
      <c r="J501" s="822" t="s">
        <v>1732</v>
      </c>
      <c r="K501" s="822" t="s">
        <v>1733</v>
      </c>
      <c r="L501" s="825">
        <v>66.63</v>
      </c>
      <c r="M501" s="825">
        <v>732.93</v>
      </c>
      <c r="N501" s="822">
        <v>11</v>
      </c>
      <c r="O501" s="826">
        <v>10</v>
      </c>
      <c r="P501" s="825">
        <v>466.40999999999997</v>
      </c>
      <c r="Q501" s="827">
        <v>0.63636363636363635</v>
      </c>
      <c r="R501" s="822">
        <v>7</v>
      </c>
      <c r="S501" s="827">
        <v>0.63636363636363635</v>
      </c>
      <c r="T501" s="826">
        <v>6.5</v>
      </c>
      <c r="U501" s="828">
        <v>0.65</v>
      </c>
    </row>
    <row r="502" spans="1:21" ht="14.45" customHeight="1" x14ac:dyDescent="0.2">
      <c r="A502" s="821">
        <v>31</v>
      </c>
      <c r="B502" s="822" t="s">
        <v>1691</v>
      </c>
      <c r="C502" s="822" t="s">
        <v>1697</v>
      </c>
      <c r="D502" s="823" t="s">
        <v>2703</v>
      </c>
      <c r="E502" s="824" t="s">
        <v>1712</v>
      </c>
      <c r="F502" s="822" t="s">
        <v>1692</v>
      </c>
      <c r="G502" s="822" t="s">
        <v>1724</v>
      </c>
      <c r="H502" s="822" t="s">
        <v>329</v>
      </c>
      <c r="I502" s="822" t="s">
        <v>1740</v>
      </c>
      <c r="J502" s="822" t="s">
        <v>1048</v>
      </c>
      <c r="K502" s="822" t="s">
        <v>1741</v>
      </c>
      <c r="L502" s="825">
        <v>50.32</v>
      </c>
      <c r="M502" s="825">
        <v>1408.9600000000005</v>
      </c>
      <c r="N502" s="822">
        <v>28</v>
      </c>
      <c r="O502" s="826">
        <v>27</v>
      </c>
      <c r="P502" s="825">
        <v>1006.4000000000004</v>
      </c>
      <c r="Q502" s="827">
        <v>0.7142857142857143</v>
      </c>
      <c r="R502" s="822">
        <v>20</v>
      </c>
      <c r="S502" s="827">
        <v>0.7142857142857143</v>
      </c>
      <c r="T502" s="826">
        <v>19</v>
      </c>
      <c r="U502" s="828">
        <v>0.70370370370370372</v>
      </c>
    </row>
    <row r="503" spans="1:21" ht="14.45" customHeight="1" x14ac:dyDescent="0.2">
      <c r="A503" s="821">
        <v>31</v>
      </c>
      <c r="B503" s="822" t="s">
        <v>1691</v>
      </c>
      <c r="C503" s="822" t="s">
        <v>1697</v>
      </c>
      <c r="D503" s="823" t="s">
        <v>2703</v>
      </c>
      <c r="E503" s="824" t="s">
        <v>1712</v>
      </c>
      <c r="F503" s="822" t="s">
        <v>1692</v>
      </c>
      <c r="G503" s="822" t="s">
        <v>1724</v>
      </c>
      <c r="H503" s="822" t="s">
        <v>329</v>
      </c>
      <c r="I503" s="822" t="s">
        <v>1961</v>
      </c>
      <c r="J503" s="822" t="s">
        <v>1048</v>
      </c>
      <c r="K503" s="822" t="s">
        <v>1962</v>
      </c>
      <c r="L503" s="825">
        <v>33.549999999999997</v>
      </c>
      <c r="M503" s="825">
        <v>33.549999999999997</v>
      </c>
      <c r="N503" s="822">
        <v>1</v>
      </c>
      <c r="O503" s="826">
        <v>1</v>
      </c>
      <c r="P503" s="825">
        <v>33.549999999999997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31</v>
      </c>
      <c r="B504" s="822" t="s">
        <v>1691</v>
      </c>
      <c r="C504" s="822" t="s">
        <v>1697</v>
      </c>
      <c r="D504" s="823" t="s">
        <v>2703</v>
      </c>
      <c r="E504" s="824" t="s">
        <v>1712</v>
      </c>
      <c r="F504" s="822" t="s">
        <v>1692</v>
      </c>
      <c r="G504" s="822" t="s">
        <v>1724</v>
      </c>
      <c r="H504" s="822" t="s">
        <v>329</v>
      </c>
      <c r="I504" s="822" t="s">
        <v>1963</v>
      </c>
      <c r="J504" s="822" t="s">
        <v>1048</v>
      </c>
      <c r="K504" s="822" t="s">
        <v>1964</v>
      </c>
      <c r="L504" s="825">
        <v>16.77</v>
      </c>
      <c r="M504" s="825">
        <v>50.31</v>
      </c>
      <c r="N504" s="822">
        <v>3</v>
      </c>
      <c r="O504" s="826">
        <v>3</v>
      </c>
      <c r="P504" s="825">
        <v>50.31</v>
      </c>
      <c r="Q504" s="827">
        <v>1</v>
      </c>
      <c r="R504" s="822">
        <v>3</v>
      </c>
      <c r="S504" s="827">
        <v>1</v>
      </c>
      <c r="T504" s="826">
        <v>3</v>
      </c>
      <c r="U504" s="828">
        <v>1</v>
      </c>
    </row>
    <row r="505" spans="1:21" ht="14.45" customHeight="1" x14ac:dyDescent="0.2">
      <c r="A505" s="821">
        <v>31</v>
      </c>
      <c r="B505" s="822" t="s">
        <v>1691</v>
      </c>
      <c r="C505" s="822" t="s">
        <v>1697</v>
      </c>
      <c r="D505" s="823" t="s">
        <v>2703</v>
      </c>
      <c r="E505" s="824" t="s">
        <v>1712</v>
      </c>
      <c r="F505" s="822" t="s">
        <v>1692</v>
      </c>
      <c r="G505" s="822" t="s">
        <v>1724</v>
      </c>
      <c r="H505" s="822" t="s">
        <v>329</v>
      </c>
      <c r="I505" s="822" t="s">
        <v>2199</v>
      </c>
      <c r="J505" s="822" t="s">
        <v>1732</v>
      </c>
      <c r="K505" s="822" t="s">
        <v>2200</v>
      </c>
      <c r="L505" s="825">
        <v>16.77</v>
      </c>
      <c r="M505" s="825">
        <v>50.31</v>
      </c>
      <c r="N505" s="822">
        <v>3</v>
      </c>
      <c r="O505" s="826">
        <v>3</v>
      </c>
      <c r="P505" s="825">
        <v>33.54</v>
      </c>
      <c r="Q505" s="827">
        <v>0.66666666666666663</v>
      </c>
      <c r="R505" s="822">
        <v>2</v>
      </c>
      <c r="S505" s="827">
        <v>0.66666666666666663</v>
      </c>
      <c r="T505" s="826">
        <v>2</v>
      </c>
      <c r="U505" s="828">
        <v>0.66666666666666663</v>
      </c>
    </row>
    <row r="506" spans="1:21" ht="14.45" customHeight="1" x14ac:dyDescent="0.2">
      <c r="A506" s="821">
        <v>31</v>
      </c>
      <c r="B506" s="822" t="s">
        <v>1691</v>
      </c>
      <c r="C506" s="822" t="s">
        <v>1697</v>
      </c>
      <c r="D506" s="823" t="s">
        <v>2703</v>
      </c>
      <c r="E506" s="824" t="s">
        <v>1712</v>
      </c>
      <c r="F506" s="822" t="s">
        <v>1692</v>
      </c>
      <c r="G506" s="822" t="s">
        <v>1809</v>
      </c>
      <c r="H506" s="822" t="s">
        <v>598</v>
      </c>
      <c r="I506" s="822" t="s">
        <v>1526</v>
      </c>
      <c r="J506" s="822" t="s">
        <v>1077</v>
      </c>
      <c r="K506" s="822" t="s">
        <v>1527</v>
      </c>
      <c r="L506" s="825">
        <v>154.36000000000001</v>
      </c>
      <c r="M506" s="825">
        <v>463.08000000000004</v>
      </c>
      <c r="N506" s="822">
        <v>3</v>
      </c>
      <c r="O506" s="826">
        <v>2.5</v>
      </c>
      <c r="P506" s="825">
        <v>463.08000000000004</v>
      </c>
      <c r="Q506" s="827">
        <v>1</v>
      </c>
      <c r="R506" s="822">
        <v>3</v>
      </c>
      <c r="S506" s="827">
        <v>1</v>
      </c>
      <c r="T506" s="826">
        <v>2.5</v>
      </c>
      <c r="U506" s="828">
        <v>1</v>
      </c>
    </row>
    <row r="507" spans="1:21" ht="14.45" customHeight="1" x14ac:dyDescent="0.2">
      <c r="A507" s="821">
        <v>31</v>
      </c>
      <c r="B507" s="822" t="s">
        <v>1691</v>
      </c>
      <c r="C507" s="822" t="s">
        <v>1697</v>
      </c>
      <c r="D507" s="823" t="s">
        <v>2703</v>
      </c>
      <c r="E507" s="824" t="s">
        <v>1712</v>
      </c>
      <c r="F507" s="822" t="s">
        <v>1692</v>
      </c>
      <c r="G507" s="822" t="s">
        <v>1809</v>
      </c>
      <c r="H507" s="822" t="s">
        <v>329</v>
      </c>
      <c r="I507" s="822" t="s">
        <v>2351</v>
      </c>
      <c r="J507" s="822" t="s">
        <v>2352</v>
      </c>
      <c r="K507" s="822" t="s">
        <v>2353</v>
      </c>
      <c r="L507" s="825">
        <v>111.22</v>
      </c>
      <c r="M507" s="825">
        <v>111.22</v>
      </c>
      <c r="N507" s="822">
        <v>1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31</v>
      </c>
      <c r="B508" s="822" t="s">
        <v>1691</v>
      </c>
      <c r="C508" s="822" t="s">
        <v>1697</v>
      </c>
      <c r="D508" s="823" t="s">
        <v>2703</v>
      </c>
      <c r="E508" s="824" t="s">
        <v>1712</v>
      </c>
      <c r="F508" s="822" t="s">
        <v>1692</v>
      </c>
      <c r="G508" s="822" t="s">
        <v>1809</v>
      </c>
      <c r="H508" s="822" t="s">
        <v>598</v>
      </c>
      <c r="I508" s="822" t="s">
        <v>1528</v>
      </c>
      <c r="J508" s="822" t="s">
        <v>1529</v>
      </c>
      <c r="K508" s="822" t="s">
        <v>1530</v>
      </c>
      <c r="L508" s="825">
        <v>149.52000000000001</v>
      </c>
      <c r="M508" s="825">
        <v>747.60000000000014</v>
      </c>
      <c r="N508" s="822">
        <v>5</v>
      </c>
      <c r="O508" s="826">
        <v>4</v>
      </c>
      <c r="P508" s="825">
        <v>448.56000000000006</v>
      </c>
      <c r="Q508" s="827">
        <v>0.6</v>
      </c>
      <c r="R508" s="822">
        <v>3</v>
      </c>
      <c r="S508" s="827">
        <v>0.6</v>
      </c>
      <c r="T508" s="826">
        <v>3</v>
      </c>
      <c r="U508" s="828">
        <v>0.75</v>
      </c>
    </row>
    <row r="509" spans="1:21" ht="14.45" customHeight="1" x14ac:dyDescent="0.2">
      <c r="A509" s="821">
        <v>31</v>
      </c>
      <c r="B509" s="822" t="s">
        <v>1691</v>
      </c>
      <c r="C509" s="822" t="s">
        <v>1697</v>
      </c>
      <c r="D509" s="823" t="s">
        <v>2703</v>
      </c>
      <c r="E509" s="824" t="s">
        <v>1712</v>
      </c>
      <c r="F509" s="822" t="s">
        <v>1692</v>
      </c>
      <c r="G509" s="822" t="s">
        <v>1809</v>
      </c>
      <c r="H509" s="822" t="s">
        <v>598</v>
      </c>
      <c r="I509" s="822" t="s">
        <v>2204</v>
      </c>
      <c r="J509" s="822" t="s">
        <v>1075</v>
      </c>
      <c r="K509" s="822" t="s">
        <v>2205</v>
      </c>
      <c r="L509" s="825">
        <v>80.28</v>
      </c>
      <c r="M509" s="825">
        <v>80.28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31</v>
      </c>
      <c r="B510" s="822" t="s">
        <v>1691</v>
      </c>
      <c r="C510" s="822" t="s">
        <v>1697</v>
      </c>
      <c r="D510" s="823" t="s">
        <v>2703</v>
      </c>
      <c r="E510" s="824" t="s">
        <v>1712</v>
      </c>
      <c r="F510" s="822" t="s">
        <v>1692</v>
      </c>
      <c r="G510" s="822" t="s">
        <v>1809</v>
      </c>
      <c r="H510" s="822" t="s">
        <v>329</v>
      </c>
      <c r="I510" s="822" t="s">
        <v>1810</v>
      </c>
      <c r="J510" s="822" t="s">
        <v>1811</v>
      </c>
      <c r="K510" s="822" t="s">
        <v>1812</v>
      </c>
      <c r="L510" s="825">
        <v>75.73</v>
      </c>
      <c r="M510" s="825">
        <v>75.73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31</v>
      </c>
      <c r="B511" s="822" t="s">
        <v>1691</v>
      </c>
      <c r="C511" s="822" t="s">
        <v>1697</v>
      </c>
      <c r="D511" s="823" t="s">
        <v>2703</v>
      </c>
      <c r="E511" s="824" t="s">
        <v>1712</v>
      </c>
      <c r="F511" s="822" t="s">
        <v>1692</v>
      </c>
      <c r="G511" s="822" t="s">
        <v>1809</v>
      </c>
      <c r="H511" s="822" t="s">
        <v>329</v>
      </c>
      <c r="I511" s="822" t="s">
        <v>1813</v>
      </c>
      <c r="J511" s="822" t="s">
        <v>1077</v>
      </c>
      <c r="K511" s="822" t="s">
        <v>1814</v>
      </c>
      <c r="L511" s="825">
        <v>225.06</v>
      </c>
      <c r="M511" s="825">
        <v>675.18000000000006</v>
      </c>
      <c r="N511" s="822">
        <v>3</v>
      </c>
      <c r="O511" s="826">
        <v>3</v>
      </c>
      <c r="P511" s="825">
        <v>450.12</v>
      </c>
      <c r="Q511" s="827">
        <v>0.66666666666666663</v>
      </c>
      <c r="R511" s="822">
        <v>2</v>
      </c>
      <c r="S511" s="827">
        <v>0.66666666666666663</v>
      </c>
      <c r="T511" s="826">
        <v>2</v>
      </c>
      <c r="U511" s="828">
        <v>0.66666666666666663</v>
      </c>
    </row>
    <row r="512" spans="1:21" ht="14.45" customHeight="1" x14ac:dyDescent="0.2">
      <c r="A512" s="821">
        <v>31</v>
      </c>
      <c r="B512" s="822" t="s">
        <v>1691</v>
      </c>
      <c r="C512" s="822" t="s">
        <v>1697</v>
      </c>
      <c r="D512" s="823" t="s">
        <v>2703</v>
      </c>
      <c r="E512" s="824" t="s">
        <v>1712</v>
      </c>
      <c r="F512" s="822" t="s">
        <v>1692</v>
      </c>
      <c r="G512" s="822" t="s">
        <v>1815</v>
      </c>
      <c r="H512" s="822" t="s">
        <v>329</v>
      </c>
      <c r="I512" s="822" t="s">
        <v>1816</v>
      </c>
      <c r="J512" s="822" t="s">
        <v>1817</v>
      </c>
      <c r="K512" s="822" t="s">
        <v>1818</v>
      </c>
      <c r="L512" s="825">
        <v>0</v>
      </c>
      <c r="M512" s="825">
        <v>0</v>
      </c>
      <c r="N512" s="822">
        <v>4</v>
      </c>
      <c r="O512" s="826">
        <v>4</v>
      </c>
      <c r="P512" s="825">
        <v>0</v>
      </c>
      <c r="Q512" s="827"/>
      <c r="R512" s="822">
        <v>2</v>
      </c>
      <c r="S512" s="827">
        <v>0.5</v>
      </c>
      <c r="T512" s="826">
        <v>2</v>
      </c>
      <c r="U512" s="828">
        <v>0.5</v>
      </c>
    </row>
    <row r="513" spans="1:21" ht="14.45" customHeight="1" x14ac:dyDescent="0.2">
      <c r="A513" s="821">
        <v>31</v>
      </c>
      <c r="B513" s="822" t="s">
        <v>1691</v>
      </c>
      <c r="C513" s="822" t="s">
        <v>1697</v>
      </c>
      <c r="D513" s="823" t="s">
        <v>2703</v>
      </c>
      <c r="E513" s="824" t="s">
        <v>1712</v>
      </c>
      <c r="F513" s="822" t="s">
        <v>1692</v>
      </c>
      <c r="G513" s="822" t="s">
        <v>2354</v>
      </c>
      <c r="H513" s="822" t="s">
        <v>329</v>
      </c>
      <c r="I513" s="822" t="s">
        <v>2355</v>
      </c>
      <c r="J513" s="822" t="s">
        <v>2356</v>
      </c>
      <c r="K513" s="822" t="s">
        <v>2357</v>
      </c>
      <c r="L513" s="825">
        <v>510.12</v>
      </c>
      <c r="M513" s="825">
        <v>510.12</v>
      </c>
      <c r="N513" s="822">
        <v>1</v>
      </c>
      <c r="O513" s="826">
        <v>1</v>
      </c>
      <c r="P513" s="825">
        <v>510.12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31</v>
      </c>
      <c r="B514" s="822" t="s">
        <v>1691</v>
      </c>
      <c r="C514" s="822" t="s">
        <v>1697</v>
      </c>
      <c r="D514" s="823" t="s">
        <v>2703</v>
      </c>
      <c r="E514" s="824" t="s">
        <v>1712</v>
      </c>
      <c r="F514" s="822" t="s">
        <v>1692</v>
      </c>
      <c r="G514" s="822" t="s">
        <v>1734</v>
      </c>
      <c r="H514" s="822" t="s">
        <v>329</v>
      </c>
      <c r="I514" s="822" t="s">
        <v>1735</v>
      </c>
      <c r="J514" s="822" t="s">
        <v>981</v>
      </c>
      <c r="K514" s="822" t="s">
        <v>982</v>
      </c>
      <c r="L514" s="825">
        <v>66.61</v>
      </c>
      <c r="M514" s="825">
        <v>66.61</v>
      </c>
      <c r="N514" s="822">
        <v>1</v>
      </c>
      <c r="O514" s="826">
        <v>0.5</v>
      </c>
      <c r="P514" s="825">
        <v>66.61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31</v>
      </c>
      <c r="B515" s="822" t="s">
        <v>1691</v>
      </c>
      <c r="C515" s="822" t="s">
        <v>1697</v>
      </c>
      <c r="D515" s="823" t="s">
        <v>2703</v>
      </c>
      <c r="E515" s="824" t="s">
        <v>1712</v>
      </c>
      <c r="F515" s="822" t="s">
        <v>1693</v>
      </c>
      <c r="G515" s="822" t="s">
        <v>1746</v>
      </c>
      <c r="H515" s="822" t="s">
        <v>329</v>
      </c>
      <c r="I515" s="822" t="s">
        <v>1575</v>
      </c>
      <c r="J515" s="822" t="s">
        <v>2141</v>
      </c>
      <c r="K515" s="822"/>
      <c r="L515" s="825">
        <v>0</v>
      </c>
      <c r="M515" s="825">
        <v>0</v>
      </c>
      <c r="N515" s="822">
        <v>2</v>
      </c>
      <c r="O515" s="826">
        <v>1</v>
      </c>
      <c r="P515" s="825"/>
      <c r="Q515" s="827"/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31</v>
      </c>
      <c r="B516" s="822" t="s">
        <v>1691</v>
      </c>
      <c r="C516" s="822" t="s">
        <v>1697</v>
      </c>
      <c r="D516" s="823" t="s">
        <v>2703</v>
      </c>
      <c r="E516" s="824" t="s">
        <v>1712</v>
      </c>
      <c r="F516" s="822" t="s">
        <v>1693</v>
      </c>
      <c r="G516" s="822" t="s">
        <v>1746</v>
      </c>
      <c r="H516" s="822" t="s">
        <v>329</v>
      </c>
      <c r="I516" s="822" t="s">
        <v>2358</v>
      </c>
      <c r="J516" s="822" t="s">
        <v>2141</v>
      </c>
      <c r="K516" s="822"/>
      <c r="L516" s="825">
        <v>736.33</v>
      </c>
      <c r="M516" s="825">
        <v>1472.66</v>
      </c>
      <c r="N516" s="822">
        <v>2</v>
      </c>
      <c r="O516" s="826">
        <v>1</v>
      </c>
      <c r="P516" s="825">
        <v>1472.66</v>
      </c>
      <c r="Q516" s="827">
        <v>1</v>
      </c>
      <c r="R516" s="822">
        <v>2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31</v>
      </c>
      <c r="B517" s="822" t="s">
        <v>1691</v>
      </c>
      <c r="C517" s="822" t="s">
        <v>1697</v>
      </c>
      <c r="D517" s="823" t="s">
        <v>2703</v>
      </c>
      <c r="E517" s="824" t="s">
        <v>1712</v>
      </c>
      <c r="F517" s="822" t="s">
        <v>1694</v>
      </c>
      <c r="G517" s="822" t="s">
        <v>1746</v>
      </c>
      <c r="H517" s="822" t="s">
        <v>329</v>
      </c>
      <c r="I517" s="822" t="s">
        <v>2359</v>
      </c>
      <c r="J517" s="822" t="s">
        <v>2360</v>
      </c>
      <c r="K517" s="822" t="s">
        <v>2361</v>
      </c>
      <c r="L517" s="825">
        <v>1000.5</v>
      </c>
      <c r="M517" s="825">
        <v>3001.5</v>
      </c>
      <c r="N517" s="822">
        <v>3</v>
      </c>
      <c r="O517" s="826">
        <v>3</v>
      </c>
      <c r="P517" s="825">
        <v>3001.5</v>
      </c>
      <c r="Q517" s="827">
        <v>1</v>
      </c>
      <c r="R517" s="822">
        <v>3</v>
      </c>
      <c r="S517" s="827">
        <v>1</v>
      </c>
      <c r="T517" s="826">
        <v>3</v>
      </c>
      <c r="U517" s="828">
        <v>1</v>
      </c>
    </row>
    <row r="518" spans="1:21" ht="14.45" customHeight="1" x14ac:dyDescent="0.2">
      <c r="A518" s="821">
        <v>31</v>
      </c>
      <c r="B518" s="822" t="s">
        <v>1691</v>
      </c>
      <c r="C518" s="822" t="s">
        <v>1697</v>
      </c>
      <c r="D518" s="823" t="s">
        <v>2703</v>
      </c>
      <c r="E518" s="824" t="s">
        <v>1712</v>
      </c>
      <c r="F518" s="822" t="s">
        <v>1694</v>
      </c>
      <c r="G518" s="822" t="s">
        <v>1746</v>
      </c>
      <c r="H518" s="822" t="s">
        <v>329</v>
      </c>
      <c r="I518" s="822" t="s">
        <v>1827</v>
      </c>
      <c r="J518" s="822" t="s">
        <v>1828</v>
      </c>
      <c r="K518" s="822" t="s">
        <v>1829</v>
      </c>
      <c r="L518" s="825">
        <v>492.19</v>
      </c>
      <c r="M518" s="825">
        <v>3445.33</v>
      </c>
      <c r="N518" s="822">
        <v>7</v>
      </c>
      <c r="O518" s="826">
        <v>7</v>
      </c>
      <c r="P518" s="825">
        <v>3445.33</v>
      </c>
      <c r="Q518" s="827">
        <v>1</v>
      </c>
      <c r="R518" s="822">
        <v>7</v>
      </c>
      <c r="S518" s="827">
        <v>1</v>
      </c>
      <c r="T518" s="826">
        <v>7</v>
      </c>
      <c r="U518" s="828">
        <v>1</v>
      </c>
    </row>
    <row r="519" spans="1:21" ht="14.45" customHeight="1" x14ac:dyDescent="0.2">
      <c r="A519" s="821">
        <v>31</v>
      </c>
      <c r="B519" s="822" t="s">
        <v>1691</v>
      </c>
      <c r="C519" s="822" t="s">
        <v>1697</v>
      </c>
      <c r="D519" s="823" t="s">
        <v>2703</v>
      </c>
      <c r="E519" s="824" t="s">
        <v>1712</v>
      </c>
      <c r="F519" s="822" t="s">
        <v>1694</v>
      </c>
      <c r="G519" s="822" t="s">
        <v>1746</v>
      </c>
      <c r="H519" s="822" t="s">
        <v>329</v>
      </c>
      <c r="I519" s="822" t="s">
        <v>1747</v>
      </c>
      <c r="J519" s="822" t="s">
        <v>1748</v>
      </c>
      <c r="K519" s="822" t="s">
        <v>1749</v>
      </c>
      <c r="L519" s="825">
        <v>971.25</v>
      </c>
      <c r="M519" s="825">
        <v>2913.75</v>
      </c>
      <c r="N519" s="822">
        <v>3</v>
      </c>
      <c r="O519" s="826">
        <v>3</v>
      </c>
      <c r="P519" s="825">
        <v>2913.75</v>
      </c>
      <c r="Q519" s="827">
        <v>1</v>
      </c>
      <c r="R519" s="822">
        <v>3</v>
      </c>
      <c r="S519" s="827">
        <v>1</v>
      </c>
      <c r="T519" s="826">
        <v>3</v>
      </c>
      <c r="U519" s="828">
        <v>1</v>
      </c>
    </row>
    <row r="520" spans="1:21" ht="14.45" customHeight="1" x14ac:dyDescent="0.2">
      <c r="A520" s="821">
        <v>31</v>
      </c>
      <c r="B520" s="822" t="s">
        <v>1691</v>
      </c>
      <c r="C520" s="822" t="s">
        <v>1697</v>
      </c>
      <c r="D520" s="823" t="s">
        <v>2703</v>
      </c>
      <c r="E520" s="824" t="s">
        <v>1712</v>
      </c>
      <c r="F520" s="822" t="s">
        <v>1694</v>
      </c>
      <c r="G520" s="822" t="s">
        <v>1746</v>
      </c>
      <c r="H520" s="822" t="s">
        <v>329</v>
      </c>
      <c r="I520" s="822" t="s">
        <v>2362</v>
      </c>
      <c r="J520" s="822" t="s">
        <v>2363</v>
      </c>
      <c r="K520" s="822" t="s">
        <v>2364</v>
      </c>
      <c r="L520" s="825">
        <v>1599.65</v>
      </c>
      <c r="M520" s="825">
        <v>1599.65</v>
      </c>
      <c r="N520" s="822">
        <v>1</v>
      </c>
      <c r="O520" s="826">
        <v>1</v>
      </c>
      <c r="P520" s="825">
        <v>1599.65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31</v>
      </c>
      <c r="B521" s="822" t="s">
        <v>1691</v>
      </c>
      <c r="C521" s="822" t="s">
        <v>1697</v>
      </c>
      <c r="D521" s="823" t="s">
        <v>2703</v>
      </c>
      <c r="E521" s="824" t="s">
        <v>1712</v>
      </c>
      <c r="F521" s="822" t="s">
        <v>1694</v>
      </c>
      <c r="G521" s="822" t="s">
        <v>1746</v>
      </c>
      <c r="H521" s="822" t="s">
        <v>329</v>
      </c>
      <c r="I521" s="822" t="s">
        <v>2213</v>
      </c>
      <c r="J521" s="822" t="s">
        <v>2014</v>
      </c>
      <c r="K521" s="822" t="s">
        <v>2214</v>
      </c>
      <c r="L521" s="825">
        <v>400.2</v>
      </c>
      <c r="M521" s="825">
        <v>400.2</v>
      </c>
      <c r="N521" s="822">
        <v>1</v>
      </c>
      <c r="O521" s="826">
        <v>1</v>
      </c>
      <c r="P521" s="825">
        <v>400.2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31</v>
      </c>
      <c r="B522" s="822" t="s">
        <v>1691</v>
      </c>
      <c r="C522" s="822" t="s">
        <v>1697</v>
      </c>
      <c r="D522" s="823" t="s">
        <v>2703</v>
      </c>
      <c r="E522" s="824" t="s">
        <v>1712</v>
      </c>
      <c r="F522" s="822" t="s">
        <v>1694</v>
      </c>
      <c r="G522" s="822" t="s">
        <v>1746</v>
      </c>
      <c r="H522" s="822" t="s">
        <v>329</v>
      </c>
      <c r="I522" s="822" t="s">
        <v>2365</v>
      </c>
      <c r="J522" s="822" t="s">
        <v>2366</v>
      </c>
      <c r="K522" s="822" t="s">
        <v>2367</v>
      </c>
      <c r="L522" s="825">
        <v>2500.1</v>
      </c>
      <c r="M522" s="825">
        <v>2500.1</v>
      </c>
      <c r="N522" s="822">
        <v>1</v>
      </c>
      <c r="O522" s="826">
        <v>1</v>
      </c>
      <c r="P522" s="825">
        <v>2500.1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31</v>
      </c>
      <c r="B523" s="822" t="s">
        <v>1691</v>
      </c>
      <c r="C523" s="822" t="s">
        <v>1697</v>
      </c>
      <c r="D523" s="823" t="s">
        <v>2703</v>
      </c>
      <c r="E523" s="824" t="s">
        <v>1712</v>
      </c>
      <c r="F523" s="822" t="s">
        <v>1694</v>
      </c>
      <c r="G523" s="822" t="s">
        <v>1746</v>
      </c>
      <c r="H523" s="822" t="s">
        <v>329</v>
      </c>
      <c r="I523" s="822" t="s">
        <v>1830</v>
      </c>
      <c r="J523" s="822" t="s">
        <v>1831</v>
      </c>
      <c r="K523" s="822" t="s">
        <v>1832</v>
      </c>
      <c r="L523" s="825">
        <v>60.23</v>
      </c>
      <c r="M523" s="825">
        <v>481.84000000000003</v>
      </c>
      <c r="N523" s="822">
        <v>8</v>
      </c>
      <c r="O523" s="826">
        <v>8</v>
      </c>
      <c r="P523" s="825">
        <v>421.61</v>
      </c>
      <c r="Q523" s="827">
        <v>0.875</v>
      </c>
      <c r="R523" s="822">
        <v>7</v>
      </c>
      <c r="S523" s="827">
        <v>0.875</v>
      </c>
      <c r="T523" s="826">
        <v>7</v>
      </c>
      <c r="U523" s="828">
        <v>0.875</v>
      </c>
    </row>
    <row r="524" spans="1:21" ht="14.45" customHeight="1" x14ac:dyDescent="0.2">
      <c r="A524" s="821">
        <v>31</v>
      </c>
      <c r="B524" s="822" t="s">
        <v>1691</v>
      </c>
      <c r="C524" s="822" t="s">
        <v>1697</v>
      </c>
      <c r="D524" s="823" t="s">
        <v>2703</v>
      </c>
      <c r="E524" s="824" t="s">
        <v>1712</v>
      </c>
      <c r="F524" s="822" t="s">
        <v>1694</v>
      </c>
      <c r="G524" s="822" t="s">
        <v>1746</v>
      </c>
      <c r="H524" s="822" t="s">
        <v>329</v>
      </c>
      <c r="I524" s="822" t="s">
        <v>1980</v>
      </c>
      <c r="J524" s="822" t="s">
        <v>1981</v>
      </c>
      <c r="K524" s="822" t="s">
        <v>1982</v>
      </c>
      <c r="L524" s="825">
        <v>245.42</v>
      </c>
      <c r="M524" s="825">
        <v>490.84</v>
      </c>
      <c r="N524" s="822">
        <v>2</v>
      </c>
      <c r="O524" s="826">
        <v>2</v>
      </c>
      <c r="P524" s="825">
        <v>490.84</v>
      </c>
      <c r="Q524" s="827">
        <v>1</v>
      </c>
      <c r="R524" s="822">
        <v>2</v>
      </c>
      <c r="S524" s="827">
        <v>1</v>
      </c>
      <c r="T524" s="826">
        <v>2</v>
      </c>
      <c r="U524" s="828">
        <v>1</v>
      </c>
    </row>
    <row r="525" spans="1:21" ht="14.45" customHeight="1" x14ac:dyDescent="0.2">
      <c r="A525" s="821">
        <v>31</v>
      </c>
      <c r="B525" s="822" t="s">
        <v>1691</v>
      </c>
      <c r="C525" s="822" t="s">
        <v>1697</v>
      </c>
      <c r="D525" s="823" t="s">
        <v>2703</v>
      </c>
      <c r="E525" s="824" t="s">
        <v>1712</v>
      </c>
      <c r="F525" s="822" t="s">
        <v>1694</v>
      </c>
      <c r="G525" s="822" t="s">
        <v>1746</v>
      </c>
      <c r="H525" s="822" t="s">
        <v>329</v>
      </c>
      <c r="I525" s="822" t="s">
        <v>1833</v>
      </c>
      <c r="J525" s="822" t="s">
        <v>1834</v>
      </c>
      <c r="K525" s="822" t="s">
        <v>1835</v>
      </c>
      <c r="L525" s="825">
        <v>36.18</v>
      </c>
      <c r="M525" s="825">
        <v>6620.9399999999914</v>
      </c>
      <c r="N525" s="822">
        <v>183</v>
      </c>
      <c r="O525" s="826">
        <v>91</v>
      </c>
      <c r="P525" s="825">
        <v>6548.5799999999917</v>
      </c>
      <c r="Q525" s="827">
        <v>0.98907103825136611</v>
      </c>
      <c r="R525" s="822">
        <v>181</v>
      </c>
      <c r="S525" s="827">
        <v>0.98907103825136611</v>
      </c>
      <c r="T525" s="826">
        <v>90</v>
      </c>
      <c r="U525" s="828">
        <v>0.98901098901098905</v>
      </c>
    </row>
    <row r="526" spans="1:21" ht="14.45" customHeight="1" x14ac:dyDescent="0.2">
      <c r="A526" s="821">
        <v>31</v>
      </c>
      <c r="B526" s="822" t="s">
        <v>1691</v>
      </c>
      <c r="C526" s="822" t="s">
        <v>1697</v>
      </c>
      <c r="D526" s="823" t="s">
        <v>2703</v>
      </c>
      <c r="E526" s="824" t="s">
        <v>1712</v>
      </c>
      <c r="F526" s="822" t="s">
        <v>1694</v>
      </c>
      <c r="G526" s="822" t="s">
        <v>1746</v>
      </c>
      <c r="H526" s="822" t="s">
        <v>329</v>
      </c>
      <c r="I526" s="822" t="s">
        <v>2327</v>
      </c>
      <c r="J526" s="822" t="s">
        <v>2328</v>
      </c>
      <c r="K526" s="822" t="s">
        <v>2329</v>
      </c>
      <c r="L526" s="825">
        <v>949.9</v>
      </c>
      <c r="M526" s="825">
        <v>1899.8</v>
      </c>
      <c r="N526" s="822">
        <v>2</v>
      </c>
      <c r="O526" s="826">
        <v>2</v>
      </c>
      <c r="P526" s="825">
        <v>1899.8</v>
      </c>
      <c r="Q526" s="827">
        <v>1</v>
      </c>
      <c r="R526" s="822">
        <v>2</v>
      </c>
      <c r="S526" s="827">
        <v>1</v>
      </c>
      <c r="T526" s="826">
        <v>2</v>
      </c>
      <c r="U526" s="828">
        <v>1</v>
      </c>
    </row>
    <row r="527" spans="1:21" ht="14.45" customHeight="1" x14ac:dyDescent="0.2">
      <c r="A527" s="821">
        <v>31</v>
      </c>
      <c r="B527" s="822" t="s">
        <v>1691</v>
      </c>
      <c r="C527" s="822" t="s">
        <v>1697</v>
      </c>
      <c r="D527" s="823" t="s">
        <v>2703</v>
      </c>
      <c r="E527" s="824" t="s">
        <v>1712</v>
      </c>
      <c r="F527" s="822" t="s">
        <v>1694</v>
      </c>
      <c r="G527" s="822" t="s">
        <v>1746</v>
      </c>
      <c r="H527" s="822" t="s">
        <v>329</v>
      </c>
      <c r="I527" s="822" t="s">
        <v>1839</v>
      </c>
      <c r="J527" s="822" t="s">
        <v>1840</v>
      </c>
      <c r="K527" s="822" t="s">
        <v>1841</v>
      </c>
      <c r="L527" s="825">
        <v>399.63</v>
      </c>
      <c r="M527" s="825">
        <v>9990.7499999999982</v>
      </c>
      <c r="N527" s="822">
        <v>25</v>
      </c>
      <c r="O527" s="826">
        <v>24</v>
      </c>
      <c r="P527" s="825">
        <v>9591.119999999999</v>
      </c>
      <c r="Q527" s="827">
        <v>0.96000000000000008</v>
      </c>
      <c r="R527" s="822">
        <v>24</v>
      </c>
      <c r="S527" s="827">
        <v>0.96</v>
      </c>
      <c r="T527" s="826">
        <v>23</v>
      </c>
      <c r="U527" s="828">
        <v>0.95833333333333337</v>
      </c>
    </row>
    <row r="528" spans="1:21" ht="14.45" customHeight="1" x14ac:dyDescent="0.2">
      <c r="A528" s="821">
        <v>31</v>
      </c>
      <c r="B528" s="822" t="s">
        <v>1691</v>
      </c>
      <c r="C528" s="822" t="s">
        <v>1697</v>
      </c>
      <c r="D528" s="823" t="s">
        <v>2703</v>
      </c>
      <c r="E528" s="824" t="s">
        <v>1712</v>
      </c>
      <c r="F528" s="822" t="s">
        <v>1694</v>
      </c>
      <c r="G528" s="822" t="s">
        <v>1746</v>
      </c>
      <c r="H528" s="822" t="s">
        <v>329</v>
      </c>
      <c r="I528" s="822" t="s">
        <v>2066</v>
      </c>
      <c r="J528" s="822" t="s">
        <v>2067</v>
      </c>
      <c r="K528" s="822" t="s">
        <v>2068</v>
      </c>
      <c r="L528" s="825">
        <v>80.36</v>
      </c>
      <c r="M528" s="825">
        <v>241.07999999999998</v>
      </c>
      <c r="N528" s="822">
        <v>3</v>
      </c>
      <c r="O528" s="826">
        <v>3</v>
      </c>
      <c r="P528" s="825">
        <v>241.07999999999998</v>
      </c>
      <c r="Q528" s="827">
        <v>1</v>
      </c>
      <c r="R528" s="822">
        <v>3</v>
      </c>
      <c r="S528" s="827">
        <v>1</v>
      </c>
      <c r="T528" s="826">
        <v>3</v>
      </c>
      <c r="U528" s="828">
        <v>1</v>
      </c>
    </row>
    <row r="529" spans="1:21" ht="14.45" customHeight="1" x14ac:dyDescent="0.2">
      <c r="A529" s="821">
        <v>31</v>
      </c>
      <c r="B529" s="822" t="s">
        <v>1691</v>
      </c>
      <c r="C529" s="822" t="s">
        <v>1697</v>
      </c>
      <c r="D529" s="823" t="s">
        <v>2703</v>
      </c>
      <c r="E529" s="824" t="s">
        <v>1712</v>
      </c>
      <c r="F529" s="822" t="s">
        <v>1694</v>
      </c>
      <c r="G529" s="822" t="s">
        <v>1746</v>
      </c>
      <c r="H529" s="822" t="s">
        <v>329</v>
      </c>
      <c r="I529" s="822" t="s">
        <v>1986</v>
      </c>
      <c r="J529" s="822" t="s">
        <v>1831</v>
      </c>
      <c r="K529" s="822" t="s">
        <v>1987</v>
      </c>
      <c r="L529" s="825">
        <v>51.97</v>
      </c>
      <c r="M529" s="825">
        <v>51.97</v>
      </c>
      <c r="N529" s="822">
        <v>1</v>
      </c>
      <c r="O529" s="826">
        <v>1</v>
      </c>
      <c r="P529" s="825">
        <v>51.97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31</v>
      </c>
      <c r="B530" s="822" t="s">
        <v>1691</v>
      </c>
      <c r="C530" s="822" t="s">
        <v>1697</v>
      </c>
      <c r="D530" s="823" t="s">
        <v>2703</v>
      </c>
      <c r="E530" s="824" t="s">
        <v>1712</v>
      </c>
      <c r="F530" s="822" t="s">
        <v>1694</v>
      </c>
      <c r="G530" s="822" t="s">
        <v>1746</v>
      </c>
      <c r="H530" s="822" t="s">
        <v>329</v>
      </c>
      <c r="I530" s="822" t="s">
        <v>1988</v>
      </c>
      <c r="J530" s="822" t="s">
        <v>1831</v>
      </c>
      <c r="K530" s="822" t="s">
        <v>1989</v>
      </c>
      <c r="L530" s="825">
        <v>60.23</v>
      </c>
      <c r="M530" s="825">
        <v>240.92</v>
      </c>
      <c r="N530" s="822">
        <v>4</v>
      </c>
      <c r="O530" s="826">
        <v>4</v>
      </c>
      <c r="P530" s="825">
        <v>240.92</v>
      </c>
      <c r="Q530" s="827">
        <v>1</v>
      </c>
      <c r="R530" s="822">
        <v>4</v>
      </c>
      <c r="S530" s="827">
        <v>1</v>
      </c>
      <c r="T530" s="826">
        <v>4</v>
      </c>
      <c r="U530" s="828">
        <v>1</v>
      </c>
    </row>
    <row r="531" spans="1:21" ht="14.45" customHeight="1" x14ac:dyDescent="0.2">
      <c r="A531" s="821">
        <v>31</v>
      </c>
      <c r="B531" s="822" t="s">
        <v>1691</v>
      </c>
      <c r="C531" s="822" t="s">
        <v>1697</v>
      </c>
      <c r="D531" s="823" t="s">
        <v>2703</v>
      </c>
      <c r="E531" s="824" t="s">
        <v>1712</v>
      </c>
      <c r="F531" s="822" t="s">
        <v>1694</v>
      </c>
      <c r="G531" s="822" t="s">
        <v>1746</v>
      </c>
      <c r="H531" s="822" t="s">
        <v>329</v>
      </c>
      <c r="I531" s="822" t="s">
        <v>1848</v>
      </c>
      <c r="J531" s="822" t="s">
        <v>1849</v>
      </c>
      <c r="K531" s="822" t="s">
        <v>1850</v>
      </c>
      <c r="L531" s="825">
        <v>749.8</v>
      </c>
      <c r="M531" s="825">
        <v>8247.8000000000011</v>
      </c>
      <c r="N531" s="822">
        <v>11</v>
      </c>
      <c r="O531" s="826">
        <v>11</v>
      </c>
      <c r="P531" s="825">
        <v>7498.0000000000009</v>
      </c>
      <c r="Q531" s="827">
        <v>0.90909090909090906</v>
      </c>
      <c r="R531" s="822">
        <v>10</v>
      </c>
      <c r="S531" s="827">
        <v>0.90909090909090906</v>
      </c>
      <c r="T531" s="826">
        <v>10</v>
      </c>
      <c r="U531" s="828">
        <v>0.90909090909090906</v>
      </c>
    </row>
    <row r="532" spans="1:21" ht="14.45" customHeight="1" x14ac:dyDescent="0.2">
      <c r="A532" s="821">
        <v>31</v>
      </c>
      <c r="B532" s="822" t="s">
        <v>1691</v>
      </c>
      <c r="C532" s="822" t="s">
        <v>1697</v>
      </c>
      <c r="D532" s="823" t="s">
        <v>2703</v>
      </c>
      <c r="E532" s="824" t="s">
        <v>1712</v>
      </c>
      <c r="F532" s="822" t="s">
        <v>1694</v>
      </c>
      <c r="G532" s="822" t="s">
        <v>1746</v>
      </c>
      <c r="H532" s="822" t="s">
        <v>329</v>
      </c>
      <c r="I532" s="822" t="s">
        <v>2069</v>
      </c>
      <c r="J532" s="822" t="s">
        <v>2070</v>
      </c>
      <c r="K532" s="822" t="s">
        <v>2071</v>
      </c>
      <c r="L532" s="825">
        <v>600.29999999999995</v>
      </c>
      <c r="M532" s="825">
        <v>1200.5999999999999</v>
      </c>
      <c r="N532" s="822">
        <v>2</v>
      </c>
      <c r="O532" s="826">
        <v>2</v>
      </c>
      <c r="P532" s="825">
        <v>1200.5999999999999</v>
      </c>
      <c r="Q532" s="827">
        <v>1</v>
      </c>
      <c r="R532" s="822">
        <v>2</v>
      </c>
      <c r="S532" s="827">
        <v>1</v>
      </c>
      <c r="T532" s="826">
        <v>2</v>
      </c>
      <c r="U532" s="828">
        <v>1</v>
      </c>
    </row>
    <row r="533" spans="1:21" ht="14.45" customHeight="1" x14ac:dyDescent="0.2">
      <c r="A533" s="821">
        <v>31</v>
      </c>
      <c r="B533" s="822" t="s">
        <v>1691</v>
      </c>
      <c r="C533" s="822" t="s">
        <v>1697</v>
      </c>
      <c r="D533" s="823" t="s">
        <v>2703</v>
      </c>
      <c r="E533" s="824" t="s">
        <v>1712</v>
      </c>
      <c r="F533" s="822" t="s">
        <v>1694</v>
      </c>
      <c r="G533" s="822" t="s">
        <v>1746</v>
      </c>
      <c r="H533" s="822" t="s">
        <v>329</v>
      </c>
      <c r="I533" s="822" t="s">
        <v>1990</v>
      </c>
      <c r="J533" s="822" t="s">
        <v>1991</v>
      </c>
      <c r="K533" s="822" t="s">
        <v>1992</v>
      </c>
      <c r="L533" s="825">
        <v>199.5</v>
      </c>
      <c r="M533" s="825">
        <v>199.5</v>
      </c>
      <c r="N533" s="822">
        <v>1</v>
      </c>
      <c r="O533" s="826">
        <v>1</v>
      </c>
      <c r="P533" s="825">
        <v>199.5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31</v>
      </c>
      <c r="B534" s="822" t="s">
        <v>1691</v>
      </c>
      <c r="C534" s="822" t="s">
        <v>1697</v>
      </c>
      <c r="D534" s="823" t="s">
        <v>2703</v>
      </c>
      <c r="E534" s="824" t="s">
        <v>1712</v>
      </c>
      <c r="F534" s="822" t="s">
        <v>1694</v>
      </c>
      <c r="G534" s="822" t="s">
        <v>1746</v>
      </c>
      <c r="H534" s="822" t="s">
        <v>329</v>
      </c>
      <c r="I534" s="822" t="s">
        <v>1851</v>
      </c>
      <c r="J534" s="822" t="s">
        <v>1852</v>
      </c>
      <c r="K534" s="822" t="s">
        <v>1853</v>
      </c>
      <c r="L534" s="825">
        <v>249.55</v>
      </c>
      <c r="M534" s="825">
        <v>1497.3000000000002</v>
      </c>
      <c r="N534" s="822">
        <v>6</v>
      </c>
      <c r="O534" s="826">
        <v>3</v>
      </c>
      <c r="P534" s="825">
        <v>1497.3000000000002</v>
      </c>
      <c r="Q534" s="827">
        <v>1</v>
      </c>
      <c r="R534" s="822">
        <v>6</v>
      </c>
      <c r="S534" s="827">
        <v>1</v>
      </c>
      <c r="T534" s="826">
        <v>3</v>
      </c>
      <c r="U534" s="828">
        <v>1</v>
      </c>
    </row>
    <row r="535" spans="1:21" ht="14.45" customHeight="1" x14ac:dyDescent="0.2">
      <c r="A535" s="821">
        <v>31</v>
      </c>
      <c r="B535" s="822" t="s">
        <v>1691</v>
      </c>
      <c r="C535" s="822" t="s">
        <v>1697</v>
      </c>
      <c r="D535" s="823" t="s">
        <v>2703</v>
      </c>
      <c r="E535" s="824" t="s">
        <v>1712</v>
      </c>
      <c r="F535" s="822" t="s">
        <v>1694</v>
      </c>
      <c r="G535" s="822" t="s">
        <v>1746</v>
      </c>
      <c r="H535" s="822" t="s">
        <v>329</v>
      </c>
      <c r="I535" s="822" t="s">
        <v>1857</v>
      </c>
      <c r="J535" s="822" t="s">
        <v>1858</v>
      </c>
      <c r="K535" s="822" t="s">
        <v>1859</v>
      </c>
      <c r="L535" s="825">
        <v>320.25</v>
      </c>
      <c r="M535" s="825">
        <v>5124</v>
      </c>
      <c r="N535" s="822">
        <v>16</v>
      </c>
      <c r="O535" s="826">
        <v>16</v>
      </c>
      <c r="P535" s="825">
        <v>5124</v>
      </c>
      <c r="Q535" s="827">
        <v>1</v>
      </c>
      <c r="R535" s="822">
        <v>16</v>
      </c>
      <c r="S535" s="827">
        <v>1</v>
      </c>
      <c r="T535" s="826">
        <v>16</v>
      </c>
      <c r="U535" s="828">
        <v>1</v>
      </c>
    </row>
    <row r="536" spans="1:21" ht="14.45" customHeight="1" x14ac:dyDescent="0.2">
      <c r="A536" s="821">
        <v>31</v>
      </c>
      <c r="B536" s="822" t="s">
        <v>1691</v>
      </c>
      <c r="C536" s="822" t="s">
        <v>1697</v>
      </c>
      <c r="D536" s="823" t="s">
        <v>2703</v>
      </c>
      <c r="E536" s="824" t="s">
        <v>1712</v>
      </c>
      <c r="F536" s="822" t="s">
        <v>1694</v>
      </c>
      <c r="G536" s="822" t="s">
        <v>1746</v>
      </c>
      <c r="H536" s="822" t="s">
        <v>329</v>
      </c>
      <c r="I536" s="822" t="s">
        <v>1860</v>
      </c>
      <c r="J536" s="822" t="s">
        <v>1861</v>
      </c>
      <c r="K536" s="822" t="s">
        <v>1862</v>
      </c>
      <c r="L536" s="825">
        <v>349.13</v>
      </c>
      <c r="M536" s="825">
        <v>1047.3899999999999</v>
      </c>
      <c r="N536" s="822">
        <v>3</v>
      </c>
      <c r="O536" s="826">
        <v>3</v>
      </c>
      <c r="P536" s="825">
        <v>1047.3899999999999</v>
      </c>
      <c r="Q536" s="827">
        <v>1</v>
      </c>
      <c r="R536" s="822">
        <v>3</v>
      </c>
      <c r="S536" s="827">
        <v>1</v>
      </c>
      <c r="T536" s="826">
        <v>3</v>
      </c>
      <c r="U536" s="828">
        <v>1</v>
      </c>
    </row>
    <row r="537" spans="1:21" ht="14.45" customHeight="1" x14ac:dyDescent="0.2">
      <c r="A537" s="821">
        <v>31</v>
      </c>
      <c r="B537" s="822" t="s">
        <v>1691</v>
      </c>
      <c r="C537" s="822" t="s">
        <v>1697</v>
      </c>
      <c r="D537" s="823" t="s">
        <v>2703</v>
      </c>
      <c r="E537" s="824" t="s">
        <v>1712</v>
      </c>
      <c r="F537" s="822" t="s">
        <v>1694</v>
      </c>
      <c r="G537" s="822" t="s">
        <v>1746</v>
      </c>
      <c r="H537" s="822" t="s">
        <v>329</v>
      </c>
      <c r="I537" s="822" t="s">
        <v>2285</v>
      </c>
      <c r="J537" s="822" t="s">
        <v>2286</v>
      </c>
      <c r="K537" s="822" t="s">
        <v>2287</v>
      </c>
      <c r="L537" s="825">
        <v>10.029999999999999</v>
      </c>
      <c r="M537" s="825">
        <v>40.119999999999997</v>
      </c>
      <c r="N537" s="822">
        <v>4</v>
      </c>
      <c r="O537" s="826">
        <v>2</v>
      </c>
      <c r="P537" s="825">
        <v>20.059999999999999</v>
      </c>
      <c r="Q537" s="827">
        <v>0.5</v>
      </c>
      <c r="R537" s="822">
        <v>2</v>
      </c>
      <c r="S537" s="827">
        <v>0.5</v>
      </c>
      <c r="T537" s="826">
        <v>1</v>
      </c>
      <c r="U537" s="828">
        <v>0.5</v>
      </c>
    </row>
    <row r="538" spans="1:21" ht="14.45" customHeight="1" x14ac:dyDescent="0.2">
      <c r="A538" s="821">
        <v>31</v>
      </c>
      <c r="B538" s="822" t="s">
        <v>1691</v>
      </c>
      <c r="C538" s="822" t="s">
        <v>1697</v>
      </c>
      <c r="D538" s="823" t="s">
        <v>2703</v>
      </c>
      <c r="E538" s="824" t="s">
        <v>1712</v>
      </c>
      <c r="F538" s="822" t="s">
        <v>1694</v>
      </c>
      <c r="G538" s="822" t="s">
        <v>1746</v>
      </c>
      <c r="H538" s="822" t="s">
        <v>329</v>
      </c>
      <c r="I538" s="822" t="s">
        <v>2072</v>
      </c>
      <c r="J538" s="822" t="s">
        <v>1834</v>
      </c>
      <c r="K538" s="822" t="s">
        <v>2073</v>
      </c>
      <c r="L538" s="825">
        <v>31.91</v>
      </c>
      <c r="M538" s="825">
        <v>63.82</v>
      </c>
      <c r="N538" s="822">
        <v>2</v>
      </c>
      <c r="O538" s="826">
        <v>2</v>
      </c>
      <c r="P538" s="825">
        <v>63.82</v>
      </c>
      <c r="Q538" s="827">
        <v>1</v>
      </c>
      <c r="R538" s="822">
        <v>2</v>
      </c>
      <c r="S538" s="827">
        <v>1</v>
      </c>
      <c r="T538" s="826">
        <v>2</v>
      </c>
      <c r="U538" s="828">
        <v>1</v>
      </c>
    </row>
    <row r="539" spans="1:21" ht="14.45" customHeight="1" x14ac:dyDescent="0.2">
      <c r="A539" s="821">
        <v>31</v>
      </c>
      <c r="B539" s="822" t="s">
        <v>1691</v>
      </c>
      <c r="C539" s="822" t="s">
        <v>1697</v>
      </c>
      <c r="D539" s="823" t="s">
        <v>2703</v>
      </c>
      <c r="E539" s="824" t="s">
        <v>1712</v>
      </c>
      <c r="F539" s="822" t="s">
        <v>1694</v>
      </c>
      <c r="G539" s="822" t="s">
        <v>1746</v>
      </c>
      <c r="H539" s="822" t="s">
        <v>329</v>
      </c>
      <c r="I539" s="822" t="s">
        <v>1863</v>
      </c>
      <c r="J539" s="822" t="s">
        <v>1834</v>
      </c>
      <c r="K539" s="822" t="s">
        <v>1864</v>
      </c>
      <c r="L539" s="825">
        <v>25.5</v>
      </c>
      <c r="M539" s="825">
        <v>51</v>
      </c>
      <c r="N539" s="822">
        <v>2</v>
      </c>
      <c r="O539" s="826">
        <v>2</v>
      </c>
      <c r="P539" s="825">
        <v>51</v>
      </c>
      <c r="Q539" s="827">
        <v>1</v>
      </c>
      <c r="R539" s="822">
        <v>2</v>
      </c>
      <c r="S539" s="827">
        <v>1</v>
      </c>
      <c r="T539" s="826">
        <v>2</v>
      </c>
      <c r="U539" s="828">
        <v>1</v>
      </c>
    </row>
    <row r="540" spans="1:21" ht="14.45" customHeight="1" x14ac:dyDescent="0.2">
      <c r="A540" s="821">
        <v>31</v>
      </c>
      <c r="B540" s="822" t="s">
        <v>1691</v>
      </c>
      <c r="C540" s="822" t="s">
        <v>1697</v>
      </c>
      <c r="D540" s="823" t="s">
        <v>2703</v>
      </c>
      <c r="E540" s="824" t="s">
        <v>1712</v>
      </c>
      <c r="F540" s="822" t="s">
        <v>1694</v>
      </c>
      <c r="G540" s="822" t="s">
        <v>1746</v>
      </c>
      <c r="H540" s="822" t="s">
        <v>329</v>
      </c>
      <c r="I540" s="822" t="s">
        <v>1865</v>
      </c>
      <c r="J540" s="822" t="s">
        <v>1834</v>
      </c>
      <c r="K540" s="822" t="s">
        <v>1866</v>
      </c>
      <c r="L540" s="825">
        <v>39.369999999999997</v>
      </c>
      <c r="M540" s="825">
        <v>39.369999999999997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31</v>
      </c>
      <c r="B541" s="822" t="s">
        <v>1691</v>
      </c>
      <c r="C541" s="822" t="s">
        <v>1697</v>
      </c>
      <c r="D541" s="823" t="s">
        <v>2703</v>
      </c>
      <c r="E541" s="824" t="s">
        <v>1712</v>
      </c>
      <c r="F541" s="822" t="s">
        <v>1694</v>
      </c>
      <c r="G541" s="822" t="s">
        <v>1746</v>
      </c>
      <c r="H541" s="822" t="s">
        <v>329</v>
      </c>
      <c r="I541" s="822" t="s">
        <v>2368</v>
      </c>
      <c r="J541" s="822" t="s">
        <v>2369</v>
      </c>
      <c r="K541" s="822" t="s">
        <v>2370</v>
      </c>
      <c r="L541" s="825">
        <v>257.5</v>
      </c>
      <c r="M541" s="825">
        <v>257.5</v>
      </c>
      <c r="N541" s="822">
        <v>1</v>
      </c>
      <c r="O541" s="826">
        <v>1</v>
      </c>
      <c r="P541" s="825">
        <v>257.5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31</v>
      </c>
      <c r="B542" s="822" t="s">
        <v>1691</v>
      </c>
      <c r="C542" s="822" t="s">
        <v>1697</v>
      </c>
      <c r="D542" s="823" t="s">
        <v>2703</v>
      </c>
      <c r="E542" s="824" t="s">
        <v>1712</v>
      </c>
      <c r="F542" s="822" t="s">
        <v>1694</v>
      </c>
      <c r="G542" s="822" t="s">
        <v>1746</v>
      </c>
      <c r="H542" s="822" t="s">
        <v>329</v>
      </c>
      <c r="I542" s="822" t="s">
        <v>2013</v>
      </c>
      <c r="J542" s="822" t="s">
        <v>2014</v>
      </c>
      <c r="K542" s="822" t="s">
        <v>2015</v>
      </c>
      <c r="L542" s="825">
        <v>2400.0500000000002</v>
      </c>
      <c r="M542" s="825">
        <v>2400.0500000000002</v>
      </c>
      <c r="N542" s="822">
        <v>1</v>
      </c>
      <c r="O542" s="826">
        <v>1</v>
      </c>
      <c r="P542" s="825">
        <v>2400.0500000000002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31</v>
      </c>
      <c r="B543" s="822" t="s">
        <v>1691</v>
      </c>
      <c r="C543" s="822" t="s">
        <v>1697</v>
      </c>
      <c r="D543" s="823" t="s">
        <v>2703</v>
      </c>
      <c r="E543" s="824" t="s">
        <v>1712</v>
      </c>
      <c r="F543" s="822" t="s">
        <v>1694</v>
      </c>
      <c r="G543" s="822" t="s">
        <v>1746</v>
      </c>
      <c r="H543" s="822" t="s">
        <v>329</v>
      </c>
      <c r="I543" s="822" t="s">
        <v>2371</v>
      </c>
      <c r="J543" s="822" t="s">
        <v>2372</v>
      </c>
      <c r="K543" s="822" t="s">
        <v>2373</v>
      </c>
      <c r="L543" s="825">
        <v>400.2</v>
      </c>
      <c r="M543" s="825">
        <v>400.2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31</v>
      </c>
      <c r="B544" s="822" t="s">
        <v>1691</v>
      </c>
      <c r="C544" s="822" t="s">
        <v>1697</v>
      </c>
      <c r="D544" s="823" t="s">
        <v>2703</v>
      </c>
      <c r="E544" s="824" t="s">
        <v>1712</v>
      </c>
      <c r="F544" s="822" t="s">
        <v>1694</v>
      </c>
      <c r="G544" s="822" t="s">
        <v>1746</v>
      </c>
      <c r="H544" s="822" t="s">
        <v>329</v>
      </c>
      <c r="I544" s="822" t="s">
        <v>1876</v>
      </c>
      <c r="J544" s="822" t="s">
        <v>1877</v>
      </c>
      <c r="K544" s="822" t="s">
        <v>1878</v>
      </c>
      <c r="L544" s="825">
        <v>1499.6</v>
      </c>
      <c r="M544" s="825">
        <v>2999.2</v>
      </c>
      <c r="N544" s="822">
        <v>2</v>
      </c>
      <c r="O544" s="826">
        <v>2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31</v>
      </c>
      <c r="B545" s="822" t="s">
        <v>1691</v>
      </c>
      <c r="C545" s="822" t="s">
        <v>1697</v>
      </c>
      <c r="D545" s="823" t="s">
        <v>2703</v>
      </c>
      <c r="E545" s="824" t="s">
        <v>1712</v>
      </c>
      <c r="F545" s="822" t="s">
        <v>1694</v>
      </c>
      <c r="G545" s="822" t="s">
        <v>1746</v>
      </c>
      <c r="H545" s="822" t="s">
        <v>329</v>
      </c>
      <c r="I545" s="822" t="s">
        <v>2230</v>
      </c>
      <c r="J545" s="822" t="s">
        <v>2219</v>
      </c>
      <c r="K545" s="822" t="s">
        <v>2231</v>
      </c>
      <c r="L545" s="825">
        <v>35.22</v>
      </c>
      <c r="M545" s="825">
        <v>105.66</v>
      </c>
      <c r="N545" s="822">
        <v>3</v>
      </c>
      <c r="O545" s="826">
        <v>1</v>
      </c>
      <c r="P545" s="825">
        <v>105.66</v>
      </c>
      <c r="Q545" s="827">
        <v>1</v>
      </c>
      <c r="R545" s="822">
        <v>3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31</v>
      </c>
      <c r="B546" s="822" t="s">
        <v>1691</v>
      </c>
      <c r="C546" s="822" t="s">
        <v>1697</v>
      </c>
      <c r="D546" s="823" t="s">
        <v>2703</v>
      </c>
      <c r="E546" s="824" t="s">
        <v>1712</v>
      </c>
      <c r="F546" s="822" t="s">
        <v>1694</v>
      </c>
      <c r="G546" s="822" t="s">
        <v>1746</v>
      </c>
      <c r="H546" s="822" t="s">
        <v>329</v>
      </c>
      <c r="I546" s="822" t="s">
        <v>2374</v>
      </c>
      <c r="J546" s="822" t="s">
        <v>2375</v>
      </c>
      <c r="K546" s="822" t="s">
        <v>2376</v>
      </c>
      <c r="L546" s="825">
        <v>479.55</v>
      </c>
      <c r="M546" s="825">
        <v>959.1</v>
      </c>
      <c r="N546" s="822">
        <v>2</v>
      </c>
      <c r="O546" s="826">
        <v>2</v>
      </c>
      <c r="P546" s="825">
        <v>479.55</v>
      </c>
      <c r="Q546" s="827">
        <v>0.5</v>
      </c>
      <c r="R546" s="822">
        <v>1</v>
      </c>
      <c r="S546" s="827">
        <v>0.5</v>
      </c>
      <c r="T546" s="826">
        <v>1</v>
      </c>
      <c r="U546" s="828">
        <v>0.5</v>
      </c>
    </row>
    <row r="547" spans="1:21" ht="14.45" customHeight="1" x14ac:dyDescent="0.2">
      <c r="A547" s="821">
        <v>31</v>
      </c>
      <c r="B547" s="822" t="s">
        <v>1691</v>
      </c>
      <c r="C547" s="822" t="s">
        <v>1697</v>
      </c>
      <c r="D547" s="823" t="s">
        <v>2703</v>
      </c>
      <c r="E547" s="824" t="s">
        <v>1712</v>
      </c>
      <c r="F547" s="822" t="s">
        <v>1694</v>
      </c>
      <c r="G547" s="822" t="s">
        <v>1746</v>
      </c>
      <c r="H547" s="822" t="s">
        <v>329</v>
      </c>
      <c r="I547" s="822" t="s">
        <v>2377</v>
      </c>
      <c r="J547" s="822" t="s">
        <v>2219</v>
      </c>
      <c r="K547" s="822" t="s">
        <v>2378</v>
      </c>
      <c r="L547" s="825">
        <v>41.63</v>
      </c>
      <c r="M547" s="825">
        <v>208.15</v>
      </c>
      <c r="N547" s="822">
        <v>5</v>
      </c>
      <c r="O547" s="826">
        <v>1</v>
      </c>
      <c r="P547" s="825">
        <v>208.15</v>
      </c>
      <c r="Q547" s="827">
        <v>1</v>
      </c>
      <c r="R547" s="822">
        <v>5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31</v>
      </c>
      <c r="B548" s="822" t="s">
        <v>1691</v>
      </c>
      <c r="C548" s="822" t="s">
        <v>1697</v>
      </c>
      <c r="D548" s="823" t="s">
        <v>2703</v>
      </c>
      <c r="E548" s="824" t="s">
        <v>1712</v>
      </c>
      <c r="F548" s="822" t="s">
        <v>1694</v>
      </c>
      <c r="G548" s="822" t="s">
        <v>1746</v>
      </c>
      <c r="H548" s="822" t="s">
        <v>329</v>
      </c>
      <c r="I548" s="822" t="s">
        <v>2379</v>
      </c>
      <c r="J548" s="822" t="s">
        <v>2380</v>
      </c>
      <c r="K548" s="822" t="s">
        <v>2381</v>
      </c>
      <c r="L548" s="825">
        <v>249.55</v>
      </c>
      <c r="M548" s="825">
        <v>249.55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31</v>
      </c>
      <c r="B549" s="822" t="s">
        <v>1691</v>
      </c>
      <c r="C549" s="822" t="s">
        <v>1697</v>
      </c>
      <c r="D549" s="823" t="s">
        <v>2703</v>
      </c>
      <c r="E549" s="824" t="s">
        <v>1714</v>
      </c>
      <c r="F549" s="822" t="s">
        <v>1692</v>
      </c>
      <c r="G549" s="822" t="s">
        <v>2082</v>
      </c>
      <c r="H549" s="822" t="s">
        <v>329</v>
      </c>
      <c r="I549" s="822" t="s">
        <v>2382</v>
      </c>
      <c r="J549" s="822" t="s">
        <v>2383</v>
      </c>
      <c r="K549" s="822" t="s">
        <v>1184</v>
      </c>
      <c r="L549" s="825">
        <v>72.55</v>
      </c>
      <c r="M549" s="825">
        <v>72.55</v>
      </c>
      <c r="N549" s="822">
        <v>1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31</v>
      </c>
      <c r="B550" s="822" t="s">
        <v>1691</v>
      </c>
      <c r="C550" s="822" t="s">
        <v>1697</v>
      </c>
      <c r="D550" s="823" t="s">
        <v>2703</v>
      </c>
      <c r="E550" s="824" t="s">
        <v>1714</v>
      </c>
      <c r="F550" s="822" t="s">
        <v>1692</v>
      </c>
      <c r="G550" s="822" t="s">
        <v>2086</v>
      </c>
      <c r="H550" s="822" t="s">
        <v>598</v>
      </c>
      <c r="I550" s="822" t="s">
        <v>1677</v>
      </c>
      <c r="J550" s="822" t="s">
        <v>1592</v>
      </c>
      <c r="K550" s="822" t="s">
        <v>1678</v>
      </c>
      <c r="L550" s="825">
        <v>23.4</v>
      </c>
      <c r="M550" s="825">
        <v>117</v>
      </c>
      <c r="N550" s="822">
        <v>5</v>
      </c>
      <c r="O550" s="826">
        <v>3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31</v>
      </c>
      <c r="B551" s="822" t="s">
        <v>1691</v>
      </c>
      <c r="C551" s="822" t="s">
        <v>1697</v>
      </c>
      <c r="D551" s="823" t="s">
        <v>2703</v>
      </c>
      <c r="E551" s="824" t="s">
        <v>1714</v>
      </c>
      <c r="F551" s="822" t="s">
        <v>1692</v>
      </c>
      <c r="G551" s="822" t="s">
        <v>2086</v>
      </c>
      <c r="H551" s="822" t="s">
        <v>598</v>
      </c>
      <c r="I551" s="822" t="s">
        <v>1591</v>
      </c>
      <c r="J551" s="822" t="s">
        <v>1592</v>
      </c>
      <c r="K551" s="822" t="s">
        <v>1593</v>
      </c>
      <c r="L551" s="825">
        <v>46.81</v>
      </c>
      <c r="M551" s="825">
        <v>46.81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31</v>
      </c>
      <c r="B552" s="822" t="s">
        <v>1691</v>
      </c>
      <c r="C552" s="822" t="s">
        <v>1697</v>
      </c>
      <c r="D552" s="823" t="s">
        <v>2703</v>
      </c>
      <c r="E552" s="824" t="s">
        <v>1714</v>
      </c>
      <c r="F552" s="822" t="s">
        <v>1692</v>
      </c>
      <c r="G552" s="822" t="s">
        <v>2148</v>
      </c>
      <c r="H552" s="822" t="s">
        <v>598</v>
      </c>
      <c r="I552" s="822" t="s">
        <v>2149</v>
      </c>
      <c r="J552" s="822" t="s">
        <v>2150</v>
      </c>
      <c r="K552" s="822" t="s">
        <v>2151</v>
      </c>
      <c r="L552" s="825">
        <v>56.06</v>
      </c>
      <c r="M552" s="825">
        <v>224.24</v>
      </c>
      <c r="N552" s="822">
        <v>4</v>
      </c>
      <c r="O552" s="826">
        <v>1.5</v>
      </c>
      <c r="P552" s="825">
        <v>112.12</v>
      </c>
      <c r="Q552" s="827">
        <v>0.5</v>
      </c>
      <c r="R552" s="822">
        <v>2</v>
      </c>
      <c r="S552" s="827">
        <v>0.5</v>
      </c>
      <c r="T552" s="826">
        <v>1</v>
      </c>
      <c r="U552" s="828">
        <v>0.66666666666666663</v>
      </c>
    </row>
    <row r="553" spans="1:21" ht="14.45" customHeight="1" x14ac:dyDescent="0.2">
      <c r="A553" s="821">
        <v>31</v>
      </c>
      <c r="B553" s="822" t="s">
        <v>1691</v>
      </c>
      <c r="C553" s="822" t="s">
        <v>1697</v>
      </c>
      <c r="D553" s="823" t="s">
        <v>2703</v>
      </c>
      <c r="E553" s="824" t="s">
        <v>1714</v>
      </c>
      <c r="F553" s="822" t="s">
        <v>1692</v>
      </c>
      <c r="G553" s="822" t="s">
        <v>1757</v>
      </c>
      <c r="H553" s="822" t="s">
        <v>329</v>
      </c>
      <c r="I553" s="822" t="s">
        <v>1887</v>
      </c>
      <c r="J553" s="822" t="s">
        <v>1759</v>
      </c>
      <c r="K553" s="822" t="s">
        <v>682</v>
      </c>
      <c r="L553" s="825">
        <v>78.33</v>
      </c>
      <c r="M553" s="825">
        <v>313.32</v>
      </c>
      <c r="N553" s="822">
        <v>4</v>
      </c>
      <c r="O553" s="826">
        <v>2</v>
      </c>
      <c r="P553" s="825">
        <v>156.66</v>
      </c>
      <c r="Q553" s="827">
        <v>0.5</v>
      </c>
      <c r="R553" s="822">
        <v>2</v>
      </c>
      <c r="S553" s="827">
        <v>0.5</v>
      </c>
      <c r="T553" s="826">
        <v>1</v>
      </c>
      <c r="U553" s="828">
        <v>0.5</v>
      </c>
    </row>
    <row r="554" spans="1:21" ht="14.45" customHeight="1" x14ac:dyDescent="0.2">
      <c r="A554" s="821">
        <v>31</v>
      </c>
      <c r="B554" s="822" t="s">
        <v>1691</v>
      </c>
      <c r="C554" s="822" t="s">
        <v>1697</v>
      </c>
      <c r="D554" s="823" t="s">
        <v>2703</v>
      </c>
      <c r="E554" s="824" t="s">
        <v>1714</v>
      </c>
      <c r="F554" s="822" t="s">
        <v>1692</v>
      </c>
      <c r="G554" s="822" t="s">
        <v>1757</v>
      </c>
      <c r="H554" s="822" t="s">
        <v>598</v>
      </c>
      <c r="I554" s="822" t="s">
        <v>2041</v>
      </c>
      <c r="J554" s="822" t="s">
        <v>2042</v>
      </c>
      <c r="K554" s="822" t="s">
        <v>682</v>
      </c>
      <c r="L554" s="825">
        <v>0</v>
      </c>
      <c r="M554" s="825">
        <v>0</v>
      </c>
      <c r="N554" s="822">
        <v>2</v>
      </c>
      <c r="O554" s="826">
        <v>0.5</v>
      </c>
      <c r="P554" s="825">
        <v>0</v>
      </c>
      <c r="Q554" s="827"/>
      <c r="R554" s="822">
        <v>2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31</v>
      </c>
      <c r="B555" s="822" t="s">
        <v>1691</v>
      </c>
      <c r="C555" s="822" t="s">
        <v>1697</v>
      </c>
      <c r="D555" s="823" t="s">
        <v>2703</v>
      </c>
      <c r="E555" s="824" t="s">
        <v>1714</v>
      </c>
      <c r="F555" s="822" t="s">
        <v>1692</v>
      </c>
      <c r="G555" s="822" t="s">
        <v>1760</v>
      </c>
      <c r="H555" s="822" t="s">
        <v>329</v>
      </c>
      <c r="I555" s="822" t="s">
        <v>1761</v>
      </c>
      <c r="J555" s="822" t="s">
        <v>1762</v>
      </c>
      <c r="K555" s="822" t="s">
        <v>1763</v>
      </c>
      <c r="L555" s="825">
        <v>176.32</v>
      </c>
      <c r="M555" s="825">
        <v>176.32</v>
      </c>
      <c r="N555" s="822">
        <v>1</v>
      </c>
      <c r="O555" s="826">
        <v>1</v>
      </c>
      <c r="P555" s="825">
        <v>176.32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31</v>
      </c>
      <c r="B556" s="822" t="s">
        <v>1691</v>
      </c>
      <c r="C556" s="822" t="s">
        <v>1697</v>
      </c>
      <c r="D556" s="823" t="s">
        <v>2703</v>
      </c>
      <c r="E556" s="824" t="s">
        <v>1714</v>
      </c>
      <c r="F556" s="822" t="s">
        <v>1692</v>
      </c>
      <c r="G556" s="822" t="s">
        <v>1760</v>
      </c>
      <c r="H556" s="822" t="s">
        <v>329</v>
      </c>
      <c r="I556" s="822" t="s">
        <v>2384</v>
      </c>
      <c r="J556" s="822" t="s">
        <v>2091</v>
      </c>
      <c r="K556" s="822" t="s">
        <v>2385</v>
      </c>
      <c r="L556" s="825">
        <v>23.51</v>
      </c>
      <c r="M556" s="825">
        <v>23.51</v>
      </c>
      <c r="N556" s="822">
        <v>1</v>
      </c>
      <c r="O556" s="826">
        <v>1</v>
      </c>
      <c r="P556" s="825">
        <v>23.51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31</v>
      </c>
      <c r="B557" s="822" t="s">
        <v>1691</v>
      </c>
      <c r="C557" s="822" t="s">
        <v>1697</v>
      </c>
      <c r="D557" s="823" t="s">
        <v>2703</v>
      </c>
      <c r="E557" s="824" t="s">
        <v>1714</v>
      </c>
      <c r="F557" s="822" t="s">
        <v>1692</v>
      </c>
      <c r="G557" s="822" t="s">
        <v>1764</v>
      </c>
      <c r="H557" s="822" t="s">
        <v>329</v>
      </c>
      <c r="I557" s="822" t="s">
        <v>2386</v>
      </c>
      <c r="J557" s="822" t="s">
        <v>2387</v>
      </c>
      <c r="K557" s="822" t="s">
        <v>2388</v>
      </c>
      <c r="L557" s="825">
        <v>70.48</v>
      </c>
      <c r="M557" s="825">
        <v>352.4</v>
      </c>
      <c r="N557" s="822">
        <v>5</v>
      </c>
      <c r="O557" s="826">
        <v>4.5</v>
      </c>
      <c r="P557" s="825">
        <v>211.44</v>
      </c>
      <c r="Q557" s="827">
        <v>0.6</v>
      </c>
      <c r="R557" s="822">
        <v>3</v>
      </c>
      <c r="S557" s="827">
        <v>0.6</v>
      </c>
      <c r="T557" s="826">
        <v>2.5</v>
      </c>
      <c r="U557" s="828">
        <v>0.55555555555555558</v>
      </c>
    </row>
    <row r="558" spans="1:21" ht="14.45" customHeight="1" x14ac:dyDescent="0.2">
      <c r="A558" s="821">
        <v>31</v>
      </c>
      <c r="B558" s="822" t="s">
        <v>1691</v>
      </c>
      <c r="C558" s="822" t="s">
        <v>1697</v>
      </c>
      <c r="D558" s="823" t="s">
        <v>2703</v>
      </c>
      <c r="E558" s="824" t="s">
        <v>1714</v>
      </c>
      <c r="F558" s="822" t="s">
        <v>1692</v>
      </c>
      <c r="G558" s="822" t="s">
        <v>1764</v>
      </c>
      <c r="H558" s="822" t="s">
        <v>329</v>
      </c>
      <c r="I558" s="822" t="s">
        <v>2389</v>
      </c>
      <c r="J558" s="822" t="s">
        <v>2387</v>
      </c>
      <c r="K558" s="822" t="s">
        <v>2390</v>
      </c>
      <c r="L558" s="825">
        <v>234.94</v>
      </c>
      <c r="M558" s="825">
        <v>234.94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31</v>
      </c>
      <c r="B559" s="822" t="s">
        <v>1691</v>
      </c>
      <c r="C559" s="822" t="s">
        <v>1697</v>
      </c>
      <c r="D559" s="823" t="s">
        <v>2703</v>
      </c>
      <c r="E559" s="824" t="s">
        <v>1714</v>
      </c>
      <c r="F559" s="822" t="s">
        <v>1692</v>
      </c>
      <c r="G559" s="822" t="s">
        <v>1891</v>
      </c>
      <c r="H559" s="822" t="s">
        <v>329</v>
      </c>
      <c r="I559" s="822" t="s">
        <v>2336</v>
      </c>
      <c r="J559" s="822" t="s">
        <v>697</v>
      </c>
      <c r="K559" s="822" t="s">
        <v>2337</v>
      </c>
      <c r="L559" s="825">
        <v>91.11</v>
      </c>
      <c r="M559" s="825">
        <v>91.11</v>
      </c>
      <c r="N559" s="822">
        <v>1</v>
      </c>
      <c r="O559" s="826">
        <v>1</v>
      </c>
      <c r="P559" s="825">
        <v>91.11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31</v>
      </c>
      <c r="B560" s="822" t="s">
        <v>1691</v>
      </c>
      <c r="C560" s="822" t="s">
        <v>1697</v>
      </c>
      <c r="D560" s="823" t="s">
        <v>2703</v>
      </c>
      <c r="E560" s="824" t="s">
        <v>1714</v>
      </c>
      <c r="F560" s="822" t="s">
        <v>1692</v>
      </c>
      <c r="G560" s="822" t="s">
        <v>1726</v>
      </c>
      <c r="H560" s="822" t="s">
        <v>329</v>
      </c>
      <c r="I560" s="822" t="s">
        <v>2391</v>
      </c>
      <c r="J560" s="822" t="s">
        <v>2392</v>
      </c>
      <c r="K560" s="822" t="s">
        <v>2393</v>
      </c>
      <c r="L560" s="825">
        <v>0</v>
      </c>
      <c r="M560" s="825">
        <v>0</v>
      </c>
      <c r="N560" s="822">
        <v>1</v>
      </c>
      <c r="O560" s="826">
        <v>1</v>
      </c>
      <c r="P560" s="825">
        <v>0</v>
      </c>
      <c r="Q560" s="827"/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31</v>
      </c>
      <c r="B561" s="822" t="s">
        <v>1691</v>
      </c>
      <c r="C561" s="822" t="s">
        <v>1697</v>
      </c>
      <c r="D561" s="823" t="s">
        <v>2703</v>
      </c>
      <c r="E561" s="824" t="s">
        <v>1714</v>
      </c>
      <c r="F561" s="822" t="s">
        <v>1692</v>
      </c>
      <c r="G561" s="822" t="s">
        <v>2394</v>
      </c>
      <c r="H561" s="822" t="s">
        <v>329</v>
      </c>
      <c r="I561" s="822" t="s">
        <v>2395</v>
      </c>
      <c r="J561" s="822" t="s">
        <v>1114</v>
      </c>
      <c r="K561" s="822" t="s">
        <v>2396</v>
      </c>
      <c r="L561" s="825">
        <v>42.14</v>
      </c>
      <c r="M561" s="825">
        <v>84.28</v>
      </c>
      <c r="N561" s="822">
        <v>2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31</v>
      </c>
      <c r="B562" s="822" t="s">
        <v>1691</v>
      </c>
      <c r="C562" s="822" t="s">
        <v>1697</v>
      </c>
      <c r="D562" s="823" t="s">
        <v>2703</v>
      </c>
      <c r="E562" s="824" t="s">
        <v>1714</v>
      </c>
      <c r="F562" s="822" t="s">
        <v>1692</v>
      </c>
      <c r="G562" s="822" t="s">
        <v>2170</v>
      </c>
      <c r="H562" s="822" t="s">
        <v>329</v>
      </c>
      <c r="I562" s="822" t="s">
        <v>2174</v>
      </c>
      <c r="J562" s="822" t="s">
        <v>2172</v>
      </c>
      <c r="K562" s="822" t="s">
        <v>2173</v>
      </c>
      <c r="L562" s="825">
        <v>76.180000000000007</v>
      </c>
      <c r="M562" s="825">
        <v>76.180000000000007</v>
      </c>
      <c r="N562" s="822">
        <v>1</v>
      </c>
      <c r="O562" s="826">
        <v>1</v>
      </c>
      <c r="P562" s="825">
        <v>76.180000000000007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31</v>
      </c>
      <c r="B563" s="822" t="s">
        <v>1691</v>
      </c>
      <c r="C563" s="822" t="s">
        <v>1697</v>
      </c>
      <c r="D563" s="823" t="s">
        <v>2703</v>
      </c>
      <c r="E563" s="824" t="s">
        <v>1714</v>
      </c>
      <c r="F563" s="822" t="s">
        <v>1692</v>
      </c>
      <c r="G563" s="822" t="s">
        <v>1778</v>
      </c>
      <c r="H563" s="822" t="s">
        <v>329</v>
      </c>
      <c r="I563" s="822" t="s">
        <v>1779</v>
      </c>
      <c r="J563" s="822" t="s">
        <v>1780</v>
      </c>
      <c r="K563" s="822" t="s">
        <v>1781</v>
      </c>
      <c r="L563" s="825">
        <v>132.97999999999999</v>
      </c>
      <c r="M563" s="825">
        <v>398.93999999999994</v>
      </c>
      <c r="N563" s="822">
        <v>3</v>
      </c>
      <c r="O563" s="826">
        <v>2</v>
      </c>
      <c r="P563" s="825">
        <v>132.97999999999999</v>
      </c>
      <c r="Q563" s="827">
        <v>0.33333333333333337</v>
      </c>
      <c r="R563" s="822">
        <v>1</v>
      </c>
      <c r="S563" s="827">
        <v>0.33333333333333331</v>
      </c>
      <c r="T563" s="826">
        <v>1</v>
      </c>
      <c r="U563" s="828">
        <v>0.5</v>
      </c>
    </row>
    <row r="564" spans="1:21" ht="14.45" customHeight="1" x14ac:dyDescent="0.2">
      <c r="A564" s="821">
        <v>31</v>
      </c>
      <c r="B564" s="822" t="s">
        <v>1691</v>
      </c>
      <c r="C564" s="822" t="s">
        <v>1697</v>
      </c>
      <c r="D564" s="823" t="s">
        <v>2703</v>
      </c>
      <c r="E564" s="824" t="s">
        <v>1714</v>
      </c>
      <c r="F564" s="822" t="s">
        <v>1692</v>
      </c>
      <c r="G564" s="822" t="s">
        <v>1782</v>
      </c>
      <c r="H564" s="822" t="s">
        <v>329</v>
      </c>
      <c r="I564" s="822" t="s">
        <v>1921</v>
      </c>
      <c r="J564" s="822" t="s">
        <v>619</v>
      </c>
      <c r="K564" s="822" t="s">
        <v>1922</v>
      </c>
      <c r="L564" s="825">
        <v>10.55</v>
      </c>
      <c r="M564" s="825">
        <v>10.55</v>
      </c>
      <c r="N564" s="822">
        <v>1</v>
      </c>
      <c r="O564" s="826">
        <v>0.5</v>
      </c>
      <c r="P564" s="825">
        <v>10.55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31</v>
      </c>
      <c r="B565" s="822" t="s">
        <v>1691</v>
      </c>
      <c r="C565" s="822" t="s">
        <v>1697</v>
      </c>
      <c r="D565" s="823" t="s">
        <v>2703</v>
      </c>
      <c r="E565" s="824" t="s">
        <v>1714</v>
      </c>
      <c r="F565" s="822" t="s">
        <v>1692</v>
      </c>
      <c r="G565" s="822" t="s">
        <v>2397</v>
      </c>
      <c r="H565" s="822" t="s">
        <v>329</v>
      </c>
      <c r="I565" s="822" t="s">
        <v>2398</v>
      </c>
      <c r="J565" s="822" t="s">
        <v>875</v>
      </c>
      <c r="K565" s="822" t="s">
        <v>2399</v>
      </c>
      <c r="L565" s="825">
        <v>0</v>
      </c>
      <c r="M565" s="825">
        <v>0</v>
      </c>
      <c r="N565" s="822">
        <v>1</v>
      </c>
      <c r="O565" s="826">
        <v>1</v>
      </c>
      <c r="P565" s="825"/>
      <c r="Q565" s="827"/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31</v>
      </c>
      <c r="B566" s="822" t="s">
        <v>1691</v>
      </c>
      <c r="C566" s="822" t="s">
        <v>1697</v>
      </c>
      <c r="D566" s="823" t="s">
        <v>2703</v>
      </c>
      <c r="E566" s="824" t="s">
        <v>1714</v>
      </c>
      <c r="F566" s="822" t="s">
        <v>1692</v>
      </c>
      <c r="G566" s="822" t="s">
        <v>2307</v>
      </c>
      <c r="H566" s="822" t="s">
        <v>329</v>
      </c>
      <c r="I566" s="822" t="s">
        <v>2308</v>
      </c>
      <c r="J566" s="822" t="s">
        <v>718</v>
      </c>
      <c r="K566" s="822" t="s">
        <v>1639</v>
      </c>
      <c r="L566" s="825">
        <v>38.56</v>
      </c>
      <c r="M566" s="825">
        <v>77.12</v>
      </c>
      <c r="N566" s="822">
        <v>2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31</v>
      </c>
      <c r="B567" s="822" t="s">
        <v>1691</v>
      </c>
      <c r="C567" s="822" t="s">
        <v>1697</v>
      </c>
      <c r="D567" s="823" t="s">
        <v>2703</v>
      </c>
      <c r="E567" s="824" t="s">
        <v>1714</v>
      </c>
      <c r="F567" s="822" t="s">
        <v>1692</v>
      </c>
      <c r="G567" s="822" t="s">
        <v>2400</v>
      </c>
      <c r="H567" s="822" t="s">
        <v>329</v>
      </c>
      <c r="I567" s="822" t="s">
        <v>2401</v>
      </c>
      <c r="J567" s="822" t="s">
        <v>2402</v>
      </c>
      <c r="K567" s="822" t="s">
        <v>2403</v>
      </c>
      <c r="L567" s="825">
        <v>234.07</v>
      </c>
      <c r="M567" s="825">
        <v>234.07</v>
      </c>
      <c r="N567" s="822">
        <v>1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31</v>
      </c>
      <c r="B568" s="822" t="s">
        <v>1691</v>
      </c>
      <c r="C568" s="822" t="s">
        <v>1697</v>
      </c>
      <c r="D568" s="823" t="s">
        <v>2703</v>
      </c>
      <c r="E568" s="824" t="s">
        <v>1714</v>
      </c>
      <c r="F568" s="822" t="s">
        <v>1692</v>
      </c>
      <c r="G568" s="822" t="s">
        <v>2110</v>
      </c>
      <c r="H568" s="822" t="s">
        <v>598</v>
      </c>
      <c r="I568" s="822" t="s">
        <v>2404</v>
      </c>
      <c r="J568" s="822" t="s">
        <v>2405</v>
      </c>
      <c r="K568" s="822" t="s">
        <v>2406</v>
      </c>
      <c r="L568" s="825">
        <v>141.25</v>
      </c>
      <c r="M568" s="825">
        <v>141.25</v>
      </c>
      <c r="N568" s="822">
        <v>1</v>
      </c>
      <c r="O568" s="826">
        <v>1</v>
      </c>
      <c r="P568" s="825">
        <v>141.25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31</v>
      </c>
      <c r="B569" s="822" t="s">
        <v>1691</v>
      </c>
      <c r="C569" s="822" t="s">
        <v>1697</v>
      </c>
      <c r="D569" s="823" t="s">
        <v>2703</v>
      </c>
      <c r="E569" s="824" t="s">
        <v>1714</v>
      </c>
      <c r="F569" s="822" t="s">
        <v>1692</v>
      </c>
      <c r="G569" s="822" t="s">
        <v>1721</v>
      </c>
      <c r="H569" s="822" t="s">
        <v>598</v>
      </c>
      <c r="I569" s="822" t="s">
        <v>1431</v>
      </c>
      <c r="J569" s="822" t="s">
        <v>773</v>
      </c>
      <c r="K569" s="822" t="s">
        <v>1432</v>
      </c>
      <c r="L569" s="825">
        <v>736.33</v>
      </c>
      <c r="M569" s="825">
        <v>26507.880000000005</v>
      </c>
      <c r="N569" s="822">
        <v>36</v>
      </c>
      <c r="O569" s="826">
        <v>18.5</v>
      </c>
      <c r="P569" s="825">
        <v>23562.560000000005</v>
      </c>
      <c r="Q569" s="827">
        <v>0.88888888888888895</v>
      </c>
      <c r="R569" s="822">
        <v>32</v>
      </c>
      <c r="S569" s="827">
        <v>0.88888888888888884</v>
      </c>
      <c r="T569" s="826">
        <v>16.5</v>
      </c>
      <c r="U569" s="828">
        <v>0.89189189189189189</v>
      </c>
    </row>
    <row r="570" spans="1:21" ht="14.45" customHeight="1" x14ac:dyDescent="0.2">
      <c r="A570" s="821">
        <v>31</v>
      </c>
      <c r="B570" s="822" t="s">
        <v>1691</v>
      </c>
      <c r="C570" s="822" t="s">
        <v>1697</v>
      </c>
      <c r="D570" s="823" t="s">
        <v>2703</v>
      </c>
      <c r="E570" s="824" t="s">
        <v>1714</v>
      </c>
      <c r="F570" s="822" t="s">
        <v>1692</v>
      </c>
      <c r="G570" s="822" t="s">
        <v>1721</v>
      </c>
      <c r="H570" s="822" t="s">
        <v>598</v>
      </c>
      <c r="I570" s="822" t="s">
        <v>1433</v>
      </c>
      <c r="J570" s="822" t="s">
        <v>773</v>
      </c>
      <c r="K570" s="822" t="s">
        <v>1434</v>
      </c>
      <c r="L570" s="825">
        <v>490.89</v>
      </c>
      <c r="M570" s="825">
        <v>981.78</v>
      </c>
      <c r="N570" s="822">
        <v>2</v>
      </c>
      <c r="O570" s="826">
        <v>2</v>
      </c>
      <c r="P570" s="825">
        <v>981.78</v>
      </c>
      <c r="Q570" s="827">
        <v>1</v>
      </c>
      <c r="R570" s="822">
        <v>2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31</v>
      </c>
      <c r="B571" s="822" t="s">
        <v>1691</v>
      </c>
      <c r="C571" s="822" t="s">
        <v>1697</v>
      </c>
      <c r="D571" s="823" t="s">
        <v>2703</v>
      </c>
      <c r="E571" s="824" t="s">
        <v>1714</v>
      </c>
      <c r="F571" s="822" t="s">
        <v>1692</v>
      </c>
      <c r="G571" s="822" t="s">
        <v>1721</v>
      </c>
      <c r="H571" s="822" t="s">
        <v>598</v>
      </c>
      <c r="I571" s="822" t="s">
        <v>1722</v>
      </c>
      <c r="J571" s="822" t="s">
        <v>773</v>
      </c>
      <c r="K571" s="822" t="s">
        <v>1723</v>
      </c>
      <c r="L571" s="825">
        <v>923.74</v>
      </c>
      <c r="M571" s="825">
        <v>7389.92</v>
      </c>
      <c r="N571" s="822">
        <v>8</v>
      </c>
      <c r="O571" s="826">
        <v>4.5</v>
      </c>
      <c r="P571" s="825">
        <v>7389.92</v>
      </c>
      <c r="Q571" s="827">
        <v>1</v>
      </c>
      <c r="R571" s="822">
        <v>8</v>
      </c>
      <c r="S571" s="827">
        <v>1</v>
      </c>
      <c r="T571" s="826">
        <v>4.5</v>
      </c>
      <c r="U571" s="828">
        <v>1</v>
      </c>
    </row>
    <row r="572" spans="1:21" ht="14.45" customHeight="1" x14ac:dyDescent="0.2">
      <c r="A572" s="821">
        <v>31</v>
      </c>
      <c r="B572" s="822" t="s">
        <v>1691</v>
      </c>
      <c r="C572" s="822" t="s">
        <v>1697</v>
      </c>
      <c r="D572" s="823" t="s">
        <v>2703</v>
      </c>
      <c r="E572" s="824" t="s">
        <v>1714</v>
      </c>
      <c r="F572" s="822" t="s">
        <v>1692</v>
      </c>
      <c r="G572" s="822" t="s">
        <v>1787</v>
      </c>
      <c r="H572" s="822" t="s">
        <v>329</v>
      </c>
      <c r="I572" s="822" t="s">
        <v>2120</v>
      </c>
      <c r="J572" s="822" t="s">
        <v>637</v>
      </c>
      <c r="K572" s="822" t="s">
        <v>2121</v>
      </c>
      <c r="L572" s="825">
        <v>35.25</v>
      </c>
      <c r="M572" s="825">
        <v>70.5</v>
      </c>
      <c r="N572" s="822">
        <v>2</v>
      </c>
      <c r="O572" s="826">
        <v>1.5</v>
      </c>
      <c r="P572" s="825">
        <v>35.25</v>
      </c>
      <c r="Q572" s="827">
        <v>0.5</v>
      </c>
      <c r="R572" s="822">
        <v>1</v>
      </c>
      <c r="S572" s="827">
        <v>0.5</v>
      </c>
      <c r="T572" s="826">
        <v>1</v>
      </c>
      <c r="U572" s="828">
        <v>0.66666666666666663</v>
      </c>
    </row>
    <row r="573" spans="1:21" ht="14.45" customHeight="1" x14ac:dyDescent="0.2">
      <c r="A573" s="821">
        <v>31</v>
      </c>
      <c r="B573" s="822" t="s">
        <v>1691</v>
      </c>
      <c r="C573" s="822" t="s">
        <v>1697</v>
      </c>
      <c r="D573" s="823" t="s">
        <v>2703</v>
      </c>
      <c r="E573" s="824" t="s">
        <v>1714</v>
      </c>
      <c r="F573" s="822" t="s">
        <v>1692</v>
      </c>
      <c r="G573" s="822" t="s">
        <v>1787</v>
      </c>
      <c r="H573" s="822" t="s">
        <v>329</v>
      </c>
      <c r="I573" s="822" t="s">
        <v>1923</v>
      </c>
      <c r="J573" s="822" t="s">
        <v>913</v>
      </c>
      <c r="K573" s="822" t="s">
        <v>1924</v>
      </c>
      <c r="L573" s="825">
        <v>35.25</v>
      </c>
      <c r="M573" s="825">
        <v>35.25</v>
      </c>
      <c r="N573" s="822">
        <v>1</v>
      </c>
      <c r="O573" s="826">
        <v>0.5</v>
      </c>
      <c r="P573" s="825">
        <v>35.25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31</v>
      </c>
      <c r="B574" s="822" t="s">
        <v>1691</v>
      </c>
      <c r="C574" s="822" t="s">
        <v>1697</v>
      </c>
      <c r="D574" s="823" t="s">
        <v>2703</v>
      </c>
      <c r="E574" s="824" t="s">
        <v>1714</v>
      </c>
      <c r="F574" s="822" t="s">
        <v>1692</v>
      </c>
      <c r="G574" s="822" t="s">
        <v>1926</v>
      </c>
      <c r="H574" s="822" t="s">
        <v>329</v>
      </c>
      <c r="I574" s="822" t="s">
        <v>1927</v>
      </c>
      <c r="J574" s="822" t="s">
        <v>1237</v>
      </c>
      <c r="K574" s="822" t="s">
        <v>1928</v>
      </c>
      <c r="L574" s="825">
        <v>57.64</v>
      </c>
      <c r="M574" s="825">
        <v>57.64</v>
      </c>
      <c r="N574" s="822">
        <v>1</v>
      </c>
      <c r="O574" s="826">
        <v>0.5</v>
      </c>
      <c r="P574" s="825">
        <v>57.64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31</v>
      </c>
      <c r="B575" s="822" t="s">
        <v>1691</v>
      </c>
      <c r="C575" s="822" t="s">
        <v>1697</v>
      </c>
      <c r="D575" s="823" t="s">
        <v>2703</v>
      </c>
      <c r="E575" s="824" t="s">
        <v>1714</v>
      </c>
      <c r="F575" s="822" t="s">
        <v>1692</v>
      </c>
      <c r="G575" s="822" t="s">
        <v>1926</v>
      </c>
      <c r="H575" s="822" t="s">
        <v>329</v>
      </c>
      <c r="I575" s="822" t="s">
        <v>2054</v>
      </c>
      <c r="J575" s="822" t="s">
        <v>1237</v>
      </c>
      <c r="K575" s="822" t="s">
        <v>2055</v>
      </c>
      <c r="L575" s="825">
        <v>87.98</v>
      </c>
      <c r="M575" s="825">
        <v>87.98</v>
      </c>
      <c r="N575" s="822">
        <v>1</v>
      </c>
      <c r="O575" s="826">
        <v>1</v>
      </c>
      <c r="P575" s="825">
        <v>87.98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31</v>
      </c>
      <c r="B576" s="822" t="s">
        <v>1691</v>
      </c>
      <c r="C576" s="822" t="s">
        <v>1697</v>
      </c>
      <c r="D576" s="823" t="s">
        <v>2703</v>
      </c>
      <c r="E576" s="824" t="s">
        <v>1714</v>
      </c>
      <c r="F576" s="822" t="s">
        <v>1692</v>
      </c>
      <c r="G576" s="822" t="s">
        <v>1926</v>
      </c>
      <c r="H576" s="822" t="s">
        <v>329</v>
      </c>
      <c r="I576" s="822" t="s">
        <v>2318</v>
      </c>
      <c r="J576" s="822" t="s">
        <v>1237</v>
      </c>
      <c r="K576" s="822" t="s">
        <v>2055</v>
      </c>
      <c r="L576" s="825">
        <v>301.2</v>
      </c>
      <c r="M576" s="825">
        <v>301.2</v>
      </c>
      <c r="N576" s="822">
        <v>1</v>
      </c>
      <c r="O576" s="826">
        <v>1</v>
      </c>
      <c r="P576" s="825">
        <v>301.2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31</v>
      </c>
      <c r="B577" s="822" t="s">
        <v>1691</v>
      </c>
      <c r="C577" s="822" t="s">
        <v>1697</v>
      </c>
      <c r="D577" s="823" t="s">
        <v>2703</v>
      </c>
      <c r="E577" s="824" t="s">
        <v>1714</v>
      </c>
      <c r="F577" s="822" t="s">
        <v>1692</v>
      </c>
      <c r="G577" s="822" t="s">
        <v>2407</v>
      </c>
      <c r="H577" s="822" t="s">
        <v>329</v>
      </c>
      <c r="I577" s="822" t="s">
        <v>2408</v>
      </c>
      <c r="J577" s="822" t="s">
        <v>2409</v>
      </c>
      <c r="K577" s="822" t="s">
        <v>2410</v>
      </c>
      <c r="L577" s="825">
        <v>218.62</v>
      </c>
      <c r="M577" s="825">
        <v>218.62</v>
      </c>
      <c r="N577" s="822">
        <v>1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31</v>
      </c>
      <c r="B578" s="822" t="s">
        <v>1691</v>
      </c>
      <c r="C578" s="822" t="s">
        <v>1697</v>
      </c>
      <c r="D578" s="823" t="s">
        <v>2703</v>
      </c>
      <c r="E578" s="824" t="s">
        <v>1714</v>
      </c>
      <c r="F578" s="822" t="s">
        <v>1692</v>
      </c>
      <c r="G578" s="822" t="s">
        <v>2129</v>
      </c>
      <c r="H578" s="822" t="s">
        <v>329</v>
      </c>
      <c r="I578" s="822" t="s">
        <v>2411</v>
      </c>
      <c r="J578" s="822" t="s">
        <v>1336</v>
      </c>
      <c r="K578" s="822" t="s">
        <v>2131</v>
      </c>
      <c r="L578" s="825">
        <v>453.79</v>
      </c>
      <c r="M578" s="825">
        <v>453.79</v>
      </c>
      <c r="N578" s="822">
        <v>1</v>
      </c>
      <c r="O578" s="826">
        <v>1</v>
      </c>
      <c r="P578" s="825">
        <v>453.79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31</v>
      </c>
      <c r="B579" s="822" t="s">
        <v>1691</v>
      </c>
      <c r="C579" s="822" t="s">
        <v>1697</v>
      </c>
      <c r="D579" s="823" t="s">
        <v>2703</v>
      </c>
      <c r="E579" s="824" t="s">
        <v>1714</v>
      </c>
      <c r="F579" s="822" t="s">
        <v>1692</v>
      </c>
      <c r="G579" s="822" t="s">
        <v>2412</v>
      </c>
      <c r="H579" s="822" t="s">
        <v>329</v>
      </c>
      <c r="I579" s="822" t="s">
        <v>2413</v>
      </c>
      <c r="J579" s="822" t="s">
        <v>1248</v>
      </c>
      <c r="K579" s="822" t="s">
        <v>2414</v>
      </c>
      <c r="L579" s="825">
        <v>0</v>
      </c>
      <c r="M579" s="825">
        <v>0</v>
      </c>
      <c r="N579" s="822">
        <v>1</v>
      </c>
      <c r="O579" s="826">
        <v>0.5</v>
      </c>
      <c r="P579" s="825"/>
      <c r="Q579" s="827"/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31</v>
      </c>
      <c r="B580" s="822" t="s">
        <v>1691</v>
      </c>
      <c r="C580" s="822" t="s">
        <v>1697</v>
      </c>
      <c r="D580" s="823" t="s">
        <v>2703</v>
      </c>
      <c r="E580" s="824" t="s">
        <v>1714</v>
      </c>
      <c r="F580" s="822" t="s">
        <v>1692</v>
      </c>
      <c r="G580" s="822" t="s">
        <v>1730</v>
      </c>
      <c r="H580" s="822" t="s">
        <v>598</v>
      </c>
      <c r="I580" s="822" t="s">
        <v>1575</v>
      </c>
      <c r="J580" s="822" t="s">
        <v>918</v>
      </c>
      <c r="K580" s="822" t="s">
        <v>920</v>
      </c>
      <c r="L580" s="825">
        <v>0</v>
      </c>
      <c r="M580" s="825">
        <v>0</v>
      </c>
      <c r="N580" s="822">
        <v>29</v>
      </c>
      <c r="O580" s="826">
        <v>17.5</v>
      </c>
      <c r="P580" s="825">
        <v>0</v>
      </c>
      <c r="Q580" s="827"/>
      <c r="R580" s="822">
        <v>21</v>
      </c>
      <c r="S580" s="827">
        <v>0.72413793103448276</v>
      </c>
      <c r="T580" s="826">
        <v>12</v>
      </c>
      <c r="U580" s="828">
        <v>0.68571428571428572</v>
      </c>
    </row>
    <row r="581" spans="1:21" ht="14.45" customHeight="1" x14ac:dyDescent="0.2">
      <c r="A581" s="821">
        <v>31</v>
      </c>
      <c r="B581" s="822" t="s">
        <v>1691</v>
      </c>
      <c r="C581" s="822" t="s">
        <v>1697</v>
      </c>
      <c r="D581" s="823" t="s">
        <v>2703</v>
      </c>
      <c r="E581" s="824" t="s">
        <v>1714</v>
      </c>
      <c r="F581" s="822" t="s">
        <v>1692</v>
      </c>
      <c r="G581" s="822" t="s">
        <v>1794</v>
      </c>
      <c r="H581" s="822" t="s">
        <v>329</v>
      </c>
      <c r="I581" s="822" t="s">
        <v>1795</v>
      </c>
      <c r="J581" s="822" t="s">
        <v>1157</v>
      </c>
      <c r="K581" s="822" t="s">
        <v>1796</v>
      </c>
      <c r="L581" s="825">
        <v>219.37</v>
      </c>
      <c r="M581" s="825">
        <v>1754.96</v>
      </c>
      <c r="N581" s="822">
        <v>8</v>
      </c>
      <c r="O581" s="826">
        <v>3.5</v>
      </c>
      <c r="P581" s="825">
        <v>1096.8499999999999</v>
      </c>
      <c r="Q581" s="827">
        <v>0.62499999999999989</v>
      </c>
      <c r="R581" s="822">
        <v>5</v>
      </c>
      <c r="S581" s="827">
        <v>0.625</v>
      </c>
      <c r="T581" s="826">
        <v>2</v>
      </c>
      <c r="U581" s="828">
        <v>0.5714285714285714</v>
      </c>
    </row>
    <row r="582" spans="1:21" ht="14.45" customHeight="1" x14ac:dyDescent="0.2">
      <c r="A582" s="821">
        <v>31</v>
      </c>
      <c r="B582" s="822" t="s">
        <v>1691</v>
      </c>
      <c r="C582" s="822" t="s">
        <v>1697</v>
      </c>
      <c r="D582" s="823" t="s">
        <v>2703</v>
      </c>
      <c r="E582" s="824" t="s">
        <v>1714</v>
      </c>
      <c r="F582" s="822" t="s">
        <v>1692</v>
      </c>
      <c r="G582" s="822" t="s">
        <v>1957</v>
      </c>
      <c r="H582" s="822" t="s">
        <v>329</v>
      </c>
      <c r="I582" s="822" t="s">
        <v>2415</v>
      </c>
      <c r="J582" s="822" t="s">
        <v>2416</v>
      </c>
      <c r="K582" s="822" t="s">
        <v>1600</v>
      </c>
      <c r="L582" s="825">
        <v>0</v>
      </c>
      <c r="M582" s="825">
        <v>0</v>
      </c>
      <c r="N582" s="822">
        <v>1</v>
      </c>
      <c r="O582" s="826">
        <v>1</v>
      </c>
      <c r="P582" s="825"/>
      <c r="Q582" s="827"/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31</v>
      </c>
      <c r="B583" s="822" t="s">
        <v>1691</v>
      </c>
      <c r="C583" s="822" t="s">
        <v>1697</v>
      </c>
      <c r="D583" s="823" t="s">
        <v>2703</v>
      </c>
      <c r="E583" s="824" t="s">
        <v>1714</v>
      </c>
      <c r="F583" s="822" t="s">
        <v>1692</v>
      </c>
      <c r="G583" s="822" t="s">
        <v>2417</v>
      </c>
      <c r="H583" s="822" t="s">
        <v>329</v>
      </c>
      <c r="I583" s="822" t="s">
        <v>2418</v>
      </c>
      <c r="J583" s="822" t="s">
        <v>2419</v>
      </c>
      <c r="K583" s="822" t="s">
        <v>2420</v>
      </c>
      <c r="L583" s="825">
        <v>3538.48</v>
      </c>
      <c r="M583" s="825">
        <v>7076.96</v>
      </c>
      <c r="N583" s="822">
        <v>2</v>
      </c>
      <c r="O583" s="826">
        <v>2</v>
      </c>
      <c r="P583" s="825">
        <v>7076.96</v>
      </c>
      <c r="Q583" s="827">
        <v>1</v>
      </c>
      <c r="R583" s="822">
        <v>2</v>
      </c>
      <c r="S583" s="827">
        <v>1</v>
      </c>
      <c r="T583" s="826">
        <v>2</v>
      </c>
      <c r="U583" s="828">
        <v>1</v>
      </c>
    </row>
    <row r="584" spans="1:21" ht="14.45" customHeight="1" x14ac:dyDescent="0.2">
      <c r="A584" s="821">
        <v>31</v>
      </c>
      <c r="B584" s="822" t="s">
        <v>1691</v>
      </c>
      <c r="C584" s="822" t="s">
        <v>1697</v>
      </c>
      <c r="D584" s="823" t="s">
        <v>2703</v>
      </c>
      <c r="E584" s="824" t="s">
        <v>1714</v>
      </c>
      <c r="F584" s="822" t="s">
        <v>1692</v>
      </c>
      <c r="G584" s="822" t="s">
        <v>1724</v>
      </c>
      <c r="H584" s="822" t="s">
        <v>329</v>
      </c>
      <c r="I584" s="822" t="s">
        <v>1807</v>
      </c>
      <c r="J584" s="822" t="s">
        <v>1732</v>
      </c>
      <c r="K584" s="822" t="s">
        <v>1808</v>
      </c>
      <c r="L584" s="825">
        <v>99.94</v>
      </c>
      <c r="M584" s="825">
        <v>1099.3399999999999</v>
      </c>
      <c r="N584" s="822">
        <v>11</v>
      </c>
      <c r="O584" s="826">
        <v>9</v>
      </c>
      <c r="P584" s="825">
        <v>799.52</v>
      </c>
      <c r="Q584" s="827">
        <v>0.72727272727272729</v>
      </c>
      <c r="R584" s="822">
        <v>8</v>
      </c>
      <c r="S584" s="827">
        <v>0.72727272727272729</v>
      </c>
      <c r="T584" s="826">
        <v>7</v>
      </c>
      <c r="U584" s="828">
        <v>0.77777777777777779</v>
      </c>
    </row>
    <row r="585" spans="1:21" ht="14.45" customHeight="1" x14ac:dyDescent="0.2">
      <c r="A585" s="821">
        <v>31</v>
      </c>
      <c r="B585" s="822" t="s">
        <v>1691</v>
      </c>
      <c r="C585" s="822" t="s">
        <v>1697</v>
      </c>
      <c r="D585" s="823" t="s">
        <v>2703</v>
      </c>
      <c r="E585" s="824" t="s">
        <v>1714</v>
      </c>
      <c r="F585" s="822" t="s">
        <v>1692</v>
      </c>
      <c r="G585" s="822" t="s">
        <v>1724</v>
      </c>
      <c r="H585" s="822" t="s">
        <v>329</v>
      </c>
      <c r="I585" s="822" t="s">
        <v>2421</v>
      </c>
      <c r="J585" s="822" t="s">
        <v>1732</v>
      </c>
      <c r="K585" s="822" t="s">
        <v>2422</v>
      </c>
      <c r="L585" s="825">
        <v>299.83999999999997</v>
      </c>
      <c r="M585" s="825">
        <v>899.52</v>
      </c>
      <c r="N585" s="822">
        <v>3</v>
      </c>
      <c r="O585" s="826">
        <v>2.5</v>
      </c>
      <c r="P585" s="825">
        <v>599.67999999999995</v>
      </c>
      <c r="Q585" s="827">
        <v>0.66666666666666663</v>
      </c>
      <c r="R585" s="822">
        <v>2</v>
      </c>
      <c r="S585" s="827">
        <v>0.66666666666666663</v>
      </c>
      <c r="T585" s="826">
        <v>1.5</v>
      </c>
      <c r="U585" s="828">
        <v>0.6</v>
      </c>
    </row>
    <row r="586" spans="1:21" ht="14.45" customHeight="1" x14ac:dyDescent="0.2">
      <c r="A586" s="821">
        <v>31</v>
      </c>
      <c r="B586" s="822" t="s">
        <v>1691</v>
      </c>
      <c r="C586" s="822" t="s">
        <v>1697</v>
      </c>
      <c r="D586" s="823" t="s">
        <v>2703</v>
      </c>
      <c r="E586" s="824" t="s">
        <v>1714</v>
      </c>
      <c r="F586" s="822" t="s">
        <v>1692</v>
      </c>
      <c r="G586" s="822" t="s">
        <v>1724</v>
      </c>
      <c r="H586" s="822" t="s">
        <v>329</v>
      </c>
      <c r="I586" s="822" t="s">
        <v>1740</v>
      </c>
      <c r="J586" s="822" t="s">
        <v>1048</v>
      </c>
      <c r="K586" s="822" t="s">
        <v>1741</v>
      </c>
      <c r="L586" s="825">
        <v>50.32</v>
      </c>
      <c r="M586" s="825">
        <v>201.28</v>
      </c>
      <c r="N586" s="822">
        <v>4</v>
      </c>
      <c r="O586" s="826">
        <v>3.5</v>
      </c>
      <c r="P586" s="825">
        <v>50.32</v>
      </c>
      <c r="Q586" s="827">
        <v>0.25</v>
      </c>
      <c r="R586" s="822">
        <v>1</v>
      </c>
      <c r="S586" s="827">
        <v>0.25</v>
      </c>
      <c r="T586" s="826">
        <v>1</v>
      </c>
      <c r="U586" s="828">
        <v>0.2857142857142857</v>
      </c>
    </row>
    <row r="587" spans="1:21" ht="14.45" customHeight="1" x14ac:dyDescent="0.2">
      <c r="A587" s="821">
        <v>31</v>
      </c>
      <c r="B587" s="822" t="s">
        <v>1691</v>
      </c>
      <c r="C587" s="822" t="s">
        <v>1697</v>
      </c>
      <c r="D587" s="823" t="s">
        <v>2703</v>
      </c>
      <c r="E587" s="824" t="s">
        <v>1714</v>
      </c>
      <c r="F587" s="822" t="s">
        <v>1692</v>
      </c>
      <c r="G587" s="822" t="s">
        <v>1724</v>
      </c>
      <c r="H587" s="822" t="s">
        <v>329</v>
      </c>
      <c r="I587" s="822" t="s">
        <v>1961</v>
      </c>
      <c r="J587" s="822" t="s">
        <v>1048</v>
      </c>
      <c r="K587" s="822" t="s">
        <v>1962</v>
      </c>
      <c r="L587" s="825">
        <v>33.549999999999997</v>
      </c>
      <c r="M587" s="825">
        <v>33.549999999999997</v>
      </c>
      <c r="N587" s="822">
        <v>1</v>
      </c>
      <c r="O587" s="826">
        <v>1</v>
      </c>
      <c r="P587" s="825">
        <v>33.549999999999997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31</v>
      </c>
      <c r="B588" s="822" t="s">
        <v>1691</v>
      </c>
      <c r="C588" s="822" t="s">
        <v>1697</v>
      </c>
      <c r="D588" s="823" t="s">
        <v>2703</v>
      </c>
      <c r="E588" s="824" t="s">
        <v>1714</v>
      </c>
      <c r="F588" s="822" t="s">
        <v>1692</v>
      </c>
      <c r="G588" s="822" t="s">
        <v>1809</v>
      </c>
      <c r="H588" s="822" t="s">
        <v>598</v>
      </c>
      <c r="I588" s="822" t="s">
        <v>1526</v>
      </c>
      <c r="J588" s="822" t="s">
        <v>1077</v>
      </c>
      <c r="K588" s="822" t="s">
        <v>1527</v>
      </c>
      <c r="L588" s="825">
        <v>154.36000000000001</v>
      </c>
      <c r="M588" s="825">
        <v>154.36000000000001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31</v>
      </c>
      <c r="B589" s="822" t="s">
        <v>1691</v>
      </c>
      <c r="C589" s="822" t="s">
        <v>1697</v>
      </c>
      <c r="D589" s="823" t="s">
        <v>2703</v>
      </c>
      <c r="E589" s="824" t="s">
        <v>1714</v>
      </c>
      <c r="F589" s="822" t="s">
        <v>1692</v>
      </c>
      <c r="G589" s="822" t="s">
        <v>1809</v>
      </c>
      <c r="H589" s="822" t="s">
        <v>598</v>
      </c>
      <c r="I589" s="822" t="s">
        <v>1528</v>
      </c>
      <c r="J589" s="822" t="s">
        <v>1529</v>
      </c>
      <c r="K589" s="822" t="s">
        <v>1530</v>
      </c>
      <c r="L589" s="825">
        <v>149.52000000000001</v>
      </c>
      <c r="M589" s="825">
        <v>299.04000000000002</v>
      </c>
      <c r="N589" s="822">
        <v>2</v>
      </c>
      <c r="O589" s="826">
        <v>1.5</v>
      </c>
      <c r="P589" s="825">
        <v>299.04000000000002</v>
      </c>
      <c r="Q589" s="827">
        <v>1</v>
      </c>
      <c r="R589" s="822">
        <v>2</v>
      </c>
      <c r="S589" s="827">
        <v>1</v>
      </c>
      <c r="T589" s="826">
        <v>1.5</v>
      </c>
      <c r="U589" s="828">
        <v>1</v>
      </c>
    </row>
    <row r="590" spans="1:21" ht="14.45" customHeight="1" x14ac:dyDescent="0.2">
      <c r="A590" s="821">
        <v>31</v>
      </c>
      <c r="B590" s="822" t="s">
        <v>1691</v>
      </c>
      <c r="C590" s="822" t="s">
        <v>1697</v>
      </c>
      <c r="D590" s="823" t="s">
        <v>2703</v>
      </c>
      <c r="E590" s="824" t="s">
        <v>1714</v>
      </c>
      <c r="F590" s="822" t="s">
        <v>1692</v>
      </c>
      <c r="G590" s="822" t="s">
        <v>1809</v>
      </c>
      <c r="H590" s="822" t="s">
        <v>329</v>
      </c>
      <c r="I590" s="822" t="s">
        <v>1813</v>
      </c>
      <c r="J590" s="822" t="s">
        <v>1077</v>
      </c>
      <c r="K590" s="822" t="s">
        <v>1814</v>
      </c>
      <c r="L590" s="825">
        <v>225.06</v>
      </c>
      <c r="M590" s="825">
        <v>450.12</v>
      </c>
      <c r="N590" s="822">
        <v>2</v>
      </c>
      <c r="O590" s="826">
        <v>1.5</v>
      </c>
      <c r="P590" s="825">
        <v>225.06</v>
      </c>
      <c r="Q590" s="827">
        <v>0.5</v>
      </c>
      <c r="R590" s="822">
        <v>1</v>
      </c>
      <c r="S590" s="827">
        <v>0.5</v>
      </c>
      <c r="T590" s="826">
        <v>1</v>
      </c>
      <c r="U590" s="828">
        <v>0.66666666666666663</v>
      </c>
    </row>
    <row r="591" spans="1:21" ht="14.45" customHeight="1" x14ac:dyDescent="0.2">
      <c r="A591" s="821">
        <v>31</v>
      </c>
      <c r="B591" s="822" t="s">
        <v>1691</v>
      </c>
      <c r="C591" s="822" t="s">
        <v>1697</v>
      </c>
      <c r="D591" s="823" t="s">
        <v>2703</v>
      </c>
      <c r="E591" s="824" t="s">
        <v>1714</v>
      </c>
      <c r="F591" s="822" t="s">
        <v>1692</v>
      </c>
      <c r="G591" s="822" t="s">
        <v>1815</v>
      </c>
      <c r="H591" s="822" t="s">
        <v>329</v>
      </c>
      <c r="I591" s="822" t="s">
        <v>1816</v>
      </c>
      <c r="J591" s="822" t="s">
        <v>1817</v>
      </c>
      <c r="K591" s="822" t="s">
        <v>1818</v>
      </c>
      <c r="L591" s="825">
        <v>0</v>
      </c>
      <c r="M591" s="825">
        <v>0</v>
      </c>
      <c r="N591" s="822">
        <v>1</v>
      </c>
      <c r="O591" s="826">
        <v>0.5</v>
      </c>
      <c r="P591" s="825">
        <v>0</v>
      </c>
      <c r="Q591" s="827"/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31</v>
      </c>
      <c r="B592" s="822" t="s">
        <v>1691</v>
      </c>
      <c r="C592" s="822" t="s">
        <v>1697</v>
      </c>
      <c r="D592" s="823" t="s">
        <v>2703</v>
      </c>
      <c r="E592" s="824" t="s">
        <v>1714</v>
      </c>
      <c r="F592" s="822" t="s">
        <v>1692</v>
      </c>
      <c r="G592" s="822" t="s">
        <v>1815</v>
      </c>
      <c r="H592" s="822" t="s">
        <v>329</v>
      </c>
      <c r="I592" s="822" t="s">
        <v>1819</v>
      </c>
      <c r="J592" s="822" t="s">
        <v>1817</v>
      </c>
      <c r="K592" s="822" t="s">
        <v>1820</v>
      </c>
      <c r="L592" s="825">
        <v>0</v>
      </c>
      <c r="M592" s="825">
        <v>0</v>
      </c>
      <c r="N592" s="822">
        <v>1</v>
      </c>
      <c r="O592" s="826">
        <v>1</v>
      </c>
      <c r="P592" s="825"/>
      <c r="Q592" s="827"/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31</v>
      </c>
      <c r="B593" s="822" t="s">
        <v>1691</v>
      </c>
      <c r="C593" s="822" t="s">
        <v>1697</v>
      </c>
      <c r="D593" s="823" t="s">
        <v>2703</v>
      </c>
      <c r="E593" s="824" t="s">
        <v>1714</v>
      </c>
      <c r="F593" s="822" t="s">
        <v>1694</v>
      </c>
      <c r="G593" s="822" t="s">
        <v>1746</v>
      </c>
      <c r="H593" s="822" t="s">
        <v>329</v>
      </c>
      <c r="I593" s="822" t="s">
        <v>2359</v>
      </c>
      <c r="J593" s="822" t="s">
        <v>2360</v>
      </c>
      <c r="K593" s="822" t="s">
        <v>2361</v>
      </c>
      <c r="L593" s="825">
        <v>1000.5</v>
      </c>
      <c r="M593" s="825">
        <v>1000.5</v>
      </c>
      <c r="N593" s="822">
        <v>1</v>
      </c>
      <c r="O593" s="826">
        <v>1</v>
      </c>
      <c r="P593" s="825">
        <v>1000.5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31</v>
      </c>
      <c r="B594" s="822" t="s">
        <v>1691</v>
      </c>
      <c r="C594" s="822" t="s">
        <v>1697</v>
      </c>
      <c r="D594" s="823" t="s">
        <v>2703</v>
      </c>
      <c r="E594" s="824" t="s">
        <v>1714</v>
      </c>
      <c r="F594" s="822" t="s">
        <v>1694</v>
      </c>
      <c r="G594" s="822" t="s">
        <v>1746</v>
      </c>
      <c r="H594" s="822" t="s">
        <v>329</v>
      </c>
      <c r="I594" s="822" t="s">
        <v>1827</v>
      </c>
      <c r="J594" s="822" t="s">
        <v>1828</v>
      </c>
      <c r="K594" s="822" t="s">
        <v>1829</v>
      </c>
      <c r="L594" s="825">
        <v>492.19</v>
      </c>
      <c r="M594" s="825">
        <v>1476.57</v>
      </c>
      <c r="N594" s="822">
        <v>3</v>
      </c>
      <c r="O594" s="826">
        <v>3</v>
      </c>
      <c r="P594" s="825">
        <v>1476.57</v>
      </c>
      <c r="Q594" s="827">
        <v>1</v>
      </c>
      <c r="R594" s="822">
        <v>3</v>
      </c>
      <c r="S594" s="827">
        <v>1</v>
      </c>
      <c r="T594" s="826">
        <v>3</v>
      </c>
      <c r="U594" s="828">
        <v>1</v>
      </c>
    </row>
    <row r="595" spans="1:21" ht="14.45" customHeight="1" x14ac:dyDescent="0.2">
      <c r="A595" s="821">
        <v>31</v>
      </c>
      <c r="B595" s="822" t="s">
        <v>1691</v>
      </c>
      <c r="C595" s="822" t="s">
        <v>1697</v>
      </c>
      <c r="D595" s="823" t="s">
        <v>2703</v>
      </c>
      <c r="E595" s="824" t="s">
        <v>1714</v>
      </c>
      <c r="F595" s="822" t="s">
        <v>1694</v>
      </c>
      <c r="G595" s="822" t="s">
        <v>1746</v>
      </c>
      <c r="H595" s="822" t="s">
        <v>329</v>
      </c>
      <c r="I595" s="822" t="s">
        <v>1747</v>
      </c>
      <c r="J595" s="822" t="s">
        <v>1748</v>
      </c>
      <c r="K595" s="822" t="s">
        <v>1749</v>
      </c>
      <c r="L595" s="825">
        <v>971.25</v>
      </c>
      <c r="M595" s="825">
        <v>971.25</v>
      </c>
      <c r="N595" s="822">
        <v>1</v>
      </c>
      <c r="O595" s="826">
        <v>1</v>
      </c>
      <c r="P595" s="825">
        <v>971.25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31</v>
      </c>
      <c r="B596" s="822" t="s">
        <v>1691</v>
      </c>
      <c r="C596" s="822" t="s">
        <v>1697</v>
      </c>
      <c r="D596" s="823" t="s">
        <v>2703</v>
      </c>
      <c r="E596" s="824" t="s">
        <v>1714</v>
      </c>
      <c r="F596" s="822" t="s">
        <v>1694</v>
      </c>
      <c r="G596" s="822" t="s">
        <v>1746</v>
      </c>
      <c r="H596" s="822" t="s">
        <v>329</v>
      </c>
      <c r="I596" s="822" t="s">
        <v>2423</v>
      </c>
      <c r="J596" s="822" t="s">
        <v>2424</v>
      </c>
      <c r="K596" s="822" t="s">
        <v>2425</v>
      </c>
      <c r="L596" s="825">
        <v>600.29999999999995</v>
      </c>
      <c r="M596" s="825">
        <v>600.29999999999995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31</v>
      </c>
      <c r="B597" s="822" t="s">
        <v>1691</v>
      </c>
      <c r="C597" s="822" t="s">
        <v>1697</v>
      </c>
      <c r="D597" s="823" t="s">
        <v>2703</v>
      </c>
      <c r="E597" s="824" t="s">
        <v>1714</v>
      </c>
      <c r="F597" s="822" t="s">
        <v>1694</v>
      </c>
      <c r="G597" s="822" t="s">
        <v>1746</v>
      </c>
      <c r="H597" s="822" t="s">
        <v>329</v>
      </c>
      <c r="I597" s="822" t="s">
        <v>2426</v>
      </c>
      <c r="J597" s="822" t="s">
        <v>2427</v>
      </c>
      <c r="K597" s="822" t="s">
        <v>2428</v>
      </c>
      <c r="L597" s="825">
        <v>341.25</v>
      </c>
      <c r="M597" s="825">
        <v>341.25</v>
      </c>
      <c r="N597" s="822">
        <v>1</v>
      </c>
      <c r="O597" s="826">
        <v>1</v>
      </c>
      <c r="P597" s="825">
        <v>341.25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31</v>
      </c>
      <c r="B598" s="822" t="s">
        <v>1691</v>
      </c>
      <c r="C598" s="822" t="s">
        <v>1697</v>
      </c>
      <c r="D598" s="823" t="s">
        <v>2703</v>
      </c>
      <c r="E598" s="824" t="s">
        <v>1714</v>
      </c>
      <c r="F598" s="822" t="s">
        <v>1694</v>
      </c>
      <c r="G598" s="822" t="s">
        <v>1746</v>
      </c>
      <c r="H598" s="822" t="s">
        <v>329</v>
      </c>
      <c r="I598" s="822" t="s">
        <v>1980</v>
      </c>
      <c r="J598" s="822" t="s">
        <v>1981</v>
      </c>
      <c r="K598" s="822" t="s">
        <v>1982</v>
      </c>
      <c r="L598" s="825">
        <v>245.42</v>
      </c>
      <c r="M598" s="825">
        <v>736.26</v>
      </c>
      <c r="N598" s="822">
        <v>3</v>
      </c>
      <c r="O598" s="826">
        <v>3</v>
      </c>
      <c r="P598" s="825">
        <v>736.26</v>
      </c>
      <c r="Q598" s="827">
        <v>1</v>
      </c>
      <c r="R598" s="822">
        <v>3</v>
      </c>
      <c r="S598" s="827">
        <v>1</v>
      </c>
      <c r="T598" s="826">
        <v>3</v>
      </c>
      <c r="U598" s="828">
        <v>1</v>
      </c>
    </row>
    <row r="599" spans="1:21" ht="14.45" customHeight="1" x14ac:dyDescent="0.2">
      <c r="A599" s="821">
        <v>31</v>
      </c>
      <c r="B599" s="822" t="s">
        <v>1691</v>
      </c>
      <c r="C599" s="822" t="s">
        <v>1697</v>
      </c>
      <c r="D599" s="823" t="s">
        <v>2703</v>
      </c>
      <c r="E599" s="824" t="s">
        <v>1714</v>
      </c>
      <c r="F599" s="822" t="s">
        <v>1694</v>
      </c>
      <c r="G599" s="822" t="s">
        <v>1746</v>
      </c>
      <c r="H599" s="822" t="s">
        <v>329</v>
      </c>
      <c r="I599" s="822" t="s">
        <v>1833</v>
      </c>
      <c r="J599" s="822" t="s">
        <v>1834</v>
      </c>
      <c r="K599" s="822" t="s">
        <v>1835</v>
      </c>
      <c r="L599" s="825">
        <v>36.18</v>
      </c>
      <c r="M599" s="825">
        <v>1411.0199999999998</v>
      </c>
      <c r="N599" s="822">
        <v>39</v>
      </c>
      <c r="O599" s="826">
        <v>19</v>
      </c>
      <c r="P599" s="825">
        <v>1411.0199999999998</v>
      </c>
      <c r="Q599" s="827">
        <v>1</v>
      </c>
      <c r="R599" s="822">
        <v>39</v>
      </c>
      <c r="S599" s="827">
        <v>1</v>
      </c>
      <c r="T599" s="826">
        <v>19</v>
      </c>
      <c r="U599" s="828">
        <v>1</v>
      </c>
    </row>
    <row r="600" spans="1:21" ht="14.45" customHeight="1" x14ac:dyDescent="0.2">
      <c r="A600" s="821">
        <v>31</v>
      </c>
      <c r="B600" s="822" t="s">
        <v>1691</v>
      </c>
      <c r="C600" s="822" t="s">
        <v>1697</v>
      </c>
      <c r="D600" s="823" t="s">
        <v>2703</v>
      </c>
      <c r="E600" s="824" t="s">
        <v>1714</v>
      </c>
      <c r="F600" s="822" t="s">
        <v>1694</v>
      </c>
      <c r="G600" s="822" t="s">
        <v>1746</v>
      </c>
      <c r="H600" s="822" t="s">
        <v>329</v>
      </c>
      <c r="I600" s="822" t="s">
        <v>1839</v>
      </c>
      <c r="J600" s="822" t="s">
        <v>1840</v>
      </c>
      <c r="K600" s="822" t="s">
        <v>1841</v>
      </c>
      <c r="L600" s="825">
        <v>399.63</v>
      </c>
      <c r="M600" s="825">
        <v>399.63</v>
      </c>
      <c r="N600" s="822">
        <v>1</v>
      </c>
      <c r="O600" s="826">
        <v>1</v>
      </c>
      <c r="P600" s="825">
        <v>399.63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31</v>
      </c>
      <c r="B601" s="822" t="s">
        <v>1691</v>
      </c>
      <c r="C601" s="822" t="s">
        <v>1697</v>
      </c>
      <c r="D601" s="823" t="s">
        <v>2703</v>
      </c>
      <c r="E601" s="824" t="s">
        <v>1714</v>
      </c>
      <c r="F601" s="822" t="s">
        <v>1694</v>
      </c>
      <c r="G601" s="822" t="s">
        <v>1746</v>
      </c>
      <c r="H601" s="822" t="s">
        <v>329</v>
      </c>
      <c r="I601" s="822" t="s">
        <v>2429</v>
      </c>
      <c r="J601" s="822" t="s">
        <v>2430</v>
      </c>
      <c r="K601" s="822" t="s">
        <v>2431</v>
      </c>
      <c r="L601" s="825">
        <v>180.55</v>
      </c>
      <c r="M601" s="825">
        <v>180.55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31</v>
      </c>
      <c r="B602" s="822" t="s">
        <v>1691</v>
      </c>
      <c r="C602" s="822" t="s">
        <v>1697</v>
      </c>
      <c r="D602" s="823" t="s">
        <v>2703</v>
      </c>
      <c r="E602" s="824" t="s">
        <v>1714</v>
      </c>
      <c r="F602" s="822" t="s">
        <v>1694</v>
      </c>
      <c r="G602" s="822" t="s">
        <v>1746</v>
      </c>
      <c r="H602" s="822" t="s">
        <v>329</v>
      </c>
      <c r="I602" s="822" t="s">
        <v>1988</v>
      </c>
      <c r="J602" s="822" t="s">
        <v>1831</v>
      </c>
      <c r="K602" s="822" t="s">
        <v>1989</v>
      </c>
      <c r="L602" s="825">
        <v>60.23</v>
      </c>
      <c r="M602" s="825">
        <v>60.23</v>
      </c>
      <c r="N602" s="822">
        <v>1</v>
      </c>
      <c r="O602" s="826">
        <v>1</v>
      </c>
      <c r="P602" s="825">
        <v>60.23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31</v>
      </c>
      <c r="B603" s="822" t="s">
        <v>1691</v>
      </c>
      <c r="C603" s="822" t="s">
        <v>1697</v>
      </c>
      <c r="D603" s="823" t="s">
        <v>2703</v>
      </c>
      <c r="E603" s="824" t="s">
        <v>1714</v>
      </c>
      <c r="F603" s="822" t="s">
        <v>1694</v>
      </c>
      <c r="G603" s="822" t="s">
        <v>1746</v>
      </c>
      <c r="H603" s="822" t="s">
        <v>329</v>
      </c>
      <c r="I603" s="822" t="s">
        <v>1848</v>
      </c>
      <c r="J603" s="822" t="s">
        <v>1849</v>
      </c>
      <c r="K603" s="822" t="s">
        <v>1850</v>
      </c>
      <c r="L603" s="825">
        <v>749.8</v>
      </c>
      <c r="M603" s="825">
        <v>749.8</v>
      </c>
      <c r="N603" s="822">
        <v>1</v>
      </c>
      <c r="O603" s="826">
        <v>1</v>
      </c>
      <c r="P603" s="825">
        <v>749.8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31</v>
      </c>
      <c r="B604" s="822" t="s">
        <v>1691</v>
      </c>
      <c r="C604" s="822" t="s">
        <v>1697</v>
      </c>
      <c r="D604" s="823" t="s">
        <v>2703</v>
      </c>
      <c r="E604" s="824" t="s">
        <v>1714</v>
      </c>
      <c r="F604" s="822" t="s">
        <v>1694</v>
      </c>
      <c r="G604" s="822" t="s">
        <v>1746</v>
      </c>
      <c r="H604" s="822" t="s">
        <v>329</v>
      </c>
      <c r="I604" s="822" t="s">
        <v>2069</v>
      </c>
      <c r="J604" s="822" t="s">
        <v>2070</v>
      </c>
      <c r="K604" s="822" t="s">
        <v>2071</v>
      </c>
      <c r="L604" s="825">
        <v>600.29999999999995</v>
      </c>
      <c r="M604" s="825">
        <v>600.29999999999995</v>
      </c>
      <c r="N604" s="822">
        <v>1</v>
      </c>
      <c r="O604" s="826">
        <v>1</v>
      </c>
      <c r="P604" s="825">
        <v>600.29999999999995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31</v>
      </c>
      <c r="B605" s="822" t="s">
        <v>1691</v>
      </c>
      <c r="C605" s="822" t="s">
        <v>1697</v>
      </c>
      <c r="D605" s="823" t="s">
        <v>2703</v>
      </c>
      <c r="E605" s="824" t="s">
        <v>1714</v>
      </c>
      <c r="F605" s="822" t="s">
        <v>1694</v>
      </c>
      <c r="G605" s="822" t="s">
        <v>1746</v>
      </c>
      <c r="H605" s="822" t="s">
        <v>329</v>
      </c>
      <c r="I605" s="822" t="s">
        <v>1851</v>
      </c>
      <c r="J605" s="822" t="s">
        <v>1852</v>
      </c>
      <c r="K605" s="822" t="s">
        <v>1853</v>
      </c>
      <c r="L605" s="825">
        <v>249.55</v>
      </c>
      <c r="M605" s="825">
        <v>3992.7999999999997</v>
      </c>
      <c r="N605" s="822">
        <v>16</v>
      </c>
      <c r="O605" s="826">
        <v>8</v>
      </c>
      <c r="P605" s="825">
        <v>3493.7</v>
      </c>
      <c r="Q605" s="827">
        <v>0.875</v>
      </c>
      <c r="R605" s="822">
        <v>14</v>
      </c>
      <c r="S605" s="827">
        <v>0.875</v>
      </c>
      <c r="T605" s="826">
        <v>7</v>
      </c>
      <c r="U605" s="828">
        <v>0.875</v>
      </c>
    </row>
    <row r="606" spans="1:21" ht="14.45" customHeight="1" x14ac:dyDescent="0.2">
      <c r="A606" s="821">
        <v>31</v>
      </c>
      <c r="B606" s="822" t="s">
        <v>1691</v>
      </c>
      <c r="C606" s="822" t="s">
        <v>1697</v>
      </c>
      <c r="D606" s="823" t="s">
        <v>2703</v>
      </c>
      <c r="E606" s="824" t="s">
        <v>1714</v>
      </c>
      <c r="F606" s="822" t="s">
        <v>1694</v>
      </c>
      <c r="G606" s="822" t="s">
        <v>1746</v>
      </c>
      <c r="H606" s="822" t="s">
        <v>329</v>
      </c>
      <c r="I606" s="822" t="s">
        <v>1857</v>
      </c>
      <c r="J606" s="822" t="s">
        <v>1858</v>
      </c>
      <c r="K606" s="822" t="s">
        <v>1859</v>
      </c>
      <c r="L606" s="825">
        <v>320.25</v>
      </c>
      <c r="M606" s="825">
        <v>1281</v>
      </c>
      <c r="N606" s="822">
        <v>4</v>
      </c>
      <c r="O606" s="826">
        <v>4</v>
      </c>
      <c r="P606" s="825">
        <v>1281</v>
      </c>
      <c r="Q606" s="827">
        <v>1</v>
      </c>
      <c r="R606" s="822">
        <v>4</v>
      </c>
      <c r="S606" s="827">
        <v>1</v>
      </c>
      <c r="T606" s="826">
        <v>4</v>
      </c>
      <c r="U606" s="828">
        <v>1</v>
      </c>
    </row>
    <row r="607" spans="1:21" ht="14.45" customHeight="1" x14ac:dyDescent="0.2">
      <c r="A607" s="821">
        <v>31</v>
      </c>
      <c r="B607" s="822" t="s">
        <v>1691</v>
      </c>
      <c r="C607" s="822" t="s">
        <v>1697</v>
      </c>
      <c r="D607" s="823" t="s">
        <v>2703</v>
      </c>
      <c r="E607" s="824" t="s">
        <v>1714</v>
      </c>
      <c r="F607" s="822" t="s">
        <v>1694</v>
      </c>
      <c r="G607" s="822" t="s">
        <v>1746</v>
      </c>
      <c r="H607" s="822" t="s">
        <v>329</v>
      </c>
      <c r="I607" s="822" t="s">
        <v>1863</v>
      </c>
      <c r="J607" s="822" t="s">
        <v>1834</v>
      </c>
      <c r="K607" s="822" t="s">
        <v>1864</v>
      </c>
      <c r="L607" s="825">
        <v>25.5</v>
      </c>
      <c r="M607" s="825">
        <v>102</v>
      </c>
      <c r="N607" s="822">
        <v>4</v>
      </c>
      <c r="O607" s="826">
        <v>4</v>
      </c>
      <c r="P607" s="825">
        <v>102</v>
      </c>
      <c r="Q607" s="827">
        <v>1</v>
      </c>
      <c r="R607" s="822">
        <v>4</v>
      </c>
      <c r="S607" s="827">
        <v>1</v>
      </c>
      <c r="T607" s="826">
        <v>4</v>
      </c>
      <c r="U607" s="828">
        <v>1</v>
      </c>
    </row>
    <row r="608" spans="1:21" ht="14.45" customHeight="1" x14ac:dyDescent="0.2">
      <c r="A608" s="821">
        <v>31</v>
      </c>
      <c r="B608" s="822" t="s">
        <v>1691</v>
      </c>
      <c r="C608" s="822" t="s">
        <v>1697</v>
      </c>
      <c r="D608" s="823" t="s">
        <v>2703</v>
      </c>
      <c r="E608" s="824" t="s">
        <v>1714</v>
      </c>
      <c r="F608" s="822" t="s">
        <v>1694</v>
      </c>
      <c r="G608" s="822" t="s">
        <v>1746</v>
      </c>
      <c r="H608" s="822" t="s">
        <v>329</v>
      </c>
      <c r="I608" s="822" t="s">
        <v>1865</v>
      </c>
      <c r="J608" s="822" t="s">
        <v>1834</v>
      </c>
      <c r="K608" s="822" t="s">
        <v>1866</v>
      </c>
      <c r="L608" s="825">
        <v>39.369999999999997</v>
      </c>
      <c r="M608" s="825">
        <v>39.369999999999997</v>
      </c>
      <c r="N608" s="822">
        <v>1</v>
      </c>
      <c r="O608" s="826">
        <v>1</v>
      </c>
      <c r="P608" s="825">
        <v>39.369999999999997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31</v>
      </c>
      <c r="B609" s="822" t="s">
        <v>1691</v>
      </c>
      <c r="C609" s="822" t="s">
        <v>1697</v>
      </c>
      <c r="D609" s="823" t="s">
        <v>2703</v>
      </c>
      <c r="E609" s="824" t="s">
        <v>1714</v>
      </c>
      <c r="F609" s="822" t="s">
        <v>1694</v>
      </c>
      <c r="G609" s="822" t="s">
        <v>1746</v>
      </c>
      <c r="H609" s="822" t="s">
        <v>329</v>
      </c>
      <c r="I609" s="822" t="s">
        <v>2010</v>
      </c>
      <c r="J609" s="822" t="s">
        <v>2011</v>
      </c>
      <c r="K609" s="822" t="s">
        <v>2012</v>
      </c>
      <c r="L609" s="825">
        <v>749.8</v>
      </c>
      <c r="M609" s="825">
        <v>749.8</v>
      </c>
      <c r="N609" s="822">
        <v>1</v>
      </c>
      <c r="O609" s="826">
        <v>1</v>
      </c>
      <c r="P609" s="825">
        <v>749.8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31</v>
      </c>
      <c r="B610" s="822" t="s">
        <v>1691</v>
      </c>
      <c r="C610" s="822" t="s">
        <v>1697</v>
      </c>
      <c r="D610" s="823" t="s">
        <v>2703</v>
      </c>
      <c r="E610" s="824" t="s">
        <v>1714</v>
      </c>
      <c r="F610" s="822" t="s">
        <v>1694</v>
      </c>
      <c r="G610" s="822" t="s">
        <v>1746</v>
      </c>
      <c r="H610" s="822" t="s">
        <v>329</v>
      </c>
      <c r="I610" s="822" t="s">
        <v>2013</v>
      </c>
      <c r="J610" s="822" t="s">
        <v>2014</v>
      </c>
      <c r="K610" s="822" t="s">
        <v>2015</v>
      </c>
      <c r="L610" s="825">
        <v>2400.0500000000002</v>
      </c>
      <c r="M610" s="825">
        <v>2400.0500000000002</v>
      </c>
      <c r="N610" s="822">
        <v>1</v>
      </c>
      <c r="O610" s="826">
        <v>1</v>
      </c>
      <c r="P610" s="825">
        <v>2400.0500000000002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31</v>
      </c>
      <c r="B611" s="822" t="s">
        <v>1691</v>
      </c>
      <c r="C611" s="822" t="s">
        <v>1697</v>
      </c>
      <c r="D611" s="823" t="s">
        <v>2703</v>
      </c>
      <c r="E611" s="824" t="s">
        <v>1714</v>
      </c>
      <c r="F611" s="822" t="s">
        <v>1694</v>
      </c>
      <c r="G611" s="822" t="s">
        <v>1746</v>
      </c>
      <c r="H611" s="822" t="s">
        <v>329</v>
      </c>
      <c r="I611" s="822" t="s">
        <v>2016</v>
      </c>
      <c r="J611" s="822" t="s">
        <v>2017</v>
      </c>
      <c r="K611" s="822" t="s">
        <v>2018</v>
      </c>
      <c r="L611" s="825">
        <v>749.8</v>
      </c>
      <c r="M611" s="825">
        <v>2999.2</v>
      </c>
      <c r="N611" s="822">
        <v>4</v>
      </c>
      <c r="O611" s="826">
        <v>4</v>
      </c>
      <c r="P611" s="825">
        <v>2999.2</v>
      </c>
      <c r="Q611" s="827">
        <v>1</v>
      </c>
      <c r="R611" s="822">
        <v>4</v>
      </c>
      <c r="S611" s="827">
        <v>1</v>
      </c>
      <c r="T611" s="826">
        <v>4</v>
      </c>
      <c r="U611" s="828">
        <v>1</v>
      </c>
    </row>
    <row r="612" spans="1:21" ht="14.45" customHeight="1" x14ac:dyDescent="0.2">
      <c r="A612" s="821">
        <v>31</v>
      </c>
      <c r="B612" s="822" t="s">
        <v>1691</v>
      </c>
      <c r="C612" s="822" t="s">
        <v>1697</v>
      </c>
      <c r="D612" s="823" t="s">
        <v>2703</v>
      </c>
      <c r="E612" s="824" t="s">
        <v>1714</v>
      </c>
      <c r="F612" s="822" t="s">
        <v>1694</v>
      </c>
      <c r="G612" s="822" t="s">
        <v>1746</v>
      </c>
      <c r="H612" s="822" t="s">
        <v>329</v>
      </c>
      <c r="I612" s="822" t="s">
        <v>2432</v>
      </c>
      <c r="J612" s="822" t="s">
        <v>2433</v>
      </c>
      <c r="K612" s="822" t="s">
        <v>2434</v>
      </c>
      <c r="L612" s="825">
        <v>349.6</v>
      </c>
      <c r="M612" s="825">
        <v>349.6</v>
      </c>
      <c r="N612" s="822">
        <v>1</v>
      </c>
      <c r="O612" s="826">
        <v>1</v>
      </c>
      <c r="P612" s="825">
        <v>349.6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31</v>
      </c>
      <c r="B613" s="822" t="s">
        <v>1691</v>
      </c>
      <c r="C613" s="822" t="s">
        <v>1697</v>
      </c>
      <c r="D613" s="823" t="s">
        <v>2703</v>
      </c>
      <c r="E613" s="824" t="s">
        <v>1715</v>
      </c>
      <c r="F613" s="822" t="s">
        <v>1692</v>
      </c>
      <c r="G613" s="822" t="s">
        <v>1882</v>
      </c>
      <c r="H613" s="822" t="s">
        <v>329</v>
      </c>
      <c r="I613" s="822" t="s">
        <v>2333</v>
      </c>
      <c r="J613" s="822" t="s">
        <v>613</v>
      </c>
      <c r="K613" s="822" t="s">
        <v>1608</v>
      </c>
      <c r="L613" s="825">
        <v>0</v>
      </c>
      <c r="M613" s="825">
        <v>0</v>
      </c>
      <c r="N613" s="822">
        <v>2</v>
      </c>
      <c r="O613" s="826">
        <v>1.5</v>
      </c>
      <c r="P613" s="825">
        <v>0</v>
      </c>
      <c r="Q613" s="827"/>
      <c r="R613" s="822">
        <v>1</v>
      </c>
      <c r="S613" s="827">
        <v>0.5</v>
      </c>
      <c r="T613" s="826">
        <v>1</v>
      </c>
      <c r="U613" s="828">
        <v>0.66666666666666663</v>
      </c>
    </row>
    <row r="614" spans="1:21" ht="14.45" customHeight="1" x14ac:dyDescent="0.2">
      <c r="A614" s="821">
        <v>31</v>
      </c>
      <c r="B614" s="822" t="s">
        <v>1691</v>
      </c>
      <c r="C614" s="822" t="s">
        <v>1697</v>
      </c>
      <c r="D614" s="823" t="s">
        <v>2703</v>
      </c>
      <c r="E614" s="824" t="s">
        <v>1715</v>
      </c>
      <c r="F614" s="822" t="s">
        <v>1692</v>
      </c>
      <c r="G614" s="822" t="s">
        <v>2435</v>
      </c>
      <c r="H614" s="822" t="s">
        <v>329</v>
      </c>
      <c r="I614" s="822" t="s">
        <v>2436</v>
      </c>
      <c r="J614" s="822" t="s">
        <v>2437</v>
      </c>
      <c r="K614" s="822" t="s">
        <v>2128</v>
      </c>
      <c r="L614" s="825">
        <v>31.09</v>
      </c>
      <c r="M614" s="825">
        <v>31.09</v>
      </c>
      <c r="N614" s="822">
        <v>1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31</v>
      </c>
      <c r="B615" s="822" t="s">
        <v>1691</v>
      </c>
      <c r="C615" s="822" t="s">
        <v>1697</v>
      </c>
      <c r="D615" s="823" t="s">
        <v>2703</v>
      </c>
      <c r="E615" s="824" t="s">
        <v>1715</v>
      </c>
      <c r="F615" s="822" t="s">
        <v>1692</v>
      </c>
      <c r="G615" s="822" t="s">
        <v>2438</v>
      </c>
      <c r="H615" s="822" t="s">
        <v>329</v>
      </c>
      <c r="I615" s="822" t="s">
        <v>2439</v>
      </c>
      <c r="J615" s="822" t="s">
        <v>1300</v>
      </c>
      <c r="K615" s="822" t="s">
        <v>2440</v>
      </c>
      <c r="L615" s="825">
        <v>0</v>
      </c>
      <c r="M615" s="825">
        <v>0</v>
      </c>
      <c r="N615" s="822">
        <v>1</v>
      </c>
      <c r="O615" s="826">
        <v>1</v>
      </c>
      <c r="P615" s="825">
        <v>0</v>
      </c>
      <c r="Q615" s="827"/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31</v>
      </c>
      <c r="B616" s="822" t="s">
        <v>1691</v>
      </c>
      <c r="C616" s="822" t="s">
        <v>1697</v>
      </c>
      <c r="D616" s="823" t="s">
        <v>2703</v>
      </c>
      <c r="E616" s="824" t="s">
        <v>1715</v>
      </c>
      <c r="F616" s="822" t="s">
        <v>1692</v>
      </c>
      <c r="G616" s="822" t="s">
        <v>2441</v>
      </c>
      <c r="H616" s="822" t="s">
        <v>598</v>
      </c>
      <c r="I616" s="822" t="s">
        <v>2442</v>
      </c>
      <c r="J616" s="822" t="s">
        <v>1491</v>
      </c>
      <c r="K616" s="822" t="s">
        <v>2443</v>
      </c>
      <c r="L616" s="825">
        <v>279.52999999999997</v>
      </c>
      <c r="M616" s="825">
        <v>279.52999999999997</v>
      </c>
      <c r="N616" s="822">
        <v>1</v>
      </c>
      <c r="O616" s="826">
        <v>1</v>
      </c>
      <c r="P616" s="825">
        <v>279.52999999999997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31</v>
      </c>
      <c r="B617" s="822" t="s">
        <v>1691</v>
      </c>
      <c r="C617" s="822" t="s">
        <v>1697</v>
      </c>
      <c r="D617" s="823" t="s">
        <v>2703</v>
      </c>
      <c r="E617" s="824" t="s">
        <v>1715</v>
      </c>
      <c r="F617" s="822" t="s">
        <v>1692</v>
      </c>
      <c r="G617" s="822" t="s">
        <v>2441</v>
      </c>
      <c r="H617" s="822" t="s">
        <v>598</v>
      </c>
      <c r="I617" s="822" t="s">
        <v>2442</v>
      </c>
      <c r="J617" s="822" t="s">
        <v>1491</v>
      </c>
      <c r="K617" s="822" t="s">
        <v>2443</v>
      </c>
      <c r="L617" s="825">
        <v>165.41</v>
      </c>
      <c r="M617" s="825">
        <v>165.41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31</v>
      </c>
      <c r="B618" s="822" t="s">
        <v>1691</v>
      </c>
      <c r="C618" s="822" t="s">
        <v>1697</v>
      </c>
      <c r="D618" s="823" t="s">
        <v>2703</v>
      </c>
      <c r="E618" s="824" t="s">
        <v>1715</v>
      </c>
      <c r="F618" s="822" t="s">
        <v>1692</v>
      </c>
      <c r="G618" s="822" t="s">
        <v>2444</v>
      </c>
      <c r="H618" s="822" t="s">
        <v>329</v>
      </c>
      <c r="I618" s="822" t="s">
        <v>2445</v>
      </c>
      <c r="J618" s="822" t="s">
        <v>2446</v>
      </c>
      <c r="K618" s="822" t="s">
        <v>1681</v>
      </c>
      <c r="L618" s="825">
        <v>103.8</v>
      </c>
      <c r="M618" s="825">
        <v>622.79999999999995</v>
      </c>
      <c r="N618" s="822">
        <v>6</v>
      </c>
      <c r="O618" s="826">
        <v>2</v>
      </c>
      <c r="P618" s="825">
        <v>311.39999999999998</v>
      </c>
      <c r="Q618" s="827">
        <v>0.5</v>
      </c>
      <c r="R618" s="822">
        <v>3</v>
      </c>
      <c r="S618" s="827">
        <v>0.5</v>
      </c>
      <c r="T618" s="826">
        <v>1</v>
      </c>
      <c r="U618" s="828">
        <v>0.5</v>
      </c>
    </row>
    <row r="619" spans="1:21" ht="14.45" customHeight="1" x14ac:dyDescent="0.2">
      <c r="A619" s="821">
        <v>31</v>
      </c>
      <c r="B619" s="822" t="s">
        <v>1691</v>
      </c>
      <c r="C619" s="822" t="s">
        <v>1697</v>
      </c>
      <c r="D619" s="823" t="s">
        <v>2703</v>
      </c>
      <c r="E619" s="824" t="s">
        <v>1715</v>
      </c>
      <c r="F619" s="822" t="s">
        <v>1692</v>
      </c>
      <c r="G619" s="822" t="s">
        <v>2444</v>
      </c>
      <c r="H619" s="822" t="s">
        <v>329</v>
      </c>
      <c r="I619" s="822" t="s">
        <v>2447</v>
      </c>
      <c r="J619" s="822" t="s">
        <v>2446</v>
      </c>
      <c r="K619" s="822" t="s">
        <v>1681</v>
      </c>
      <c r="L619" s="825">
        <v>103.8</v>
      </c>
      <c r="M619" s="825">
        <v>311.39999999999998</v>
      </c>
      <c r="N619" s="822">
        <v>3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31</v>
      </c>
      <c r="B620" s="822" t="s">
        <v>1691</v>
      </c>
      <c r="C620" s="822" t="s">
        <v>1697</v>
      </c>
      <c r="D620" s="823" t="s">
        <v>2703</v>
      </c>
      <c r="E620" s="824" t="s">
        <v>1715</v>
      </c>
      <c r="F620" s="822" t="s">
        <v>1692</v>
      </c>
      <c r="G620" s="822" t="s">
        <v>2448</v>
      </c>
      <c r="H620" s="822" t="s">
        <v>329</v>
      </c>
      <c r="I620" s="822" t="s">
        <v>2449</v>
      </c>
      <c r="J620" s="822" t="s">
        <v>2450</v>
      </c>
      <c r="K620" s="822" t="s">
        <v>2451</v>
      </c>
      <c r="L620" s="825">
        <v>24.01</v>
      </c>
      <c r="M620" s="825">
        <v>24.01</v>
      </c>
      <c r="N620" s="822">
        <v>1</v>
      </c>
      <c r="O620" s="826">
        <v>1</v>
      </c>
      <c r="P620" s="825">
        <v>24.01</v>
      </c>
      <c r="Q620" s="827">
        <v>1</v>
      </c>
      <c r="R620" s="822">
        <v>1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31</v>
      </c>
      <c r="B621" s="822" t="s">
        <v>1691</v>
      </c>
      <c r="C621" s="822" t="s">
        <v>1697</v>
      </c>
      <c r="D621" s="823" t="s">
        <v>2703</v>
      </c>
      <c r="E621" s="824" t="s">
        <v>1715</v>
      </c>
      <c r="F621" s="822" t="s">
        <v>1692</v>
      </c>
      <c r="G621" s="822" t="s">
        <v>2448</v>
      </c>
      <c r="H621" s="822" t="s">
        <v>329</v>
      </c>
      <c r="I621" s="822" t="s">
        <v>2452</v>
      </c>
      <c r="J621" s="822" t="s">
        <v>2450</v>
      </c>
      <c r="K621" s="822" t="s">
        <v>2453</v>
      </c>
      <c r="L621" s="825">
        <v>31.21</v>
      </c>
      <c r="M621" s="825">
        <v>62.42</v>
      </c>
      <c r="N621" s="822">
        <v>2</v>
      </c>
      <c r="O621" s="826">
        <v>1</v>
      </c>
      <c r="P621" s="825">
        <v>62.42</v>
      </c>
      <c r="Q621" s="827">
        <v>1</v>
      </c>
      <c r="R621" s="822">
        <v>2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31</v>
      </c>
      <c r="B622" s="822" t="s">
        <v>1691</v>
      </c>
      <c r="C622" s="822" t="s">
        <v>1697</v>
      </c>
      <c r="D622" s="823" t="s">
        <v>2703</v>
      </c>
      <c r="E622" s="824" t="s">
        <v>1715</v>
      </c>
      <c r="F622" s="822" t="s">
        <v>1692</v>
      </c>
      <c r="G622" s="822" t="s">
        <v>1757</v>
      </c>
      <c r="H622" s="822" t="s">
        <v>329</v>
      </c>
      <c r="I622" s="822" t="s">
        <v>1887</v>
      </c>
      <c r="J622" s="822" t="s">
        <v>1759</v>
      </c>
      <c r="K622" s="822" t="s">
        <v>682</v>
      </c>
      <c r="L622" s="825">
        <v>78.33</v>
      </c>
      <c r="M622" s="825">
        <v>313.32</v>
      </c>
      <c r="N622" s="822">
        <v>4</v>
      </c>
      <c r="O622" s="826">
        <v>2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31</v>
      </c>
      <c r="B623" s="822" t="s">
        <v>1691</v>
      </c>
      <c r="C623" s="822" t="s">
        <v>1697</v>
      </c>
      <c r="D623" s="823" t="s">
        <v>2703</v>
      </c>
      <c r="E623" s="824" t="s">
        <v>1715</v>
      </c>
      <c r="F623" s="822" t="s">
        <v>1692</v>
      </c>
      <c r="G623" s="822" t="s">
        <v>1757</v>
      </c>
      <c r="H623" s="822" t="s">
        <v>329</v>
      </c>
      <c r="I623" s="822" t="s">
        <v>1758</v>
      </c>
      <c r="J623" s="822" t="s">
        <v>1759</v>
      </c>
      <c r="K623" s="822" t="s">
        <v>682</v>
      </c>
      <c r="L623" s="825">
        <v>78.33</v>
      </c>
      <c r="M623" s="825">
        <v>156.66</v>
      </c>
      <c r="N623" s="822">
        <v>2</v>
      </c>
      <c r="O623" s="826">
        <v>1</v>
      </c>
      <c r="P623" s="825">
        <v>156.66</v>
      </c>
      <c r="Q623" s="827">
        <v>1</v>
      </c>
      <c r="R623" s="822">
        <v>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31</v>
      </c>
      <c r="B624" s="822" t="s">
        <v>1691</v>
      </c>
      <c r="C624" s="822" t="s">
        <v>1697</v>
      </c>
      <c r="D624" s="823" t="s">
        <v>2703</v>
      </c>
      <c r="E624" s="824" t="s">
        <v>1715</v>
      </c>
      <c r="F624" s="822" t="s">
        <v>1692</v>
      </c>
      <c r="G624" s="822" t="s">
        <v>1760</v>
      </c>
      <c r="H624" s="822" t="s">
        <v>329</v>
      </c>
      <c r="I624" s="822" t="s">
        <v>2454</v>
      </c>
      <c r="J624" s="822" t="s">
        <v>2091</v>
      </c>
      <c r="K624" s="822" t="s">
        <v>2455</v>
      </c>
      <c r="L624" s="825">
        <v>58.77</v>
      </c>
      <c r="M624" s="825">
        <v>58.77</v>
      </c>
      <c r="N624" s="822">
        <v>1</v>
      </c>
      <c r="O624" s="826">
        <v>1</v>
      </c>
      <c r="P624" s="825">
        <v>58.77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31</v>
      </c>
      <c r="B625" s="822" t="s">
        <v>1691</v>
      </c>
      <c r="C625" s="822" t="s">
        <v>1697</v>
      </c>
      <c r="D625" s="823" t="s">
        <v>2703</v>
      </c>
      <c r="E625" s="824" t="s">
        <v>1715</v>
      </c>
      <c r="F625" s="822" t="s">
        <v>1692</v>
      </c>
      <c r="G625" s="822" t="s">
        <v>1764</v>
      </c>
      <c r="H625" s="822" t="s">
        <v>329</v>
      </c>
      <c r="I625" s="822" t="s">
        <v>2456</v>
      </c>
      <c r="J625" s="822" t="s">
        <v>2244</v>
      </c>
      <c r="K625" s="822" t="s">
        <v>2099</v>
      </c>
      <c r="L625" s="825">
        <v>23.49</v>
      </c>
      <c r="M625" s="825">
        <v>23.49</v>
      </c>
      <c r="N625" s="822">
        <v>1</v>
      </c>
      <c r="O625" s="826">
        <v>1</v>
      </c>
      <c r="P625" s="825">
        <v>23.49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31</v>
      </c>
      <c r="B626" s="822" t="s">
        <v>1691</v>
      </c>
      <c r="C626" s="822" t="s">
        <v>1697</v>
      </c>
      <c r="D626" s="823" t="s">
        <v>2703</v>
      </c>
      <c r="E626" s="824" t="s">
        <v>1715</v>
      </c>
      <c r="F626" s="822" t="s">
        <v>1692</v>
      </c>
      <c r="G626" s="822" t="s">
        <v>1764</v>
      </c>
      <c r="H626" s="822" t="s">
        <v>329</v>
      </c>
      <c r="I626" s="822" t="s">
        <v>2457</v>
      </c>
      <c r="J626" s="822" t="s">
        <v>2244</v>
      </c>
      <c r="K626" s="822" t="s">
        <v>2458</v>
      </c>
      <c r="L626" s="825">
        <v>58.74</v>
      </c>
      <c r="M626" s="825">
        <v>58.74</v>
      </c>
      <c r="N626" s="822">
        <v>1</v>
      </c>
      <c r="O626" s="826">
        <v>1</v>
      </c>
      <c r="P626" s="825">
        <v>58.74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31</v>
      </c>
      <c r="B627" s="822" t="s">
        <v>1691</v>
      </c>
      <c r="C627" s="822" t="s">
        <v>1697</v>
      </c>
      <c r="D627" s="823" t="s">
        <v>2703</v>
      </c>
      <c r="E627" s="824" t="s">
        <v>1715</v>
      </c>
      <c r="F627" s="822" t="s">
        <v>1692</v>
      </c>
      <c r="G627" s="822" t="s">
        <v>2459</v>
      </c>
      <c r="H627" s="822" t="s">
        <v>329</v>
      </c>
      <c r="I627" s="822" t="s">
        <v>2460</v>
      </c>
      <c r="J627" s="822" t="s">
        <v>760</v>
      </c>
      <c r="K627" s="822" t="s">
        <v>761</v>
      </c>
      <c r="L627" s="825">
        <v>0</v>
      </c>
      <c r="M627" s="825">
        <v>0</v>
      </c>
      <c r="N627" s="822">
        <v>1</v>
      </c>
      <c r="O627" s="826">
        <v>1</v>
      </c>
      <c r="P627" s="825">
        <v>0</v>
      </c>
      <c r="Q627" s="827"/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31</v>
      </c>
      <c r="B628" s="822" t="s">
        <v>1691</v>
      </c>
      <c r="C628" s="822" t="s">
        <v>1697</v>
      </c>
      <c r="D628" s="823" t="s">
        <v>2703</v>
      </c>
      <c r="E628" s="824" t="s">
        <v>1715</v>
      </c>
      <c r="F628" s="822" t="s">
        <v>1692</v>
      </c>
      <c r="G628" s="822" t="s">
        <v>2459</v>
      </c>
      <c r="H628" s="822" t="s">
        <v>329</v>
      </c>
      <c r="I628" s="822" t="s">
        <v>2461</v>
      </c>
      <c r="J628" s="822" t="s">
        <v>760</v>
      </c>
      <c r="K628" s="822" t="s">
        <v>2462</v>
      </c>
      <c r="L628" s="825">
        <v>0</v>
      </c>
      <c r="M628" s="825">
        <v>0</v>
      </c>
      <c r="N628" s="822">
        <v>1</v>
      </c>
      <c r="O628" s="826">
        <v>1</v>
      </c>
      <c r="P628" s="825">
        <v>0</v>
      </c>
      <c r="Q628" s="827"/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31</v>
      </c>
      <c r="B629" s="822" t="s">
        <v>1691</v>
      </c>
      <c r="C629" s="822" t="s">
        <v>1697</v>
      </c>
      <c r="D629" s="823" t="s">
        <v>2703</v>
      </c>
      <c r="E629" s="824" t="s">
        <v>1715</v>
      </c>
      <c r="F629" s="822" t="s">
        <v>1692</v>
      </c>
      <c r="G629" s="822" t="s">
        <v>2463</v>
      </c>
      <c r="H629" s="822" t="s">
        <v>329</v>
      </c>
      <c r="I629" s="822" t="s">
        <v>2464</v>
      </c>
      <c r="J629" s="822" t="s">
        <v>2465</v>
      </c>
      <c r="K629" s="822" t="s">
        <v>2466</v>
      </c>
      <c r="L629" s="825">
        <v>93.49</v>
      </c>
      <c r="M629" s="825">
        <v>186.98</v>
      </c>
      <c r="N629" s="822">
        <v>2</v>
      </c>
      <c r="O629" s="826">
        <v>1</v>
      </c>
      <c r="P629" s="825">
        <v>186.98</v>
      </c>
      <c r="Q629" s="827">
        <v>1</v>
      </c>
      <c r="R629" s="822">
        <v>2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31</v>
      </c>
      <c r="B630" s="822" t="s">
        <v>1691</v>
      </c>
      <c r="C630" s="822" t="s">
        <v>1697</v>
      </c>
      <c r="D630" s="823" t="s">
        <v>2703</v>
      </c>
      <c r="E630" s="824" t="s">
        <v>1715</v>
      </c>
      <c r="F630" s="822" t="s">
        <v>1692</v>
      </c>
      <c r="G630" s="822" t="s">
        <v>2467</v>
      </c>
      <c r="H630" s="822" t="s">
        <v>329</v>
      </c>
      <c r="I630" s="822" t="s">
        <v>2468</v>
      </c>
      <c r="J630" s="822" t="s">
        <v>2469</v>
      </c>
      <c r="K630" s="822" t="s">
        <v>2470</v>
      </c>
      <c r="L630" s="825">
        <v>0</v>
      </c>
      <c r="M630" s="825">
        <v>0</v>
      </c>
      <c r="N630" s="822">
        <v>1</v>
      </c>
      <c r="O630" s="826">
        <v>1</v>
      </c>
      <c r="P630" s="825"/>
      <c r="Q630" s="827"/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31</v>
      </c>
      <c r="B631" s="822" t="s">
        <v>1691</v>
      </c>
      <c r="C631" s="822" t="s">
        <v>1697</v>
      </c>
      <c r="D631" s="823" t="s">
        <v>2703</v>
      </c>
      <c r="E631" s="824" t="s">
        <v>1715</v>
      </c>
      <c r="F631" s="822" t="s">
        <v>1692</v>
      </c>
      <c r="G631" s="822" t="s">
        <v>2471</v>
      </c>
      <c r="H631" s="822" t="s">
        <v>329</v>
      </c>
      <c r="I631" s="822" t="s">
        <v>2472</v>
      </c>
      <c r="J631" s="822" t="s">
        <v>2473</v>
      </c>
      <c r="K631" s="822" t="s">
        <v>2474</v>
      </c>
      <c r="L631" s="825">
        <v>159.16999999999999</v>
      </c>
      <c r="M631" s="825">
        <v>159.16999999999999</v>
      </c>
      <c r="N631" s="822">
        <v>1</v>
      </c>
      <c r="O631" s="826">
        <v>1</v>
      </c>
      <c r="P631" s="825">
        <v>159.16999999999999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31</v>
      </c>
      <c r="B632" s="822" t="s">
        <v>1691</v>
      </c>
      <c r="C632" s="822" t="s">
        <v>1697</v>
      </c>
      <c r="D632" s="823" t="s">
        <v>2703</v>
      </c>
      <c r="E632" s="824" t="s">
        <v>1715</v>
      </c>
      <c r="F632" s="822" t="s">
        <v>1692</v>
      </c>
      <c r="G632" s="822" t="s">
        <v>1767</v>
      </c>
      <c r="H632" s="822" t="s">
        <v>329</v>
      </c>
      <c r="I632" s="822" t="s">
        <v>2475</v>
      </c>
      <c r="J632" s="822" t="s">
        <v>1769</v>
      </c>
      <c r="K632" s="822" t="s">
        <v>2476</v>
      </c>
      <c r="L632" s="825">
        <v>431.18</v>
      </c>
      <c r="M632" s="825">
        <v>431.18</v>
      </c>
      <c r="N632" s="822">
        <v>1</v>
      </c>
      <c r="O632" s="826">
        <v>1</v>
      </c>
      <c r="P632" s="825">
        <v>431.18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31</v>
      </c>
      <c r="B633" s="822" t="s">
        <v>1691</v>
      </c>
      <c r="C633" s="822" t="s">
        <v>1697</v>
      </c>
      <c r="D633" s="823" t="s">
        <v>2703</v>
      </c>
      <c r="E633" s="824" t="s">
        <v>1715</v>
      </c>
      <c r="F633" s="822" t="s">
        <v>1692</v>
      </c>
      <c r="G633" s="822" t="s">
        <v>2477</v>
      </c>
      <c r="H633" s="822" t="s">
        <v>329</v>
      </c>
      <c r="I633" s="822" t="s">
        <v>2478</v>
      </c>
      <c r="J633" s="822" t="s">
        <v>2479</v>
      </c>
      <c r="K633" s="822" t="s">
        <v>2480</v>
      </c>
      <c r="L633" s="825">
        <v>98.68</v>
      </c>
      <c r="M633" s="825">
        <v>98.68</v>
      </c>
      <c r="N633" s="822">
        <v>1</v>
      </c>
      <c r="O633" s="826">
        <v>1</v>
      </c>
      <c r="P633" s="825">
        <v>98.68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31</v>
      </c>
      <c r="B634" s="822" t="s">
        <v>1691</v>
      </c>
      <c r="C634" s="822" t="s">
        <v>1697</v>
      </c>
      <c r="D634" s="823" t="s">
        <v>2703</v>
      </c>
      <c r="E634" s="824" t="s">
        <v>1715</v>
      </c>
      <c r="F634" s="822" t="s">
        <v>1692</v>
      </c>
      <c r="G634" s="822" t="s">
        <v>2481</v>
      </c>
      <c r="H634" s="822" t="s">
        <v>329</v>
      </c>
      <c r="I634" s="822" t="s">
        <v>2482</v>
      </c>
      <c r="J634" s="822" t="s">
        <v>2483</v>
      </c>
      <c r="K634" s="822" t="s">
        <v>2484</v>
      </c>
      <c r="L634" s="825">
        <v>121.07</v>
      </c>
      <c r="M634" s="825">
        <v>242.14</v>
      </c>
      <c r="N634" s="822">
        <v>2</v>
      </c>
      <c r="O634" s="826">
        <v>1</v>
      </c>
      <c r="P634" s="825">
        <v>242.14</v>
      </c>
      <c r="Q634" s="827">
        <v>1</v>
      </c>
      <c r="R634" s="822">
        <v>2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31</v>
      </c>
      <c r="B635" s="822" t="s">
        <v>1691</v>
      </c>
      <c r="C635" s="822" t="s">
        <v>1697</v>
      </c>
      <c r="D635" s="823" t="s">
        <v>2703</v>
      </c>
      <c r="E635" s="824" t="s">
        <v>1715</v>
      </c>
      <c r="F635" s="822" t="s">
        <v>1692</v>
      </c>
      <c r="G635" s="822" t="s">
        <v>2103</v>
      </c>
      <c r="H635" s="822" t="s">
        <v>329</v>
      </c>
      <c r="I635" s="822" t="s">
        <v>2104</v>
      </c>
      <c r="J635" s="822" t="s">
        <v>2105</v>
      </c>
      <c r="K635" s="822" t="s">
        <v>2106</v>
      </c>
      <c r="L635" s="825">
        <v>45.03</v>
      </c>
      <c r="M635" s="825">
        <v>270.18</v>
      </c>
      <c r="N635" s="822">
        <v>6</v>
      </c>
      <c r="O635" s="826">
        <v>2</v>
      </c>
      <c r="P635" s="825">
        <v>135.09</v>
      </c>
      <c r="Q635" s="827">
        <v>0.5</v>
      </c>
      <c r="R635" s="822">
        <v>3</v>
      </c>
      <c r="S635" s="827">
        <v>0.5</v>
      </c>
      <c r="T635" s="826">
        <v>1</v>
      </c>
      <c r="U635" s="828">
        <v>0.5</v>
      </c>
    </row>
    <row r="636" spans="1:21" ht="14.45" customHeight="1" x14ac:dyDescent="0.2">
      <c r="A636" s="821">
        <v>31</v>
      </c>
      <c r="B636" s="822" t="s">
        <v>1691</v>
      </c>
      <c r="C636" s="822" t="s">
        <v>1697</v>
      </c>
      <c r="D636" s="823" t="s">
        <v>2703</v>
      </c>
      <c r="E636" s="824" t="s">
        <v>1715</v>
      </c>
      <c r="F636" s="822" t="s">
        <v>1692</v>
      </c>
      <c r="G636" s="822" t="s">
        <v>1772</v>
      </c>
      <c r="H636" s="822" t="s">
        <v>329</v>
      </c>
      <c r="I636" s="822" t="s">
        <v>1773</v>
      </c>
      <c r="J636" s="822" t="s">
        <v>1036</v>
      </c>
      <c r="K636" s="822" t="s">
        <v>1037</v>
      </c>
      <c r="L636" s="825">
        <v>94.7</v>
      </c>
      <c r="M636" s="825">
        <v>94.7</v>
      </c>
      <c r="N636" s="822">
        <v>1</v>
      </c>
      <c r="O636" s="826">
        <v>1</v>
      </c>
      <c r="P636" s="825">
        <v>94.7</v>
      </c>
      <c r="Q636" s="827">
        <v>1</v>
      </c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31</v>
      </c>
      <c r="B637" s="822" t="s">
        <v>1691</v>
      </c>
      <c r="C637" s="822" t="s">
        <v>1697</v>
      </c>
      <c r="D637" s="823" t="s">
        <v>2703</v>
      </c>
      <c r="E637" s="824" t="s">
        <v>1715</v>
      </c>
      <c r="F637" s="822" t="s">
        <v>1692</v>
      </c>
      <c r="G637" s="822" t="s">
        <v>2107</v>
      </c>
      <c r="H637" s="822" t="s">
        <v>329</v>
      </c>
      <c r="I637" s="822" t="s">
        <v>2108</v>
      </c>
      <c r="J637" s="822" t="s">
        <v>710</v>
      </c>
      <c r="K637" s="822" t="s">
        <v>2109</v>
      </c>
      <c r="L637" s="825">
        <v>25.53</v>
      </c>
      <c r="M637" s="825">
        <v>51.06</v>
      </c>
      <c r="N637" s="822">
        <v>2</v>
      </c>
      <c r="O637" s="826">
        <v>1</v>
      </c>
      <c r="P637" s="825">
        <v>51.06</v>
      </c>
      <c r="Q637" s="827">
        <v>1</v>
      </c>
      <c r="R637" s="822">
        <v>2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31</v>
      </c>
      <c r="B638" s="822" t="s">
        <v>1691</v>
      </c>
      <c r="C638" s="822" t="s">
        <v>1697</v>
      </c>
      <c r="D638" s="823" t="s">
        <v>2703</v>
      </c>
      <c r="E638" s="824" t="s">
        <v>1715</v>
      </c>
      <c r="F638" s="822" t="s">
        <v>1692</v>
      </c>
      <c r="G638" s="822" t="s">
        <v>2485</v>
      </c>
      <c r="H638" s="822" t="s">
        <v>329</v>
      </c>
      <c r="I638" s="822" t="s">
        <v>2486</v>
      </c>
      <c r="J638" s="822" t="s">
        <v>1295</v>
      </c>
      <c r="K638" s="822" t="s">
        <v>2487</v>
      </c>
      <c r="L638" s="825">
        <v>0</v>
      </c>
      <c r="M638" s="825">
        <v>0</v>
      </c>
      <c r="N638" s="822">
        <v>1</v>
      </c>
      <c r="O638" s="826">
        <v>1</v>
      </c>
      <c r="P638" s="825">
        <v>0</v>
      </c>
      <c r="Q638" s="827"/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31</v>
      </c>
      <c r="B639" s="822" t="s">
        <v>1691</v>
      </c>
      <c r="C639" s="822" t="s">
        <v>1697</v>
      </c>
      <c r="D639" s="823" t="s">
        <v>2703</v>
      </c>
      <c r="E639" s="824" t="s">
        <v>1715</v>
      </c>
      <c r="F639" s="822" t="s">
        <v>1692</v>
      </c>
      <c r="G639" s="822" t="s">
        <v>1778</v>
      </c>
      <c r="H639" s="822" t="s">
        <v>329</v>
      </c>
      <c r="I639" s="822" t="s">
        <v>1779</v>
      </c>
      <c r="J639" s="822" t="s">
        <v>1780</v>
      </c>
      <c r="K639" s="822" t="s">
        <v>1781</v>
      </c>
      <c r="L639" s="825">
        <v>132.97999999999999</v>
      </c>
      <c r="M639" s="825">
        <v>265.95999999999998</v>
      </c>
      <c r="N639" s="822">
        <v>2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31</v>
      </c>
      <c r="B640" s="822" t="s">
        <v>1691</v>
      </c>
      <c r="C640" s="822" t="s">
        <v>1697</v>
      </c>
      <c r="D640" s="823" t="s">
        <v>2703</v>
      </c>
      <c r="E640" s="824" t="s">
        <v>1715</v>
      </c>
      <c r="F640" s="822" t="s">
        <v>1692</v>
      </c>
      <c r="G640" s="822" t="s">
        <v>2488</v>
      </c>
      <c r="H640" s="822" t="s">
        <v>329</v>
      </c>
      <c r="I640" s="822" t="s">
        <v>2489</v>
      </c>
      <c r="J640" s="822" t="s">
        <v>2490</v>
      </c>
      <c r="K640" s="822" t="s">
        <v>2491</v>
      </c>
      <c r="L640" s="825">
        <v>300.33</v>
      </c>
      <c r="M640" s="825">
        <v>300.33</v>
      </c>
      <c r="N640" s="822">
        <v>1</v>
      </c>
      <c r="O640" s="826">
        <v>1</v>
      </c>
      <c r="P640" s="825">
        <v>300.33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31</v>
      </c>
      <c r="B641" s="822" t="s">
        <v>1691</v>
      </c>
      <c r="C641" s="822" t="s">
        <v>1697</v>
      </c>
      <c r="D641" s="823" t="s">
        <v>2703</v>
      </c>
      <c r="E641" s="824" t="s">
        <v>1715</v>
      </c>
      <c r="F641" s="822" t="s">
        <v>1692</v>
      </c>
      <c r="G641" s="822" t="s">
        <v>2488</v>
      </c>
      <c r="H641" s="822" t="s">
        <v>329</v>
      </c>
      <c r="I641" s="822" t="s">
        <v>2492</v>
      </c>
      <c r="J641" s="822" t="s">
        <v>2490</v>
      </c>
      <c r="K641" s="822" t="s">
        <v>2491</v>
      </c>
      <c r="L641" s="825">
        <v>300.33</v>
      </c>
      <c r="M641" s="825">
        <v>300.33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31</v>
      </c>
      <c r="B642" s="822" t="s">
        <v>1691</v>
      </c>
      <c r="C642" s="822" t="s">
        <v>1697</v>
      </c>
      <c r="D642" s="823" t="s">
        <v>2703</v>
      </c>
      <c r="E642" s="824" t="s">
        <v>1715</v>
      </c>
      <c r="F642" s="822" t="s">
        <v>1692</v>
      </c>
      <c r="G642" s="822" t="s">
        <v>2493</v>
      </c>
      <c r="H642" s="822" t="s">
        <v>598</v>
      </c>
      <c r="I642" s="822" t="s">
        <v>2494</v>
      </c>
      <c r="J642" s="822" t="s">
        <v>1629</v>
      </c>
      <c r="K642" s="822" t="s">
        <v>2495</v>
      </c>
      <c r="L642" s="825">
        <v>86.43</v>
      </c>
      <c r="M642" s="825">
        <v>86.43</v>
      </c>
      <c r="N642" s="822">
        <v>1</v>
      </c>
      <c r="O642" s="826">
        <v>1</v>
      </c>
      <c r="P642" s="825">
        <v>86.43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31</v>
      </c>
      <c r="B643" s="822" t="s">
        <v>1691</v>
      </c>
      <c r="C643" s="822" t="s">
        <v>1697</v>
      </c>
      <c r="D643" s="823" t="s">
        <v>2703</v>
      </c>
      <c r="E643" s="824" t="s">
        <v>1715</v>
      </c>
      <c r="F643" s="822" t="s">
        <v>1692</v>
      </c>
      <c r="G643" s="822" t="s">
        <v>2309</v>
      </c>
      <c r="H643" s="822" t="s">
        <v>329</v>
      </c>
      <c r="I643" s="822" t="s">
        <v>2310</v>
      </c>
      <c r="J643" s="822" t="s">
        <v>1112</v>
      </c>
      <c r="K643" s="822" t="s">
        <v>2311</v>
      </c>
      <c r="L643" s="825">
        <v>34.19</v>
      </c>
      <c r="M643" s="825">
        <v>68.38</v>
      </c>
      <c r="N643" s="822">
        <v>2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31</v>
      </c>
      <c r="B644" s="822" t="s">
        <v>1691</v>
      </c>
      <c r="C644" s="822" t="s">
        <v>1697</v>
      </c>
      <c r="D644" s="823" t="s">
        <v>2703</v>
      </c>
      <c r="E644" s="824" t="s">
        <v>1715</v>
      </c>
      <c r="F644" s="822" t="s">
        <v>1692</v>
      </c>
      <c r="G644" s="822" t="s">
        <v>1721</v>
      </c>
      <c r="H644" s="822" t="s">
        <v>598</v>
      </c>
      <c r="I644" s="822" t="s">
        <v>1785</v>
      </c>
      <c r="J644" s="822" t="s">
        <v>773</v>
      </c>
      <c r="K644" s="822" t="s">
        <v>1786</v>
      </c>
      <c r="L644" s="825">
        <v>368.16</v>
      </c>
      <c r="M644" s="825">
        <v>1472.64</v>
      </c>
      <c r="N644" s="822">
        <v>4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31</v>
      </c>
      <c r="B645" s="822" t="s">
        <v>1691</v>
      </c>
      <c r="C645" s="822" t="s">
        <v>1697</v>
      </c>
      <c r="D645" s="823" t="s">
        <v>2703</v>
      </c>
      <c r="E645" s="824" t="s">
        <v>1715</v>
      </c>
      <c r="F645" s="822" t="s">
        <v>1692</v>
      </c>
      <c r="G645" s="822" t="s">
        <v>1721</v>
      </c>
      <c r="H645" s="822" t="s">
        <v>598</v>
      </c>
      <c r="I645" s="822" t="s">
        <v>1429</v>
      </c>
      <c r="J645" s="822" t="s">
        <v>776</v>
      </c>
      <c r="K645" s="822" t="s">
        <v>1430</v>
      </c>
      <c r="L645" s="825">
        <v>1385.62</v>
      </c>
      <c r="M645" s="825">
        <v>5542.48</v>
      </c>
      <c r="N645" s="822">
        <v>4</v>
      </c>
      <c r="O645" s="826">
        <v>2</v>
      </c>
      <c r="P645" s="825">
        <v>2771.24</v>
      </c>
      <c r="Q645" s="827">
        <v>0.5</v>
      </c>
      <c r="R645" s="822">
        <v>2</v>
      </c>
      <c r="S645" s="827">
        <v>0.5</v>
      </c>
      <c r="T645" s="826">
        <v>1</v>
      </c>
      <c r="U645" s="828">
        <v>0.5</v>
      </c>
    </row>
    <row r="646" spans="1:21" ht="14.45" customHeight="1" x14ac:dyDescent="0.2">
      <c r="A646" s="821">
        <v>31</v>
      </c>
      <c r="B646" s="822" t="s">
        <v>1691</v>
      </c>
      <c r="C646" s="822" t="s">
        <v>1697</v>
      </c>
      <c r="D646" s="823" t="s">
        <v>2703</v>
      </c>
      <c r="E646" s="824" t="s">
        <v>1715</v>
      </c>
      <c r="F646" s="822" t="s">
        <v>1692</v>
      </c>
      <c r="G646" s="822" t="s">
        <v>1721</v>
      </c>
      <c r="H646" s="822" t="s">
        <v>598</v>
      </c>
      <c r="I646" s="822" t="s">
        <v>1431</v>
      </c>
      <c r="J646" s="822" t="s">
        <v>773</v>
      </c>
      <c r="K646" s="822" t="s">
        <v>1432</v>
      </c>
      <c r="L646" s="825">
        <v>736.33</v>
      </c>
      <c r="M646" s="825">
        <v>59642.73000000001</v>
      </c>
      <c r="N646" s="822">
        <v>81</v>
      </c>
      <c r="O646" s="826">
        <v>29</v>
      </c>
      <c r="P646" s="825">
        <v>47125.12000000001</v>
      </c>
      <c r="Q646" s="827">
        <v>0.79012345679012352</v>
      </c>
      <c r="R646" s="822">
        <v>64</v>
      </c>
      <c r="S646" s="827">
        <v>0.79012345679012341</v>
      </c>
      <c r="T646" s="826">
        <v>24</v>
      </c>
      <c r="U646" s="828">
        <v>0.82758620689655171</v>
      </c>
    </row>
    <row r="647" spans="1:21" ht="14.45" customHeight="1" x14ac:dyDescent="0.2">
      <c r="A647" s="821">
        <v>31</v>
      </c>
      <c r="B647" s="822" t="s">
        <v>1691</v>
      </c>
      <c r="C647" s="822" t="s">
        <v>1697</v>
      </c>
      <c r="D647" s="823" t="s">
        <v>2703</v>
      </c>
      <c r="E647" s="824" t="s">
        <v>1715</v>
      </c>
      <c r="F647" s="822" t="s">
        <v>1692</v>
      </c>
      <c r="G647" s="822" t="s">
        <v>1721</v>
      </c>
      <c r="H647" s="822" t="s">
        <v>598</v>
      </c>
      <c r="I647" s="822" t="s">
        <v>1433</v>
      </c>
      <c r="J647" s="822" t="s">
        <v>773</v>
      </c>
      <c r="K647" s="822" t="s">
        <v>1434</v>
      </c>
      <c r="L647" s="825">
        <v>490.89</v>
      </c>
      <c r="M647" s="825">
        <v>9326.91</v>
      </c>
      <c r="N647" s="822">
        <v>19</v>
      </c>
      <c r="O647" s="826">
        <v>7.5</v>
      </c>
      <c r="P647" s="825">
        <v>7363.3499999999995</v>
      </c>
      <c r="Q647" s="827">
        <v>0.78947368421052622</v>
      </c>
      <c r="R647" s="822">
        <v>15</v>
      </c>
      <c r="S647" s="827">
        <v>0.78947368421052633</v>
      </c>
      <c r="T647" s="826">
        <v>6.5</v>
      </c>
      <c r="U647" s="828">
        <v>0.8666666666666667</v>
      </c>
    </row>
    <row r="648" spans="1:21" ht="14.45" customHeight="1" x14ac:dyDescent="0.2">
      <c r="A648" s="821">
        <v>31</v>
      </c>
      <c r="B648" s="822" t="s">
        <v>1691</v>
      </c>
      <c r="C648" s="822" t="s">
        <v>1697</v>
      </c>
      <c r="D648" s="823" t="s">
        <v>2703</v>
      </c>
      <c r="E648" s="824" t="s">
        <v>1715</v>
      </c>
      <c r="F648" s="822" t="s">
        <v>1692</v>
      </c>
      <c r="G648" s="822" t="s">
        <v>1721</v>
      </c>
      <c r="H648" s="822" t="s">
        <v>598</v>
      </c>
      <c r="I648" s="822" t="s">
        <v>2184</v>
      </c>
      <c r="J648" s="822" t="s">
        <v>773</v>
      </c>
      <c r="K648" s="822" t="s">
        <v>2185</v>
      </c>
      <c r="L648" s="825">
        <v>1154.68</v>
      </c>
      <c r="M648" s="825">
        <v>6928.08</v>
      </c>
      <c r="N648" s="822">
        <v>6</v>
      </c>
      <c r="O648" s="826">
        <v>2</v>
      </c>
      <c r="P648" s="825">
        <v>6928.08</v>
      </c>
      <c r="Q648" s="827">
        <v>1</v>
      </c>
      <c r="R648" s="822">
        <v>6</v>
      </c>
      <c r="S648" s="827">
        <v>1</v>
      </c>
      <c r="T648" s="826">
        <v>2</v>
      </c>
      <c r="U648" s="828">
        <v>1</v>
      </c>
    </row>
    <row r="649" spans="1:21" ht="14.45" customHeight="1" x14ac:dyDescent="0.2">
      <c r="A649" s="821">
        <v>31</v>
      </c>
      <c r="B649" s="822" t="s">
        <v>1691</v>
      </c>
      <c r="C649" s="822" t="s">
        <v>1697</v>
      </c>
      <c r="D649" s="823" t="s">
        <v>2703</v>
      </c>
      <c r="E649" s="824" t="s">
        <v>1715</v>
      </c>
      <c r="F649" s="822" t="s">
        <v>1692</v>
      </c>
      <c r="G649" s="822" t="s">
        <v>1721</v>
      </c>
      <c r="H649" s="822" t="s">
        <v>598</v>
      </c>
      <c r="I649" s="822" t="s">
        <v>1722</v>
      </c>
      <c r="J649" s="822" t="s">
        <v>773</v>
      </c>
      <c r="K649" s="822" t="s">
        <v>1723</v>
      </c>
      <c r="L649" s="825">
        <v>923.74</v>
      </c>
      <c r="M649" s="825">
        <v>20322.280000000002</v>
      </c>
      <c r="N649" s="822">
        <v>22</v>
      </c>
      <c r="O649" s="826">
        <v>9</v>
      </c>
      <c r="P649" s="825">
        <v>18474.800000000003</v>
      </c>
      <c r="Q649" s="827">
        <v>0.90909090909090917</v>
      </c>
      <c r="R649" s="822">
        <v>20</v>
      </c>
      <c r="S649" s="827">
        <v>0.90909090909090906</v>
      </c>
      <c r="T649" s="826">
        <v>7</v>
      </c>
      <c r="U649" s="828">
        <v>0.77777777777777779</v>
      </c>
    </row>
    <row r="650" spans="1:21" ht="14.45" customHeight="1" x14ac:dyDescent="0.2">
      <c r="A650" s="821">
        <v>31</v>
      </c>
      <c r="B650" s="822" t="s">
        <v>1691</v>
      </c>
      <c r="C650" s="822" t="s">
        <v>1697</v>
      </c>
      <c r="D650" s="823" t="s">
        <v>2703</v>
      </c>
      <c r="E650" s="824" t="s">
        <v>1715</v>
      </c>
      <c r="F650" s="822" t="s">
        <v>1692</v>
      </c>
      <c r="G650" s="822" t="s">
        <v>1787</v>
      </c>
      <c r="H650" s="822" t="s">
        <v>329</v>
      </c>
      <c r="I650" s="822" t="s">
        <v>1788</v>
      </c>
      <c r="J650" s="822" t="s">
        <v>637</v>
      </c>
      <c r="K650" s="822" t="s">
        <v>1186</v>
      </c>
      <c r="L650" s="825">
        <v>35.25</v>
      </c>
      <c r="M650" s="825">
        <v>70.5</v>
      </c>
      <c r="N650" s="822">
        <v>2</v>
      </c>
      <c r="O650" s="826">
        <v>1.5</v>
      </c>
      <c r="P650" s="825">
        <v>35.25</v>
      </c>
      <c r="Q650" s="827">
        <v>0.5</v>
      </c>
      <c r="R650" s="822">
        <v>1</v>
      </c>
      <c r="S650" s="827">
        <v>0.5</v>
      </c>
      <c r="T650" s="826">
        <v>0.5</v>
      </c>
      <c r="U650" s="828">
        <v>0.33333333333333331</v>
      </c>
    </row>
    <row r="651" spans="1:21" ht="14.45" customHeight="1" x14ac:dyDescent="0.2">
      <c r="A651" s="821">
        <v>31</v>
      </c>
      <c r="B651" s="822" t="s">
        <v>1691</v>
      </c>
      <c r="C651" s="822" t="s">
        <v>1697</v>
      </c>
      <c r="D651" s="823" t="s">
        <v>2703</v>
      </c>
      <c r="E651" s="824" t="s">
        <v>1715</v>
      </c>
      <c r="F651" s="822" t="s">
        <v>1692</v>
      </c>
      <c r="G651" s="822" t="s">
        <v>1787</v>
      </c>
      <c r="H651" s="822" t="s">
        <v>329</v>
      </c>
      <c r="I651" s="822" t="s">
        <v>2120</v>
      </c>
      <c r="J651" s="822" t="s">
        <v>637</v>
      </c>
      <c r="K651" s="822" t="s">
        <v>2121</v>
      </c>
      <c r="L651" s="825">
        <v>35.25</v>
      </c>
      <c r="M651" s="825">
        <v>35.25</v>
      </c>
      <c r="N651" s="822">
        <v>1</v>
      </c>
      <c r="O651" s="826">
        <v>1</v>
      </c>
      <c r="P651" s="825">
        <v>35.25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31</v>
      </c>
      <c r="B652" s="822" t="s">
        <v>1691</v>
      </c>
      <c r="C652" s="822" t="s">
        <v>1697</v>
      </c>
      <c r="D652" s="823" t="s">
        <v>2703</v>
      </c>
      <c r="E652" s="824" t="s">
        <v>1715</v>
      </c>
      <c r="F652" s="822" t="s">
        <v>1692</v>
      </c>
      <c r="G652" s="822" t="s">
        <v>1787</v>
      </c>
      <c r="H652" s="822" t="s">
        <v>329</v>
      </c>
      <c r="I652" s="822" t="s">
        <v>1923</v>
      </c>
      <c r="J652" s="822" t="s">
        <v>913</v>
      </c>
      <c r="K652" s="822" t="s">
        <v>1924</v>
      </c>
      <c r="L652" s="825">
        <v>35.25</v>
      </c>
      <c r="M652" s="825">
        <v>35.25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31</v>
      </c>
      <c r="B653" s="822" t="s">
        <v>1691</v>
      </c>
      <c r="C653" s="822" t="s">
        <v>1697</v>
      </c>
      <c r="D653" s="823" t="s">
        <v>2703</v>
      </c>
      <c r="E653" s="824" t="s">
        <v>1715</v>
      </c>
      <c r="F653" s="822" t="s">
        <v>1692</v>
      </c>
      <c r="G653" s="822" t="s">
        <v>1926</v>
      </c>
      <c r="H653" s="822" t="s">
        <v>329</v>
      </c>
      <c r="I653" s="822" t="s">
        <v>1927</v>
      </c>
      <c r="J653" s="822" t="s">
        <v>1237</v>
      </c>
      <c r="K653" s="822" t="s">
        <v>1928</v>
      </c>
      <c r="L653" s="825">
        <v>27.37</v>
      </c>
      <c r="M653" s="825">
        <v>27.37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31</v>
      </c>
      <c r="B654" s="822" t="s">
        <v>1691</v>
      </c>
      <c r="C654" s="822" t="s">
        <v>1697</v>
      </c>
      <c r="D654" s="823" t="s">
        <v>2703</v>
      </c>
      <c r="E654" s="824" t="s">
        <v>1715</v>
      </c>
      <c r="F654" s="822" t="s">
        <v>1692</v>
      </c>
      <c r="G654" s="822" t="s">
        <v>1926</v>
      </c>
      <c r="H654" s="822" t="s">
        <v>329</v>
      </c>
      <c r="I654" s="822" t="s">
        <v>2318</v>
      </c>
      <c r="J654" s="822" t="s">
        <v>1237</v>
      </c>
      <c r="K654" s="822" t="s">
        <v>2055</v>
      </c>
      <c r="L654" s="825">
        <v>301.2</v>
      </c>
      <c r="M654" s="825">
        <v>602.4</v>
      </c>
      <c r="N654" s="822">
        <v>2</v>
      </c>
      <c r="O654" s="826">
        <v>1</v>
      </c>
      <c r="P654" s="825">
        <v>602.4</v>
      </c>
      <c r="Q654" s="827">
        <v>1</v>
      </c>
      <c r="R654" s="822">
        <v>2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31</v>
      </c>
      <c r="B655" s="822" t="s">
        <v>1691</v>
      </c>
      <c r="C655" s="822" t="s">
        <v>1697</v>
      </c>
      <c r="D655" s="823" t="s">
        <v>2703</v>
      </c>
      <c r="E655" s="824" t="s">
        <v>1715</v>
      </c>
      <c r="F655" s="822" t="s">
        <v>1692</v>
      </c>
      <c r="G655" s="822" t="s">
        <v>1926</v>
      </c>
      <c r="H655" s="822" t="s">
        <v>329</v>
      </c>
      <c r="I655" s="822" t="s">
        <v>2496</v>
      </c>
      <c r="J655" s="822" t="s">
        <v>1237</v>
      </c>
      <c r="K655" s="822" t="s">
        <v>1928</v>
      </c>
      <c r="L655" s="825">
        <v>93.71</v>
      </c>
      <c r="M655" s="825">
        <v>93.71</v>
      </c>
      <c r="N655" s="822">
        <v>1</v>
      </c>
      <c r="O655" s="826">
        <v>1</v>
      </c>
      <c r="P655" s="825">
        <v>93.71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31</v>
      </c>
      <c r="B656" s="822" t="s">
        <v>1691</v>
      </c>
      <c r="C656" s="822" t="s">
        <v>1697</v>
      </c>
      <c r="D656" s="823" t="s">
        <v>2703</v>
      </c>
      <c r="E656" s="824" t="s">
        <v>1715</v>
      </c>
      <c r="F656" s="822" t="s">
        <v>1692</v>
      </c>
      <c r="G656" s="822" t="s">
        <v>2497</v>
      </c>
      <c r="H656" s="822" t="s">
        <v>329</v>
      </c>
      <c r="I656" s="822" t="s">
        <v>2498</v>
      </c>
      <c r="J656" s="822" t="s">
        <v>2499</v>
      </c>
      <c r="K656" s="822" t="s">
        <v>2500</v>
      </c>
      <c r="L656" s="825">
        <v>0</v>
      </c>
      <c r="M656" s="825">
        <v>0</v>
      </c>
      <c r="N656" s="822">
        <v>1</v>
      </c>
      <c r="O656" s="826">
        <v>1</v>
      </c>
      <c r="P656" s="825">
        <v>0</v>
      </c>
      <c r="Q656" s="827"/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31</v>
      </c>
      <c r="B657" s="822" t="s">
        <v>1691</v>
      </c>
      <c r="C657" s="822" t="s">
        <v>1697</v>
      </c>
      <c r="D657" s="823" t="s">
        <v>2703</v>
      </c>
      <c r="E657" s="824" t="s">
        <v>1715</v>
      </c>
      <c r="F657" s="822" t="s">
        <v>1692</v>
      </c>
      <c r="G657" s="822" t="s">
        <v>1730</v>
      </c>
      <c r="H657" s="822" t="s">
        <v>598</v>
      </c>
      <c r="I657" s="822" t="s">
        <v>1575</v>
      </c>
      <c r="J657" s="822" t="s">
        <v>918</v>
      </c>
      <c r="K657" s="822" t="s">
        <v>920</v>
      </c>
      <c r="L657" s="825">
        <v>0</v>
      </c>
      <c r="M657" s="825">
        <v>0</v>
      </c>
      <c r="N657" s="822">
        <v>32</v>
      </c>
      <c r="O657" s="826">
        <v>25</v>
      </c>
      <c r="P657" s="825">
        <v>0</v>
      </c>
      <c r="Q657" s="827"/>
      <c r="R657" s="822">
        <v>25</v>
      </c>
      <c r="S657" s="827">
        <v>0.78125</v>
      </c>
      <c r="T657" s="826">
        <v>19</v>
      </c>
      <c r="U657" s="828">
        <v>0.76</v>
      </c>
    </row>
    <row r="658" spans="1:21" ht="14.45" customHeight="1" x14ac:dyDescent="0.2">
      <c r="A658" s="821">
        <v>31</v>
      </c>
      <c r="B658" s="822" t="s">
        <v>1691</v>
      </c>
      <c r="C658" s="822" t="s">
        <v>1697</v>
      </c>
      <c r="D658" s="823" t="s">
        <v>2703</v>
      </c>
      <c r="E658" s="824" t="s">
        <v>1715</v>
      </c>
      <c r="F658" s="822" t="s">
        <v>1692</v>
      </c>
      <c r="G658" s="822" t="s">
        <v>1730</v>
      </c>
      <c r="H658" s="822" t="s">
        <v>329</v>
      </c>
      <c r="I658" s="822" t="s">
        <v>2321</v>
      </c>
      <c r="J658" s="822" t="s">
        <v>2267</v>
      </c>
      <c r="K658" s="822" t="s">
        <v>935</v>
      </c>
      <c r="L658" s="825">
        <v>0</v>
      </c>
      <c r="M658" s="825">
        <v>0</v>
      </c>
      <c r="N658" s="822">
        <v>1</v>
      </c>
      <c r="O658" s="826">
        <v>1</v>
      </c>
      <c r="P658" s="825">
        <v>0</v>
      </c>
      <c r="Q658" s="827"/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31</v>
      </c>
      <c r="B659" s="822" t="s">
        <v>1691</v>
      </c>
      <c r="C659" s="822" t="s">
        <v>1697</v>
      </c>
      <c r="D659" s="823" t="s">
        <v>2703</v>
      </c>
      <c r="E659" s="824" t="s">
        <v>1715</v>
      </c>
      <c r="F659" s="822" t="s">
        <v>1692</v>
      </c>
      <c r="G659" s="822" t="s">
        <v>1939</v>
      </c>
      <c r="H659" s="822" t="s">
        <v>329</v>
      </c>
      <c r="I659" s="822" t="s">
        <v>2501</v>
      </c>
      <c r="J659" s="822" t="s">
        <v>1151</v>
      </c>
      <c r="K659" s="822" t="s">
        <v>2341</v>
      </c>
      <c r="L659" s="825">
        <v>42.54</v>
      </c>
      <c r="M659" s="825">
        <v>85.08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31</v>
      </c>
      <c r="B660" s="822" t="s">
        <v>1691</v>
      </c>
      <c r="C660" s="822" t="s">
        <v>1697</v>
      </c>
      <c r="D660" s="823" t="s">
        <v>2703</v>
      </c>
      <c r="E660" s="824" t="s">
        <v>1715</v>
      </c>
      <c r="F660" s="822" t="s">
        <v>1692</v>
      </c>
      <c r="G660" s="822" t="s">
        <v>1939</v>
      </c>
      <c r="H660" s="822" t="s">
        <v>329</v>
      </c>
      <c r="I660" s="822" t="s">
        <v>1940</v>
      </c>
      <c r="J660" s="822" t="s">
        <v>657</v>
      </c>
      <c r="K660" s="822" t="s">
        <v>658</v>
      </c>
      <c r="L660" s="825">
        <v>59.56</v>
      </c>
      <c r="M660" s="825">
        <v>119.12</v>
      </c>
      <c r="N660" s="822">
        <v>2</v>
      </c>
      <c r="O660" s="826">
        <v>1.5</v>
      </c>
      <c r="P660" s="825">
        <v>59.56</v>
      </c>
      <c r="Q660" s="827">
        <v>0.5</v>
      </c>
      <c r="R660" s="822">
        <v>1</v>
      </c>
      <c r="S660" s="827">
        <v>0.5</v>
      </c>
      <c r="T660" s="826">
        <v>1</v>
      </c>
      <c r="U660" s="828">
        <v>0.66666666666666663</v>
      </c>
    </row>
    <row r="661" spans="1:21" ht="14.45" customHeight="1" x14ac:dyDescent="0.2">
      <c r="A661" s="821">
        <v>31</v>
      </c>
      <c r="B661" s="822" t="s">
        <v>1691</v>
      </c>
      <c r="C661" s="822" t="s">
        <v>1697</v>
      </c>
      <c r="D661" s="823" t="s">
        <v>2703</v>
      </c>
      <c r="E661" s="824" t="s">
        <v>1715</v>
      </c>
      <c r="F661" s="822" t="s">
        <v>1692</v>
      </c>
      <c r="G661" s="822" t="s">
        <v>1794</v>
      </c>
      <c r="H661" s="822" t="s">
        <v>329</v>
      </c>
      <c r="I661" s="822" t="s">
        <v>1795</v>
      </c>
      <c r="J661" s="822" t="s">
        <v>1157</v>
      </c>
      <c r="K661" s="822" t="s">
        <v>1796</v>
      </c>
      <c r="L661" s="825">
        <v>219.37</v>
      </c>
      <c r="M661" s="825">
        <v>438.74</v>
      </c>
      <c r="N661" s="822">
        <v>2</v>
      </c>
      <c r="O661" s="826">
        <v>1.5</v>
      </c>
      <c r="P661" s="825">
        <v>438.74</v>
      </c>
      <c r="Q661" s="827">
        <v>1</v>
      </c>
      <c r="R661" s="822">
        <v>2</v>
      </c>
      <c r="S661" s="827">
        <v>1</v>
      </c>
      <c r="T661" s="826">
        <v>1.5</v>
      </c>
      <c r="U661" s="828">
        <v>1</v>
      </c>
    </row>
    <row r="662" spans="1:21" ht="14.45" customHeight="1" x14ac:dyDescent="0.2">
      <c r="A662" s="821">
        <v>31</v>
      </c>
      <c r="B662" s="822" t="s">
        <v>1691</v>
      </c>
      <c r="C662" s="822" t="s">
        <v>1697</v>
      </c>
      <c r="D662" s="823" t="s">
        <v>2703</v>
      </c>
      <c r="E662" s="824" t="s">
        <v>1715</v>
      </c>
      <c r="F662" s="822" t="s">
        <v>1692</v>
      </c>
      <c r="G662" s="822" t="s">
        <v>2502</v>
      </c>
      <c r="H662" s="822" t="s">
        <v>329</v>
      </c>
      <c r="I662" s="822" t="s">
        <v>2503</v>
      </c>
      <c r="J662" s="822" t="s">
        <v>2504</v>
      </c>
      <c r="K662" s="822" t="s">
        <v>2505</v>
      </c>
      <c r="L662" s="825">
        <v>118.65</v>
      </c>
      <c r="M662" s="825">
        <v>355.95000000000005</v>
      </c>
      <c r="N662" s="822">
        <v>3</v>
      </c>
      <c r="O662" s="826">
        <v>3</v>
      </c>
      <c r="P662" s="825">
        <v>118.65</v>
      </c>
      <c r="Q662" s="827">
        <v>0.33333333333333331</v>
      </c>
      <c r="R662" s="822">
        <v>1</v>
      </c>
      <c r="S662" s="827">
        <v>0.33333333333333331</v>
      </c>
      <c r="T662" s="826">
        <v>1</v>
      </c>
      <c r="U662" s="828">
        <v>0.33333333333333331</v>
      </c>
    </row>
    <row r="663" spans="1:21" ht="14.45" customHeight="1" x14ac:dyDescent="0.2">
      <c r="A663" s="821">
        <v>31</v>
      </c>
      <c r="B663" s="822" t="s">
        <v>1691</v>
      </c>
      <c r="C663" s="822" t="s">
        <v>1697</v>
      </c>
      <c r="D663" s="823" t="s">
        <v>2703</v>
      </c>
      <c r="E663" s="824" t="s">
        <v>1715</v>
      </c>
      <c r="F663" s="822" t="s">
        <v>1692</v>
      </c>
      <c r="G663" s="822" t="s">
        <v>2506</v>
      </c>
      <c r="H663" s="822" t="s">
        <v>329</v>
      </c>
      <c r="I663" s="822" t="s">
        <v>2507</v>
      </c>
      <c r="J663" s="822" t="s">
        <v>2508</v>
      </c>
      <c r="K663" s="822" t="s">
        <v>2509</v>
      </c>
      <c r="L663" s="825">
        <v>181.45</v>
      </c>
      <c r="M663" s="825">
        <v>181.45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31</v>
      </c>
      <c r="B664" s="822" t="s">
        <v>1691</v>
      </c>
      <c r="C664" s="822" t="s">
        <v>1697</v>
      </c>
      <c r="D664" s="823" t="s">
        <v>2703</v>
      </c>
      <c r="E664" s="824" t="s">
        <v>1715</v>
      </c>
      <c r="F664" s="822" t="s">
        <v>1692</v>
      </c>
      <c r="G664" s="822" t="s">
        <v>1724</v>
      </c>
      <c r="H664" s="822" t="s">
        <v>329</v>
      </c>
      <c r="I664" s="822" t="s">
        <v>1805</v>
      </c>
      <c r="J664" s="822" t="s">
        <v>1732</v>
      </c>
      <c r="K664" s="822" t="s">
        <v>1806</v>
      </c>
      <c r="L664" s="825">
        <v>50.32</v>
      </c>
      <c r="M664" s="825">
        <v>150.96</v>
      </c>
      <c r="N664" s="822">
        <v>3</v>
      </c>
      <c r="O664" s="826">
        <v>3</v>
      </c>
      <c r="P664" s="825">
        <v>50.32</v>
      </c>
      <c r="Q664" s="827">
        <v>0.33333333333333331</v>
      </c>
      <c r="R664" s="822">
        <v>1</v>
      </c>
      <c r="S664" s="827">
        <v>0.33333333333333331</v>
      </c>
      <c r="T664" s="826">
        <v>1</v>
      </c>
      <c r="U664" s="828">
        <v>0.33333333333333331</v>
      </c>
    </row>
    <row r="665" spans="1:21" ht="14.45" customHeight="1" x14ac:dyDescent="0.2">
      <c r="A665" s="821">
        <v>31</v>
      </c>
      <c r="B665" s="822" t="s">
        <v>1691</v>
      </c>
      <c r="C665" s="822" t="s">
        <v>1697</v>
      </c>
      <c r="D665" s="823" t="s">
        <v>2703</v>
      </c>
      <c r="E665" s="824" t="s">
        <v>1715</v>
      </c>
      <c r="F665" s="822" t="s">
        <v>1692</v>
      </c>
      <c r="G665" s="822" t="s">
        <v>1724</v>
      </c>
      <c r="H665" s="822" t="s">
        <v>329</v>
      </c>
      <c r="I665" s="822" t="s">
        <v>1807</v>
      </c>
      <c r="J665" s="822" t="s">
        <v>1732</v>
      </c>
      <c r="K665" s="822" t="s">
        <v>1808</v>
      </c>
      <c r="L665" s="825">
        <v>99.94</v>
      </c>
      <c r="M665" s="825">
        <v>799.52</v>
      </c>
      <c r="N665" s="822">
        <v>8</v>
      </c>
      <c r="O665" s="826">
        <v>5.5</v>
      </c>
      <c r="P665" s="825">
        <v>499.7</v>
      </c>
      <c r="Q665" s="827">
        <v>0.625</v>
      </c>
      <c r="R665" s="822">
        <v>5</v>
      </c>
      <c r="S665" s="827">
        <v>0.625</v>
      </c>
      <c r="T665" s="826">
        <v>3.5</v>
      </c>
      <c r="U665" s="828">
        <v>0.63636363636363635</v>
      </c>
    </row>
    <row r="666" spans="1:21" ht="14.45" customHeight="1" x14ac:dyDescent="0.2">
      <c r="A666" s="821">
        <v>31</v>
      </c>
      <c r="B666" s="822" t="s">
        <v>1691</v>
      </c>
      <c r="C666" s="822" t="s">
        <v>1697</v>
      </c>
      <c r="D666" s="823" t="s">
        <v>2703</v>
      </c>
      <c r="E666" s="824" t="s">
        <v>1715</v>
      </c>
      <c r="F666" s="822" t="s">
        <v>1692</v>
      </c>
      <c r="G666" s="822" t="s">
        <v>1724</v>
      </c>
      <c r="H666" s="822" t="s">
        <v>329</v>
      </c>
      <c r="I666" s="822" t="s">
        <v>2510</v>
      </c>
      <c r="J666" s="822" t="s">
        <v>1732</v>
      </c>
      <c r="K666" s="822" t="s">
        <v>2511</v>
      </c>
      <c r="L666" s="825">
        <v>150.94</v>
      </c>
      <c r="M666" s="825">
        <v>150.94</v>
      </c>
      <c r="N666" s="822">
        <v>1</v>
      </c>
      <c r="O666" s="826">
        <v>1</v>
      </c>
      <c r="P666" s="825">
        <v>150.94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31</v>
      </c>
      <c r="B667" s="822" t="s">
        <v>1691</v>
      </c>
      <c r="C667" s="822" t="s">
        <v>1697</v>
      </c>
      <c r="D667" s="823" t="s">
        <v>2703</v>
      </c>
      <c r="E667" s="824" t="s">
        <v>1715</v>
      </c>
      <c r="F667" s="822" t="s">
        <v>1692</v>
      </c>
      <c r="G667" s="822" t="s">
        <v>1724</v>
      </c>
      <c r="H667" s="822" t="s">
        <v>329</v>
      </c>
      <c r="I667" s="822" t="s">
        <v>1731</v>
      </c>
      <c r="J667" s="822" t="s">
        <v>1732</v>
      </c>
      <c r="K667" s="822" t="s">
        <v>1733</v>
      </c>
      <c r="L667" s="825">
        <v>66.63</v>
      </c>
      <c r="M667" s="825">
        <v>66.63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31</v>
      </c>
      <c r="B668" s="822" t="s">
        <v>1691</v>
      </c>
      <c r="C668" s="822" t="s">
        <v>1697</v>
      </c>
      <c r="D668" s="823" t="s">
        <v>2703</v>
      </c>
      <c r="E668" s="824" t="s">
        <v>1715</v>
      </c>
      <c r="F668" s="822" t="s">
        <v>1692</v>
      </c>
      <c r="G668" s="822" t="s">
        <v>1724</v>
      </c>
      <c r="H668" s="822" t="s">
        <v>329</v>
      </c>
      <c r="I668" s="822" t="s">
        <v>1740</v>
      </c>
      <c r="J668" s="822" t="s">
        <v>1048</v>
      </c>
      <c r="K668" s="822" t="s">
        <v>1741</v>
      </c>
      <c r="L668" s="825">
        <v>50.32</v>
      </c>
      <c r="M668" s="825">
        <v>301.92</v>
      </c>
      <c r="N668" s="822">
        <v>6</v>
      </c>
      <c r="O668" s="826">
        <v>4</v>
      </c>
      <c r="P668" s="825">
        <v>251.6</v>
      </c>
      <c r="Q668" s="827">
        <v>0.83333333333333326</v>
      </c>
      <c r="R668" s="822">
        <v>5</v>
      </c>
      <c r="S668" s="827">
        <v>0.83333333333333337</v>
      </c>
      <c r="T668" s="826">
        <v>3</v>
      </c>
      <c r="U668" s="828">
        <v>0.75</v>
      </c>
    </row>
    <row r="669" spans="1:21" ht="14.45" customHeight="1" x14ac:dyDescent="0.2">
      <c r="A669" s="821">
        <v>31</v>
      </c>
      <c r="B669" s="822" t="s">
        <v>1691</v>
      </c>
      <c r="C669" s="822" t="s">
        <v>1697</v>
      </c>
      <c r="D669" s="823" t="s">
        <v>2703</v>
      </c>
      <c r="E669" s="824" t="s">
        <v>1715</v>
      </c>
      <c r="F669" s="822" t="s">
        <v>1692</v>
      </c>
      <c r="G669" s="822" t="s">
        <v>1809</v>
      </c>
      <c r="H669" s="822" t="s">
        <v>598</v>
      </c>
      <c r="I669" s="822" t="s">
        <v>1526</v>
      </c>
      <c r="J669" s="822" t="s">
        <v>1077</v>
      </c>
      <c r="K669" s="822" t="s">
        <v>1527</v>
      </c>
      <c r="L669" s="825">
        <v>154.36000000000001</v>
      </c>
      <c r="M669" s="825">
        <v>308.72000000000003</v>
      </c>
      <c r="N669" s="822">
        <v>2</v>
      </c>
      <c r="O669" s="826">
        <v>2</v>
      </c>
      <c r="P669" s="825">
        <v>154.36000000000001</v>
      </c>
      <c r="Q669" s="827">
        <v>0.5</v>
      </c>
      <c r="R669" s="822">
        <v>1</v>
      </c>
      <c r="S669" s="827">
        <v>0.5</v>
      </c>
      <c r="T669" s="826">
        <v>1</v>
      </c>
      <c r="U669" s="828">
        <v>0.5</v>
      </c>
    </row>
    <row r="670" spans="1:21" ht="14.45" customHeight="1" x14ac:dyDescent="0.2">
      <c r="A670" s="821">
        <v>31</v>
      </c>
      <c r="B670" s="822" t="s">
        <v>1691</v>
      </c>
      <c r="C670" s="822" t="s">
        <v>1697</v>
      </c>
      <c r="D670" s="823" t="s">
        <v>2703</v>
      </c>
      <c r="E670" s="824" t="s">
        <v>1715</v>
      </c>
      <c r="F670" s="822" t="s">
        <v>1692</v>
      </c>
      <c r="G670" s="822" t="s">
        <v>1815</v>
      </c>
      <c r="H670" s="822" t="s">
        <v>329</v>
      </c>
      <c r="I670" s="822" t="s">
        <v>1816</v>
      </c>
      <c r="J670" s="822" t="s">
        <v>1817</v>
      </c>
      <c r="K670" s="822" t="s">
        <v>1818</v>
      </c>
      <c r="L670" s="825">
        <v>0</v>
      </c>
      <c r="M670" s="825">
        <v>0</v>
      </c>
      <c r="N670" s="822">
        <v>1</v>
      </c>
      <c r="O670" s="826">
        <v>1</v>
      </c>
      <c r="P670" s="825"/>
      <c r="Q670" s="827"/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31</v>
      </c>
      <c r="B671" s="822" t="s">
        <v>1691</v>
      </c>
      <c r="C671" s="822" t="s">
        <v>1697</v>
      </c>
      <c r="D671" s="823" t="s">
        <v>2703</v>
      </c>
      <c r="E671" s="824" t="s">
        <v>1715</v>
      </c>
      <c r="F671" s="822" t="s">
        <v>1692</v>
      </c>
      <c r="G671" s="822" t="s">
        <v>1815</v>
      </c>
      <c r="H671" s="822" t="s">
        <v>329</v>
      </c>
      <c r="I671" s="822" t="s">
        <v>1819</v>
      </c>
      <c r="J671" s="822" t="s">
        <v>1817</v>
      </c>
      <c r="K671" s="822" t="s">
        <v>1820</v>
      </c>
      <c r="L671" s="825">
        <v>0</v>
      </c>
      <c r="M671" s="825">
        <v>0</v>
      </c>
      <c r="N671" s="822">
        <v>5</v>
      </c>
      <c r="O671" s="826">
        <v>4</v>
      </c>
      <c r="P671" s="825">
        <v>0</v>
      </c>
      <c r="Q671" s="827"/>
      <c r="R671" s="822">
        <v>4</v>
      </c>
      <c r="S671" s="827">
        <v>0.8</v>
      </c>
      <c r="T671" s="826">
        <v>3</v>
      </c>
      <c r="U671" s="828">
        <v>0.75</v>
      </c>
    </row>
    <row r="672" spans="1:21" ht="14.45" customHeight="1" x14ac:dyDescent="0.2">
      <c r="A672" s="821">
        <v>31</v>
      </c>
      <c r="B672" s="822" t="s">
        <v>1691</v>
      </c>
      <c r="C672" s="822" t="s">
        <v>1697</v>
      </c>
      <c r="D672" s="823" t="s">
        <v>2703</v>
      </c>
      <c r="E672" s="824" t="s">
        <v>1715</v>
      </c>
      <c r="F672" s="822" t="s">
        <v>1692</v>
      </c>
      <c r="G672" s="822" t="s">
        <v>1734</v>
      </c>
      <c r="H672" s="822" t="s">
        <v>329</v>
      </c>
      <c r="I672" s="822" t="s">
        <v>1735</v>
      </c>
      <c r="J672" s="822" t="s">
        <v>981</v>
      </c>
      <c r="K672" s="822" t="s">
        <v>982</v>
      </c>
      <c r="L672" s="825">
        <v>66.61</v>
      </c>
      <c r="M672" s="825">
        <v>133.22</v>
      </c>
      <c r="N672" s="822">
        <v>2</v>
      </c>
      <c r="O672" s="826">
        <v>2</v>
      </c>
      <c r="P672" s="825">
        <v>66.61</v>
      </c>
      <c r="Q672" s="827">
        <v>0.5</v>
      </c>
      <c r="R672" s="822">
        <v>1</v>
      </c>
      <c r="S672" s="827">
        <v>0.5</v>
      </c>
      <c r="T672" s="826">
        <v>1</v>
      </c>
      <c r="U672" s="828">
        <v>0.5</v>
      </c>
    </row>
    <row r="673" spans="1:21" ht="14.45" customHeight="1" x14ac:dyDescent="0.2">
      <c r="A673" s="821">
        <v>31</v>
      </c>
      <c r="B673" s="822" t="s">
        <v>1691</v>
      </c>
      <c r="C673" s="822" t="s">
        <v>1697</v>
      </c>
      <c r="D673" s="823" t="s">
        <v>2703</v>
      </c>
      <c r="E673" s="824" t="s">
        <v>1715</v>
      </c>
      <c r="F673" s="822" t="s">
        <v>1694</v>
      </c>
      <c r="G673" s="822" t="s">
        <v>1746</v>
      </c>
      <c r="H673" s="822" t="s">
        <v>329</v>
      </c>
      <c r="I673" s="822" t="s">
        <v>1827</v>
      </c>
      <c r="J673" s="822" t="s">
        <v>1828</v>
      </c>
      <c r="K673" s="822" t="s">
        <v>1829</v>
      </c>
      <c r="L673" s="825">
        <v>492.19</v>
      </c>
      <c r="M673" s="825">
        <v>4429.71</v>
      </c>
      <c r="N673" s="822">
        <v>9</v>
      </c>
      <c r="O673" s="826">
        <v>9</v>
      </c>
      <c r="P673" s="825">
        <v>3937.52</v>
      </c>
      <c r="Q673" s="827">
        <v>0.88888888888888884</v>
      </c>
      <c r="R673" s="822">
        <v>8</v>
      </c>
      <c r="S673" s="827">
        <v>0.88888888888888884</v>
      </c>
      <c r="T673" s="826">
        <v>8</v>
      </c>
      <c r="U673" s="828">
        <v>0.88888888888888884</v>
      </c>
    </row>
    <row r="674" spans="1:21" ht="14.45" customHeight="1" x14ac:dyDescent="0.2">
      <c r="A674" s="821">
        <v>31</v>
      </c>
      <c r="B674" s="822" t="s">
        <v>1691</v>
      </c>
      <c r="C674" s="822" t="s">
        <v>1697</v>
      </c>
      <c r="D674" s="823" t="s">
        <v>2703</v>
      </c>
      <c r="E674" s="824" t="s">
        <v>1715</v>
      </c>
      <c r="F674" s="822" t="s">
        <v>1694</v>
      </c>
      <c r="G674" s="822" t="s">
        <v>1746</v>
      </c>
      <c r="H674" s="822" t="s">
        <v>329</v>
      </c>
      <c r="I674" s="822" t="s">
        <v>1747</v>
      </c>
      <c r="J674" s="822" t="s">
        <v>1748</v>
      </c>
      <c r="K674" s="822" t="s">
        <v>1749</v>
      </c>
      <c r="L674" s="825">
        <v>971.25</v>
      </c>
      <c r="M674" s="825">
        <v>2913.75</v>
      </c>
      <c r="N674" s="822">
        <v>3</v>
      </c>
      <c r="O674" s="826">
        <v>3</v>
      </c>
      <c r="P674" s="825">
        <v>2913.75</v>
      </c>
      <c r="Q674" s="827">
        <v>1</v>
      </c>
      <c r="R674" s="822">
        <v>3</v>
      </c>
      <c r="S674" s="827">
        <v>1</v>
      </c>
      <c r="T674" s="826">
        <v>3</v>
      </c>
      <c r="U674" s="828">
        <v>1</v>
      </c>
    </row>
    <row r="675" spans="1:21" ht="14.45" customHeight="1" x14ac:dyDescent="0.2">
      <c r="A675" s="821">
        <v>31</v>
      </c>
      <c r="B675" s="822" t="s">
        <v>1691</v>
      </c>
      <c r="C675" s="822" t="s">
        <v>1697</v>
      </c>
      <c r="D675" s="823" t="s">
        <v>2703</v>
      </c>
      <c r="E675" s="824" t="s">
        <v>1715</v>
      </c>
      <c r="F675" s="822" t="s">
        <v>1694</v>
      </c>
      <c r="G675" s="822" t="s">
        <v>1746</v>
      </c>
      <c r="H675" s="822" t="s">
        <v>329</v>
      </c>
      <c r="I675" s="822" t="s">
        <v>1830</v>
      </c>
      <c r="J675" s="822" t="s">
        <v>1831</v>
      </c>
      <c r="K675" s="822" t="s">
        <v>1832</v>
      </c>
      <c r="L675" s="825">
        <v>60.23</v>
      </c>
      <c r="M675" s="825">
        <v>120.46</v>
      </c>
      <c r="N675" s="822">
        <v>2</v>
      </c>
      <c r="O675" s="826">
        <v>2</v>
      </c>
      <c r="P675" s="825">
        <v>120.46</v>
      </c>
      <c r="Q675" s="827">
        <v>1</v>
      </c>
      <c r="R675" s="822">
        <v>2</v>
      </c>
      <c r="S675" s="827">
        <v>1</v>
      </c>
      <c r="T675" s="826">
        <v>2</v>
      </c>
      <c r="U675" s="828">
        <v>1</v>
      </c>
    </row>
    <row r="676" spans="1:21" ht="14.45" customHeight="1" x14ac:dyDescent="0.2">
      <c r="A676" s="821">
        <v>31</v>
      </c>
      <c r="B676" s="822" t="s">
        <v>1691</v>
      </c>
      <c r="C676" s="822" t="s">
        <v>1697</v>
      </c>
      <c r="D676" s="823" t="s">
        <v>2703</v>
      </c>
      <c r="E676" s="824" t="s">
        <v>1715</v>
      </c>
      <c r="F676" s="822" t="s">
        <v>1694</v>
      </c>
      <c r="G676" s="822" t="s">
        <v>1746</v>
      </c>
      <c r="H676" s="822" t="s">
        <v>329</v>
      </c>
      <c r="I676" s="822" t="s">
        <v>1980</v>
      </c>
      <c r="J676" s="822" t="s">
        <v>1981</v>
      </c>
      <c r="K676" s="822" t="s">
        <v>1982</v>
      </c>
      <c r="L676" s="825">
        <v>245.42</v>
      </c>
      <c r="M676" s="825">
        <v>490.84</v>
      </c>
      <c r="N676" s="822">
        <v>2</v>
      </c>
      <c r="O676" s="826">
        <v>2</v>
      </c>
      <c r="P676" s="825">
        <v>490.84</v>
      </c>
      <c r="Q676" s="827">
        <v>1</v>
      </c>
      <c r="R676" s="822">
        <v>2</v>
      </c>
      <c r="S676" s="827">
        <v>1</v>
      </c>
      <c r="T676" s="826">
        <v>2</v>
      </c>
      <c r="U676" s="828">
        <v>1</v>
      </c>
    </row>
    <row r="677" spans="1:21" ht="14.45" customHeight="1" x14ac:dyDescent="0.2">
      <c r="A677" s="821">
        <v>31</v>
      </c>
      <c r="B677" s="822" t="s">
        <v>1691</v>
      </c>
      <c r="C677" s="822" t="s">
        <v>1697</v>
      </c>
      <c r="D677" s="823" t="s">
        <v>2703</v>
      </c>
      <c r="E677" s="824" t="s">
        <v>1715</v>
      </c>
      <c r="F677" s="822" t="s">
        <v>1694</v>
      </c>
      <c r="G677" s="822" t="s">
        <v>1746</v>
      </c>
      <c r="H677" s="822" t="s">
        <v>329</v>
      </c>
      <c r="I677" s="822" t="s">
        <v>1833</v>
      </c>
      <c r="J677" s="822" t="s">
        <v>1834</v>
      </c>
      <c r="K677" s="822" t="s">
        <v>1835</v>
      </c>
      <c r="L677" s="825">
        <v>36.18</v>
      </c>
      <c r="M677" s="825">
        <v>4305.420000000001</v>
      </c>
      <c r="N677" s="822">
        <v>119</v>
      </c>
      <c r="O677" s="826">
        <v>62</v>
      </c>
      <c r="P677" s="825">
        <v>4233.0600000000013</v>
      </c>
      <c r="Q677" s="827">
        <v>0.98319327731092443</v>
      </c>
      <c r="R677" s="822">
        <v>117</v>
      </c>
      <c r="S677" s="827">
        <v>0.98319327731092432</v>
      </c>
      <c r="T677" s="826">
        <v>61</v>
      </c>
      <c r="U677" s="828">
        <v>0.9838709677419355</v>
      </c>
    </row>
    <row r="678" spans="1:21" ht="14.45" customHeight="1" x14ac:dyDescent="0.2">
      <c r="A678" s="821">
        <v>31</v>
      </c>
      <c r="B678" s="822" t="s">
        <v>1691</v>
      </c>
      <c r="C678" s="822" t="s">
        <v>1697</v>
      </c>
      <c r="D678" s="823" t="s">
        <v>2703</v>
      </c>
      <c r="E678" s="824" t="s">
        <v>1715</v>
      </c>
      <c r="F678" s="822" t="s">
        <v>1694</v>
      </c>
      <c r="G678" s="822" t="s">
        <v>1746</v>
      </c>
      <c r="H678" s="822" t="s">
        <v>329</v>
      </c>
      <c r="I678" s="822" t="s">
        <v>1839</v>
      </c>
      <c r="J678" s="822" t="s">
        <v>1840</v>
      </c>
      <c r="K678" s="822" t="s">
        <v>1841</v>
      </c>
      <c r="L678" s="825">
        <v>399.63</v>
      </c>
      <c r="M678" s="825">
        <v>9990.7500000000018</v>
      </c>
      <c r="N678" s="822">
        <v>25</v>
      </c>
      <c r="O678" s="826">
        <v>24</v>
      </c>
      <c r="P678" s="825">
        <v>8392.2300000000014</v>
      </c>
      <c r="Q678" s="827">
        <v>0.84</v>
      </c>
      <c r="R678" s="822">
        <v>21</v>
      </c>
      <c r="S678" s="827">
        <v>0.84</v>
      </c>
      <c r="T678" s="826">
        <v>21</v>
      </c>
      <c r="U678" s="828">
        <v>0.875</v>
      </c>
    </row>
    <row r="679" spans="1:21" ht="14.45" customHeight="1" x14ac:dyDescent="0.2">
      <c r="A679" s="821">
        <v>31</v>
      </c>
      <c r="B679" s="822" t="s">
        <v>1691</v>
      </c>
      <c r="C679" s="822" t="s">
        <v>1697</v>
      </c>
      <c r="D679" s="823" t="s">
        <v>2703</v>
      </c>
      <c r="E679" s="824" t="s">
        <v>1715</v>
      </c>
      <c r="F679" s="822" t="s">
        <v>1694</v>
      </c>
      <c r="G679" s="822" t="s">
        <v>1746</v>
      </c>
      <c r="H679" s="822" t="s">
        <v>329</v>
      </c>
      <c r="I679" s="822" t="s">
        <v>1988</v>
      </c>
      <c r="J679" s="822" t="s">
        <v>1831</v>
      </c>
      <c r="K679" s="822" t="s">
        <v>1989</v>
      </c>
      <c r="L679" s="825">
        <v>60.23</v>
      </c>
      <c r="M679" s="825">
        <v>60.23</v>
      </c>
      <c r="N679" s="822">
        <v>1</v>
      </c>
      <c r="O679" s="826">
        <v>1</v>
      </c>
      <c r="P679" s="825">
        <v>60.23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31</v>
      </c>
      <c r="B680" s="822" t="s">
        <v>1691</v>
      </c>
      <c r="C680" s="822" t="s">
        <v>1697</v>
      </c>
      <c r="D680" s="823" t="s">
        <v>2703</v>
      </c>
      <c r="E680" s="824" t="s">
        <v>1715</v>
      </c>
      <c r="F680" s="822" t="s">
        <v>1694</v>
      </c>
      <c r="G680" s="822" t="s">
        <v>1746</v>
      </c>
      <c r="H680" s="822" t="s">
        <v>329</v>
      </c>
      <c r="I680" s="822" t="s">
        <v>1845</v>
      </c>
      <c r="J680" s="822" t="s">
        <v>1846</v>
      </c>
      <c r="K680" s="822" t="s">
        <v>1847</v>
      </c>
      <c r="L680" s="825">
        <v>1392.62</v>
      </c>
      <c r="M680" s="825">
        <v>1392.62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31</v>
      </c>
      <c r="B681" s="822" t="s">
        <v>1691</v>
      </c>
      <c r="C681" s="822" t="s">
        <v>1697</v>
      </c>
      <c r="D681" s="823" t="s">
        <v>2703</v>
      </c>
      <c r="E681" s="824" t="s">
        <v>1715</v>
      </c>
      <c r="F681" s="822" t="s">
        <v>1694</v>
      </c>
      <c r="G681" s="822" t="s">
        <v>1746</v>
      </c>
      <c r="H681" s="822" t="s">
        <v>329</v>
      </c>
      <c r="I681" s="822" t="s">
        <v>1848</v>
      </c>
      <c r="J681" s="822" t="s">
        <v>1849</v>
      </c>
      <c r="K681" s="822" t="s">
        <v>1850</v>
      </c>
      <c r="L681" s="825">
        <v>749.8</v>
      </c>
      <c r="M681" s="825">
        <v>1499.6</v>
      </c>
      <c r="N681" s="822">
        <v>2</v>
      </c>
      <c r="O681" s="826">
        <v>2</v>
      </c>
      <c r="P681" s="825">
        <v>1499.6</v>
      </c>
      <c r="Q681" s="827">
        <v>1</v>
      </c>
      <c r="R681" s="822">
        <v>2</v>
      </c>
      <c r="S681" s="827">
        <v>1</v>
      </c>
      <c r="T681" s="826">
        <v>2</v>
      </c>
      <c r="U681" s="828">
        <v>1</v>
      </c>
    </row>
    <row r="682" spans="1:21" ht="14.45" customHeight="1" x14ac:dyDescent="0.2">
      <c r="A682" s="821">
        <v>31</v>
      </c>
      <c r="B682" s="822" t="s">
        <v>1691</v>
      </c>
      <c r="C682" s="822" t="s">
        <v>1697</v>
      </c>
      <c r="D682" s="823" t="s">
        <v>2703</v>
      </c>
      <c r="E682" s="824" t="s">
        <v>1715</v>
      </c>
      <c r="F682" s="822" t="s">
        <v>1694</v>
      </c>
      <c r="G682" s="822" t="s">
        <v>1746</v>
      </c>
      <c r="H682" s="822" t="s">
        <v>329</v>
      </c>
      <c r="I682" s="822" t="s">
        <v>1990</v>
      </c>
      <c r="J682" s="822" t="s">
        <v>1991</v>
      </c>
      <c r="K682" s="822" t="s">
        <v>1992</v>
      </c>
      <c r="L682" s="825">
        <v>199.5</v>
      </c>
      <c r="M682" s="825">
        <v>399</v>
      </c>
      <c r="N682" s="822">
        <v>2</v>
      </c>
      <c r="O682" s="826">
        <v>2</v>
      </c>
      <c r="P682" s="825">
        <v>399</v>
      </c>
      <c r="Q682" s="827">
        <v>1</v>
      </c>
      <c r="R682" s="822">
        <v>2</v>
      </c>
      <c r="S682" s="827">
        <v>1</v>
      </c>
      <c r="T682" s="826">
        <v>2</v>
      </c>
      <c r="U682" s="828">
        <v>1</v>
      </c>
    </row>
    <row r="683" spans="1:21" ht="14.45" customHeight="1" x14ac:dyDescent="0.2">
      <c r="A683" s="821">
        <v>31</v>
      </c>
      <c r="B683" s="822" t="s">
        <v>1691</v>
      </c>
      <c r="C683" s="822" t="s">
        <v>1697</v>
      </c>
      <c r="D683" s="823" t="s">
        <v>2703</v>
      </c>
      <c r="E683" s="824" t="s">
        <v>1715</v>
      </c>
      <c r="F683" s="822" t="s">
        <v>1694</v>
      </c>
      <c r="G683" s="822" t="s">
        <v>1746</v>
      </c>
      <c r="H683" s="822" t="s">
        <v>329</v>
      </c>
      <c r="I683" s="822" t="s">
        <v>1851</v>
      </c>
      <c r="J683" s="822" t="s">
        <v>1852</v>
      </c>
      <c r="K683" s="822" t="s">
        <v>1853</v>
      </c>
      <c r="L683" s="825">
        <v>249.55</v>
      </c>
      <c r="M683" s="825">
        <v>998.2</v>
      </c>
      <c r="N683" s="822">
        <v>4</v>
      </c>
      <c r="O683" s="826">
        <v>2</v>
      </c>
      <c r="P683" s="825">
        <v>499.1</v>
      </c>
      <c r="Q683" s="827">
        <v>0.5</v>
      </c>
      <c r="R683" s="822">
        <v>2</v>
      </c>
      <c r="S683" s="827">
        <v>0.5</v>
      </c>
      <c r="T683" s="826">
        <v>1</v>
      </c>
      <c r="U683" s="828">
        <v>0.5</v>
      </c>
    </row>
    <row r="684" spans="1:21" ht="14.45" customHeight="1" x14ac:dyDescent="0.2">
      <c r="A684" s="821">
        <v>31</v>
      </c>
      <c r="B684" s="822" t="s">
        <v>1691</v>
      </c>
      <c r="C684" s="822" t="s">
        <v>1697</v>
      </c>
      <c r="D684" s="823" t="s">
        <v>2703</v>
      </c>
      <c r="E684" s="824" t="s">
        <v>1715</v>
      </c>
      <c r="F684" s="822" t="s">
        <v>1694</v>
      </c>
      <c r="G684" s="822" t="s">
        <v>1746</v>
      </c>
      <c r="H684" s="822" t="s">
        <v>329</v>
      </c>
      <c r="I684" s="822" t="s">
        <v>1854</v>
      </c>
      <c r="J684" s="822" t="s">
        <v>1855</v>
      </c>
      <c r="K684" s="822" t="s">
        <v>1856</v>
      </c>
      <c r="L684" s="825">
        <v>2296.87</v>
      </c>
      <c r="M684" s="825">
        <v>2296.87</v>
      </c>
      <c r="N684" s="822">
        <v>1</v>
      </c>
      <c r="O684" s="826">
        <v>1</v>
      </c>
      <c r="P684" s="825">
        <v>2296.87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31</v>
      </c>
      <c r="B685" s="822" t="s">
        <v>1691</v>
      </c>
      <c r="C685" s="822" t="s">
        <v>1697</v>
      </c>
      <c r="D685" s="823" t="s">
        <v>2703</v>
      </c>
      <c r="E685" s="824" t="s">
        <v>1715</v>
      </c>
      <c r="F685" s="822" t="s">
        <v>1694</v>
      </c>
      <c r="G685" s="822" t="s">
        <v>1746</v>
      </c>
      <c r="H685" s="822" t="s">
        <v>329</v>
      </c>
      <c r="I685" s="822" t="s">
        <v>1857</v>
      </c>
      <c r="J685" s="822" t="s">
        <v>1858</v>
      </c>
      <c r="K685" s="822" t="s">
        <v>1859</v>
      </c>
      <c r="L685" s="825">
        <v>320.25</v>
      </c>
      <c r="M685" s="825">
        <v>2241.75</v>
      </c>
      <c r="N685" s="822">
        <v>7</v>
      </c>
      <c r="O685" s="826">
        <v>7</v>
      </c>
      <c r="P685" s="825">
        <v>2241.75</v>
      </c>
      <c r="Q685" s="827">
        <v>1</v>
      </c>
      <c r="R685" s="822">
        <v>7</v>
      </c>
      <c r="S685" s="827">
        <v>1</v>
      </c>
      <c r="T685" s="826">
        <v>7</v>
      </c>
      <c r="U685" s="828">
        <v>1</v>
      </c>
    </row>
    <row r="686" spans="1:21" ht="14.45" customHeight="1" x14ac:dyDescent="0.2">
      <c r="A686" s="821">
        <v>31</v>
      </c>
      <c r="B686" s="822" t="s">
        <v>1691</v>
      </c>
      <c r="C686" s="822" t="s">
        <v>1697</v>
      </c>
      <c r="D686" s="823" t="s">
        <v>2703</v>
      </c>
      <c r="E686" s="824" t="s">
        <v>1715</v>
      </c>
      <c r="F686" s="822" t="s">
        <v>1694</v>
      </c>
      <c r="G686" s="822" t="s">
        <v>1746</v>
      </c>
      <c r="H686" s="822" t="s">
        <v>329</v>
      </c>
      <c r="I686" s="822" t="s">
        <v>1860</v>
      </c>
      <c r="J686" s="822" t="s">
        <v>1861</v>
      </c>
      <c r="K686" s="822" t="s">
        <v>1862</v>
      </c>
      <c r="L686" s="825">
        <v>349.13</v>
      </c>
      <c r="M686" s="825">
        <v>698.26</v>
      </c>
      <c r="N686" s="822">
        <v>2</v>
      </c>
      <c r="O686" s="826">
        <v>2</v>
      </c>
      <c r="P686" s="825">
        <v>698.26</v>
      </c>
      <c r="Q686" s="827">
        <v>1</v>
      </c>
      <c r="R686" s="822">
        <v>2</v>
      </c>
      <c r="S686" s="827">
        <v>1</v>
      </c>
      <c r="T686" s="826">
        <v>2</v>
      </c>
      <c r="U686" s="828">
        <v>1</v>
      </c>
    </row>
    <row r="687" spans="1:21" ht="14.45" customHeight="1" x14ac:dyDescent="0.2">
      <c r="A687" s="821">
        <v>31</v>
      </c>
      <c r="B687" s="822" t="s">
        <v>1691</v>
      </c>
      <c r="C687" s="822" t="s">
        <v>1697</v>
      </c>
      <c r="D687" s="823" t="s">
        <v>2703</v>
      </c>
      <c r="E687" s="824" t="s">
        <v>1715</v>
      </c>
      <c r="F687" s="822" t="s">
        <v>1694</v>
      </c>
      <c r="G687" s="822" t="s">
        <v>1746</v>
      </c>
      <c r="H687" s="822" t="s">
        <v>329</v>
      </c>
      <c r="I687" s="822" t="s">
        <v>1865</v>
      </c>
      <c r="J687" s="822" t="s">
        <v>1834</v>
      </c>
      <c r="K687" s="822" t="s">
        <v>1866</v>
      </c>
      <c r="L687" s="825">
        <v>39.369999999999997</v>
      </c>
      <c r="M687" s="825">
        <v>196.85</v>
      </c>
      <c r="N687" s="822">
        <v>5</v>
      </c>
      <c r="O687" s="826">
        <v>3</v>
      </c>
      <c r="P687" s="825">
        <v>196.85</v>
      </c>
      <c r="Q687" s="827">
        <v>1</v>
      </c>
      <c r="R687" s="822">
        <v>5</v>
      </c>
      <c r="S687" s="827">
        <v>1</v>
      </c>
      <c r="T687" s="826">
        <v>3</v>
      </c>
      <c r="U687" s="828">
        <v>1</v>
      </c>
    </row>
    <row r="688" spans="1:21" ht="14.45" customHeight="1" x14ac:dyDescent="0.2">
      <c r="A688" s="821">
        <v>31</v>
      </c>
      <c r="B688" s="822" t="s">
        <v>1691</v>
      </c>
      <c r="C688" s="822" t="s">
        <v>1697</v>
      </c>
      <c r="D688" s="823" t="s">
        <v>2703</v>
      </c>
      <c r="E688" s="824" t="s">
        <v>1715</v>
      </c>
      <c r="F688" s="822" t="s">
        <v>1694</v>
      </c>
      <c r="G688" s="822" t="s">
        <v>1746</v>
      </c>
      <c r="H688" s="822" t="s">
        <v>329</v>
      </c>
      <c r="I688" s="822" t="s">
        <v>2013</v>
      </c>
      <c r="J688" s="822" t="s">
        <v>2014</v>
      </c>
      <c r="K688" s="822" t="s">
        <v>2015</v>
      </c>
      <c r="L688" s="825">
        <v>2400.0500000000002</v>
      </c>
      <c r="M688" s="825">
        <v>2400.0500000000002</v>
      </c>
      <c r="N688" s="822">
        <v>1</v>
      </c>
      <c r="O688" s="826">
        <v>1</v>
      </c>
      <c r="P688" s="825">
        <v>2400.0500000000002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31</v>
      </c>
      <c r="B689" s="822" t="s">
        <v>1691</v>
      </c>
      <c r="C689" s="822" t="s">
        <v>1697</v>
      </c>
      <c r="D689" s="823" t="s">
        <v>2703</v>
      </c>
      <c r="E689" s="824" t="s">
        <v>1715</v>
      </c>
      <c r="F689" s="822" t="s">
        <v>1694</v>
      </c>
      <c r="G689" s="822" t="s">
        <v>1746</v>
      </c>
      <c r="H689" s="822" t="s">
        <v>329</v>
      </c>
      <c r="I689" s="822" t="s">
        <v>1876</v>
      </c>
      <c r="J689" s="822" t="s">
        <v>1877</v>
      </c>
      <c r="K689" s="822" t="s">
        <v>1878</v>
      </c>
      <c r="L689" s="825">
        <v>1499.6</v>
      </c>
      <c r="M689" s="825">
        <v>1499.6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31</v>
      </c>
      <c r="B690" s="822" t="s">
        <v>1691</v>
      </c>
      <c r="C690" s="822" t="s">
        <v>1697</v>
      </c>
      <c r="D690" s="823" t="s">
        <v>2703</v>
      </c>
      <c r="E690" s="824" t="s">
        <v>1716</v>
      </c>
      <c r="F690" s="822" t="s">
        <v>1692</v>
      </c>
      <c r="G690" s="822" t="s">
        <v>1750</v>
      </c>
      <c r="H690" s="822" t="s">
        <v>329</v>
      </c>
      <c r="I690" s="822" t="s">
        <v>2512</v>
      </c>
      <c r="J690" s="822" t="s">
        <v>2513</v>
      </c>
      <c r="K690" s="822" t="s">
        <v>2514</v>
      </c>
      <c r="L690" s="825">
        <v>247.17</v>
      </c>
      <c r="M690" s="825">
        <v>988.68</v>
      </c>
      <c r="N690" s="822">
        <v>4</v>
      </c>
      <c r="O690" s="826">
        <v>1</v>
      </c>
      <c r="P690" s="825">
        <v>988.68</v>
      </c>
      <c r="Q690" s="827">
        <v>1</v>
      </c>
      <c r="R690" s="822">
        <v>4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31</v>
      </c>
      <c r="B691" s="822" t="s">
        <v>1691</v>
      </c>
      <c r="C691" s="822" t="s">
        <v>1697</v>
      </c>
      <c r="D691" s="823" t="s">
        <v>2703</v>
      </c>
      <c r="E691" s="824" t="s">
        <v>1716</v>
      </c>
      <c r="F691" s="822" t="s">
        <v>1692</v>
      </c>
      <c r="G691" s="822" t="s">
        <v>2148</v>
      </c>
      <c r="H691" s="822" t="s">
        <v>329</v>
      </c>
      <c r="I691" s="822" t="s">
        <v>2515</v>
      </c>
      <c r="J691" s="822" t="s">
        <v>2516</v>
      </c>
      <c r="K691" s="822" t="s">
        <v>2517</v>
      </c>
      <c r="L691" s="825">
        <v>924.88</v>
      </c>
      <c r="M691" s="825">
        <v>1849.76</v>
      </c>
      <c r="N691" s="822">
        <v>2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31</v>
      </c>
      <c r="B692" s="822" t="s">
        <v>1691</v>
      </c>
      <c r="C692" s="822" t="s">
        <v>1697</v>
      </c>
      <c r="D692" s="823" t="s">
        <v>2703</v>
      </c>
      <c r="E692" s="824" t="s">
        <v>1716</v>
      </c>
      <c r="F692" s="822" t="s">
        <v>1692</v>
      </c>
      <c r="G692" s="822" t="s">
        <v>2518</v>
      </c>
      <c r="H692" s="822" t="s">
        <v>329</v>
      </c>
      <c r="I692" s="822" t="s">
        <v>2519</v>
      </c>
      <c r="J692" s="822" t="s">
        <v>702</v>
      </c>
      <c r="K692" s="822" t="s">
        <v>703</v>
      </c>
      <c r="L692" s="825">
        <v>93.61</v>
      </c>
      <c r="M692" s="825">
        <v>93.61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31</v>
      </c>
      <c r="B693" s="822" t="s">
        <v>1691</v>
      </c>
      <c r="C693" s="822" t="s">
        <v>1697</v>
      </c>
      <c r="D693" s="823" t="s">
        <v>2703</v>
      </c>
      <c r="E693" s="824" t="s">
        <v>1716</v>
      </c>
      <c r="F693" s="822" t="s">
        <v>1692</v>
      </c>
      <c r="G693" s="822" t="s">
        <v>1778</v>
      </c>
      <c r="H693" s="822" t="s">
        <v>329</v>
      </c>
      <c r="I693" s="822" t="s">
        <v>1779</v>
      </c>
      <c r="J693" s="822" t="s">
        <v>1780</v>
      </c>
      <c r="K693" s="822" t="s">
        <v>1781</v>
      </c>
      <c r="L693" s="825">
        <v>132.97999999999999</v>
      </c>
      <c r="M693" s="825">
        <v>2659.6</v>
      </c>
      <c r="N693" s="822">
        <v>20</v>
      </c>
      <c r="O693" s="826">
        <v>5</v>
      </c>
      <c r="P693" s="825">
        <v>2659.6</v>
      </c>
      <c r="Q693" s="827">
        <v>1</v>
      </c>
      <c r="R693" s="822">
        <v>20</v>
      </c>
      <c r="S693" s="827">
        <v>1</v>
      </c>
      <c r="T693" s="826">
        <v>5</v>
      </c>
      <c r="U693" s="828">
        <v>1</v>
      </c>
    </row>
    <row r="694" spans="1:21" ht="14.45" customHeight="1" x14ac:dyDescent="0.2">
      <c r="A694" s="821">
        <v>31</v>
      </c>
      <c r="B694" s="822" t="s">
        <v>1691</v>
      </c>
      <c r="C694" s="822" t="s">
        <v>1697</v>
      </c>
      <c r="D694" s="823" t="s">
        <v>2703</v>
      </c>
      <c r="E694" s="824" t="s">
        <v>1716</v>
      </c>
      <c r="F694" s="822" t="s">
        <v>1692</v>
      </c>
      <c r="G694" s="822" t="s">
        <v>1782</v>
      </c>
      <c r="H694" s="822" t="s">
        <v>329</v>
      </c>
      <c r="I694" s="822" t="s">
        <v>1921</v>
      </c>
      <c r="J694" s="822" t="s">
        <v>619</v>
      </c>
      <c r="K694" s="822" t="s">
        <v>1922</v>
      </c>
      <c r="L694" s="825">
        <v>10.55</v>
      </c>
      <c r="M694" s="825">
        <v>52.75</v>
      </c>
      <c r="N694" s="822">
        <v>5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31</v>
      </c>
      <c r="B695" s="822" t="s">
        <v>1691</v>
      </c>
      <c r="C695" s="822" t="s">
        <v>1697</v>
      </c>
      <c r="D695" s="823" t="s">
        <v>2703</v>
      </c>
      <c r="E695" s="824" t="s">
        <v>1716</v>
      </c>
      <c r="F695" s="822" t="s">
        <v>1692</v>
      </c>
      <c r="G695" s="822" t="s">
        <v>2520</v>
      </c>
      <c r="H695" s="822" t="s">
        <v>329</v>
      </c>
      <c r="I695" s="822" t="s">
        <v>2521</v>
      </c>
      <c r="J695" s="822" t="s">
        <v>2522</v>
      </c>
      <c r="K695" s="822" t="s">
        <v>2523</v>
      </c>
      <c r="L695" s="825">
        <v>248.55</v>
      </c>
      <c r="M695" s="825">
        <v>745.65000000000009</v>
      </c>
      <c r="N695" s="822">
        <v>3</v>
      </c>
      <c r="O695" s="826">
        <v>2</v>
      </c>
      <c r="P695" s="825">
        <v>745.65000000000009</v>
      </c>
      <c r="Q695" s="827">
        <v>1</v>
      </c>
      <c r="R695" s="822">
        <v>3</v>
      </c>
      <c r="S695" s="827">
        <v>1</v>
      </c>
      <c r="T695" s="826">
        <v>2</v>
      </c>
      <c r="U695" s="828">
        <v>1</v>
      </c>
    </row>
    <row r="696" spans="1:21" ht="14.45" customHeight="1" x14ac:dyDescent="0.2">
      <c r="A696" s="821">
        <v>31</v>
      </c>
      <c r="B696" s="822" t="s">
        <v>1691</v>
      </c>
      <c r="C696" s="822" t="s">
        <v>1697</v>
      </c>
      <c r="D696" s="823" t="s">
        <v>2703</v>
      </c>
      <c r="E696" s="824" t="s">
        <v>1716</v>
      </c>
      <c r="F696" s="822" t="s">
        <v>1692</v>
      </c>
      <c r="G696" s="822" t="s">
        <v>1721</v>
      </c>
      <c r="H696" s="822" t="s">
        <v>598</v>
      </c>
      <c r="I696" s="822" t="s">
        <v>1429</v>
      </c>
      <c r="J696" s="822" t="s">
        <v>776</v>
      </c>
      <c r="K696" s="822" t="s">
        <v>1430</v>
      </c>
      <c r="L696" s="825">
        <v>1385.62</v>
      </c>
      <c r="M696" s="825">
        <v>1385.62</v>
      </c>
      <c r="N696" s="822">
        <v>1</v>
      </c>
      <c r="O696" s="826">
        <v>0.5</v>
      </c>
      <c r="P696" s="825">
        <v>1385.62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31</v>
      </c>
      <c r="B697" s="822" t="s">
        <v>1691</v>
      </c>
      <c r="C697" s="822" t="s">
        <v>1697</v>
      </c>
      <c r="D697" s="823" t="s">
        <v>2703</v>
      </c>
      <c r="E697" s="824" t="s">
        <v>1716</v>
      </c>
      <c r="F697" s="822" t="s">
        <v>1692</v>
      </c>
      <c r="G697" s="822" t="s">
        <v>1721</v>
      </c>
      <c r="H697" s="822" t="s">
        <v>598</v>
      </c>
      <c r="I697" s="822" t="s">
        <v>1431</v>
      </c>
      <c r="J697" s="822" t="s">
        <v>773</v>
      </c>
      <c r="K697" s="822" t="s">
        <v>1432</v>
      </c>
      <c r="L697" s="825">
        <v>736.33</v>
      </c>
      <c r="M697" s="825">
        <v>47125.120000000017</v>
      </c>
      <c r="N697" s="822">
        <v>64</v>
      </c>
      <c r="O697" s="826">
        <v>22</v>
      </c>
      <c r="P697" s="825">
        <v>40498.150000000016</v>
      </c>
      <c r="Q697" s="827">
        <v>0.859375</v>
      </c>
      <c r="R697" s="822">
        <v>55</v>
      </c>
      <c r="S697" s="827">
        <v>0.859375</v>
      </c>
      <c r="T697" s="826">
        <v>20</v>
      </c>
      <c r="U697" s="828">
        <v>0.90909090909090906</v>
      </c>
    </row>
    <row r="698" spans="1:21" ht="14.45" customHeight="1" x14ac:dyDescent="0.2">
      <c r="A698" s="821">
        <v>31</v>
      </c>
      <c r="B698" s="822" t="s">
        <v>1691</v>
      </c>
      <c r="C698" s="822" t="s">
        <v>1697</v>
      </c>
      <c r="D698" s="823" t="s">
        <v>2703</v>
      </c>
      <c r="E698" s="824" t="s">
        <v>1716</v>
      </c>
      <c r="F698" s="822" t="s">
        <v>1692</v>
      </c>
      <c r="G698" s="822" t="s">
        <v>1721</v>
      </c>
      <c r="H698" s="822" t="s">
        <v>598</v>
      </c>
      <c r="I698" s="822" t="s">
        <v>1433</v>
      </c>
      <c r="J698" s="822" t="s">
        <v>773</v>
      </c>
      <c r="K698" s="822" t="s">
        <v>1434</v>
      </c>
      <c r="L698" s="825">
        <v>490.89</v>
      </c>
      <c r="M698" s="825">
        <v>1963.56</v>
      </c>
      <c r="N698" s="822">
        <v>4</v>
      </c>
      <c r="O698" s="826">
        <v>2</v>
      </c>
      <c r="P698" s="825">
        <v>1963.56</v>
      </c>
      <c r="Q698" s="827">
        <v>1</v>
      </c>
      <c r="R698" s="822">
        <v>4</v>
      </c>
      <c r="S698" s="827">
        <v>1</v>
      </c>
      <c r="T698" s="826">
        <v>2</v>
      </c>
      <c r="U698" s="828">
        <v>1</v>
      </c>
    </row>
    <row r="699" spans="1:21" ht="14.45" customHeight="1" x14ac:dyDescent="0.2">
      <c r="A699" s="821">
        <v>31</v>
      </c>
      <c r="B699" s="822" t="s">
        <v>1691</v>
      </c>
      <c r="C699" s="822" t="s">
        <v>1697</v>
      </c>
      <c r="D699" s="823" t="s">
        <v>2703</v>
      </c>
      <c r="E699" s="824" t="s">
        <v>1716</v>
      </c>
      <c r="F699" s="822" t="s">
        <v>1692</v>
      </c>
      <c r="G699" s="822" t="s">
        <v>1721</v>
      </c>
      <c r="H699" s="822" t="s">
        <v>598</v>
      </c>
      <c r="I699" s="822" t="s">
        <v>1722</v>
      </c>
      <c r="J699" s="822" t="s">
        <v>773</v>
      </c>
      <c r="K699" s="822" t="s">
        <v>1723</v>
      </c>
      <c r="L699" s="825">
        <v>923.74</v>
      </c>
      <c r="M699" s="825">
        <v>16627.320000000003</v>
      </c>
      <c r="N699" s="822">
        <v>18</v>
      </c>
      <c r="O699" s="826">
        <v>7.5</v>
      </c>
      <c r="P699" s="825">
        <v>16627.320000000003</v>
      </c>
      <c r="Q699" s="827">
        <v>1</v>
      </c>
      <c r="R699" s="822">
        <v>18</v>
      </c>
      <c r="S699" s="827">
        <v>1</v>
      </c>
      <c r="T699" s="826">
        <v>7.5</v>
      </c>
      <c r="U699" s="828">
        <v>1</v>
      </c>
    </row>
    <row r="700" spans="1:21" ht="14.45" customHeight="1" x14ac:dyDescent="0.2">
      <c r="A700" s="821">
        <v>31</v>
      </c>
      <c r="B700" s="822" t="s">
        <v>1691</v>
      </c>
      <c r="C700" s="822" t="s">
        <v>1697</v>
      </c>
      <c r="D700" s="823" t="s">
        <v>2703</v>
      </c>
      <c r="E700" s="824" t="s">
        <v>1716</v>
      </c>
      <c r="F700" s="822" t="s">
        <v>1692</v>
      </c>
      <c r="G700" s="822" t="s">
        <v>2524</v>
      </c>
      <c r="H700" s="822" t="s">
        <v>329</v>
      </c>
      <c r="I700" s="822" t="s">
        <v>2525</v>
      </c>
      <c r="J700" s="822" t="s">
        <v>2526</v>
      </c>
      <c r="K700" s="822" t="s">
        <v>2046</v>
      </c>
      <c r="L700" s="825">
        <v>88.07</v>
      </c>
      <c r="M700" s="825">
        <v>792.62999999999988</v>
      </c>
      <c r="N700" s="822">
        <v>9</v>
      </c>
      <c r="O700" s="826">
        <v>2</v>
      </c>
      <c r="P700" s="825">
        <v>792.62999999999988</v>
      </c>
      <c r="Q700" s="827">
        <v>1</v>
      </c>
      <c r="R700" s="822">
        <v>9</v>
      </c>
      <c r="S700" s="827">
        <v>1</v>
      </c>
      <c r="T700" s="826">
        <v>2</v>
      </c>
      <c r="U700" s="828">
        <v>1</v>
      </c>
    </row>
    <row r="701" spans="1:21" ht="14.45" customHeight="1" x14ac:dyDescent="0.2">
      <c r="A701" s="821">
        <v>31</v>
      </c>
      <c r="B701" s="822" t="s">
        <v>1691</v>
      </c>
      <c r="C701" s="822" t="s">
        <v>1697</v>
      </c>
      <c r="D701" s="823" t="s">
        <v>2703</v>
      </c>
      <c r="E701" s="824" t="s">
        <v>1716</v>
      </c>
      <c r="F701" s="822" t="s">
        <v>1692</v>
      </c>
      <c r="G701" s="822" t="s">
        <v>1787</v>
      </c>
      <c r="H701" s="822" t="s">
        <v>329</v>
      </c>
      <c r="I701" s="822" t="s">
        <v>2120</v>
      </c>
      <c r="J701" s="822" t="s">
        <v>637</v>
      </c>
      <c r="K701" s="822" t="s">
        <v>2121</v>
      </c>
      <c r="L701" s="825">
        <v>35.25</v>
      </c>
      <c r="M701" s="825">
        <v>70.5</v>
      </c>
      <c r="N701" s="822">
        <v>2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31</v>
      </c>
      <c r="B702" s="822" t="s">
        <v>1691</v>
      </c>
      <c r="C702" s="822" t="s">
        <v>1697</v>
      </c>
      <c r="D702" s="823" t="s">
        <v>2703</v>
      </c>
      <c r="E702" s="824" t="s">
        <v>1716</v>
      </c>
      <c r="F702" s="822" t="s">
        <v>1692</v>
      </c>
      <c r="G702" s="822" t="s">
        <v>1787</v>
      </c>
      <c r="H702" s="822" t="s">
        <v>329</v>
      </c>
      <c r="I702" s="822" t="s">
        <v>1923</v>
      </c>
      <c r="J702" s="822" t="s">
        <v>913</v>
      </c>
      <c r="K702" s="822" t="s">
        <v>1924</v>
      </c>
      <c r="L702" s="825">
        <v>35.25</v>
      </c>
      <c r="M702" s="825">
        <v>35.25</v>
      </c>
      <c r="N702" s="822">
        <v>1</v>
      </c>
      <c r="O702" s="826">
        <v>1</v>
      </c>
      <c r="P702" s="825">
        <v>35.25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31</v>
      </c>
      <c r="B703" s="822" t="s">
        <v>1691</v>
      </c>
      <c r="C703" s="822" t="s">
        <v>1697</v>
      </c>
      <c r="D703" s="823" t="s">
        <v>2703</v>
      </c>
      <c r="E703" s="824" t="s">
        <v>1716</v>
      </c>
      <c r="F703" s="822" t="s">
        <v>1692</v>
      </c>
      <c r="G703" s="822" t="s">
        <v>1787</v>
      </c>
      <c r="H703" s="822" t="s">
        <v>329</v>
      </c>
      <c r="I703" s="822" t="s">
        <v>1925</v>
      </c>
      <c r="J703" s="822" t="s">
        <v>637</v>
      </c>
      <c r="K703" s="822" t="s">
        <v>1924</v>
      </c>
      <c r="L703" s="825">
        <v>35.25</v>
      </c>
      <c r="M703" s="825">
        <v>70.5</v>
      </c>
      <c r="N703" s="822">
        <v>2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31</v>
      </c>
      <c r="B704" s="822" t="s">
        <v>1691</v>
      </c>
      <c r="C704" s="822" t="s">
        <v>1697</v>
      </c>
      <c r="D704" s="823" t="s">
        <v>2703</v>
      </c>
      <c r="E704" s="824" t="s">
        <v>1716</v>
      </c>
      <c r="F704" s="822" t="s">
        <v>1692</v>
      </c>
      <c r="G704" s="822" t="s">
        <v>2527</v>
      </c>
      <c r="H704" s="822" t="s">
        <v>598</v>
      </c>
      <c r="I704" s="822" t="s">
        <v>2528</v>
      </c>
      <c r="J704" s="822" t="s">
        <v>2529</v>
      </c>
      <c r="K704" s="822" t="s">
        <v>2530</v>
      </c>
      <c r="L704" s="825">
        <v>63.75</v>
      </c>
      <c r="M704" s="825">
        <v>127.5</v>
      </c>
      <c r="N704" s="822">
        <v>2</v>
      </c>
      <c r="O704" s="826">
        <v>1</v>
      </c>
      <c r="P704" s="825">
        <v>127.5</v>
      </c>
      <c r="Q704" s="827">
        <v>1</v>
      </c>
      <c r="R704" s="822">
        <v>2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31</v>
      </c>
      <c r="B705" s="822" t="s">
        <v>1691</v>
      </c>
      <c r="C705" s="822" t="s">
        <v>1697</v>
      </c>
      <c r="D705" s="823" t="s">
        <v>2703</v>
      </c>
      <c r="E705" s="824" t="s">
        <v>1716</v>
      </c>
      <c r="F705" s="822" t="s">
        <v>1692</v>
      </c>
      <c r="G705" s="822" t="s">
        <v>1730</v>
      </c>
      <c r="H705" s="822" t="s">
        <v>598</v>
      </c>
      <c r="I705" s="822" t="s">
        <v>1575</v>
      </c>
      <c r="J705" s="822" t="s">
        <v>918</v>
      </c>
      <c r="K705" s="822" t="s">
        <v>920</v>
      </c>
      <c r="L705" s="825">
        <v>0</v>
      </c>
      <c r="M705" s="825">
        <v>0</v>
      </c>
      <c r="N705" s="822">
        <v>23</v>
      </c>
      <c r="O705" s="826">
        <v>19</v>
      </c>
      <c r="P705" s="825">
        <v>0</v>
      </c>
      <c r="Q705" s="827"/>
      <c r="R705" s="822">
        <v>14</v>
      </c>
      <c r="S705" s="827">
        <v>0.60869565217391308</v>
      </c>
      <c r="T705" s="826">
        <v>10</v>
      </c>
      <c r="U705" s="828">
        <v>0.52631578947368418</v>
      </c>
    </row>
    <row r="706" spans="1:21" ht="14.45" customHeight="1" x14ac:dyDescent="0.2">
      <c r="A706" s="821">
        <v>31</v>
      </c>
      <c r="B706" s="822" t="s">
        <v>1691</v>
      </c>
      <c r="C706" s="822" t="s">
        <v>1697</v>
      </c>
      <c r="D706" s="823" t="s">
        <v>2703</v>
      </c>
      <c r="E706" s="824" t="s">
        <v>1716</v>
      </c>
      <c r="F706" s="822" t="s">
        <v>1692</v>
      </c>
      <c r="G706" s="822" t="s">
        <v>1794</v>
      </c>
      <c r="H706" s="822" t="s">
        <v>329</v>
      </c>
      <c r="I706" s="822" t="s">
        <v>1795</v>
      </c>
      <c r="J706" s="822" t="s">
        <v>1157</v>
      </c>
      <c r="K706" s="822" t="s">
        <v>1796</v>
      </c>
      <c r="L706" s="825">
        <v>219.37</v>
      </c>
      <c r="M706" s="825">
        <v>1096.8499999999999</v>
      </c>
      <c r="N706" s="822">
        <v>5</v>
      </c>
      <c r="O706" s="826">
        <v>3</v>
      </c>
      <c r="P706" s="825">
        <v>658.11</v>
      </c>
      <c r="Q706" s="827">
        <v>0.60000000000000009</v>
      </c>
      <c r="R706" s="822">
        <v>3</v>
      </c>
      <c r="S706" s="827">
        <v>0.6</v>
      </c>
      <c r="T706" s="826">
        <v>2</v>
      </c>
      <c r="U706" s="828">
        <v>0.66666666666666663</v>
      </c>
    </row>
    <row r="707" spans="1:21" ht="14.45" customHeight="1" x14ac:dyDescent="0.2">
      <c r="A707" s="821">
        <v>31</v>
      </c>
      <c r="B707" s="822" t="s">
        <v>1691</v>
      </c>
      <c r="C707" s="822" t="s">
        <v>1697</v>
      </c>
      <c r="D707" s="823" t="s">
        <v>2703</v>
      </c>
      <c r="E707" s="824" t="s">
        <v>1716</v>
      </c>
      <c r="F707" s="822" t="s">
        <v>1692</v>
      </c>
      <c r="G707" s="822" t="s">
        <v>2531</v>
      </c>
      <c r="H707" s="822" t="s">
        <v>329</v>
      </c>
      <c r="I707" s="822" t="s">
        <v>2532</v>
      </c>
      <c r="J707" s="822" t="s">
        <v>2533</v>
      </c>
      <c r="K707" s="822" t="s">
        <v>2534</v>
      </c>
      <c r="L707" s="825">
        <v>98.2</v>
      </c>
      <c r="M707" s="825">
        <v>98.2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31</v>
      </c>
      <c r="B708" s="822" t="s">
        <v>1691</v>
      </c>
      <c r="C708" s="822" t="s">
        <v>1697</v>
      </c>
      <c r="D708" s="823" t="s">
        <v>2703</v>
      </c>
      <c r="E708" s="824" t="s">
        <v>1716</v>
      </c>
      <c r="F708" s="822" t="s">
        <v>1692</v>
      </c>
      <c r="G708" s="822" t="s">
        <v>2056</v>
      </c>
      <c r="H708" s="822" t="s">
        <v>329</v>
      </c>
      <c r="I708" s="822" t="s">
        <v>2535</v>
      </c>
      <c r="J708" s="822" t="s">
        <v>2536</v>
      </c>
      <c r="K708" s="822" t="s">
        <v>2537</v>
      </c>
      <c r="L708" s="825">
        <v>320.55</v>
      </c>
      <c r="M708" s="825">
        <v>320.55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31</v>
      </c>
      <c r="B709" s="822" t="s">
        <v>1691</v>
      </c>
      <c r="C709" s="822" t="s">
        <v>1697</v>
      </c>
      <c r="D709" s="823" t="s">
        <v>2703</v>
      </c>
      <c r="E709" s="824" t="s">
        <v>1716</v>
      </c>
      <c r="F709" s="822" t="s">
        <v>1692</v>
      </c>
      <c r="G709" s="822" t="s">
        <v>2056</v>
      </c>
      <c r="H709" s="822" t="s">
        <v>329</v>
      </c>
      <c r="I709" s="822" t="s">
        <v>2538</v>
      </c>
      <c r="J709" s="822" t="s">
        <v>2539</v>
      </c>
      <c r="K709" s="822" t="s">
        <v>2540</v>
      </c>
      <c r="L709" s="825">
        <v>150.26</v>
      </c>
      <c r="M709" s="825">
        <v>300.52</v>
      </c>
      <c r="N709" s="822">
        <v>2</v>
      </c>
      <c r="O709" s="826">
        <v>1</v>
      </c>
      <c r="P709" s="825">
        <v>300.52</v>
      </c>
      <c r="Q709" s="827">
        <v>1</v>
      </c>
      <c r="R709" s="822">
        <v>2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31</v>
      </c>
      <c r="B710" s="822" t="s">
        <v>1691</v>
      </c>
      <c r="C710" s="822" t="s">
        <v>1697</v>
      </c>
      <c r="D710" s="823" t="s">
        <v>2703</v>
      </c>
      <c r="E710" s="824" t="s">
        <v>1716</v>
      </c>
      <c r="F710" s="822" t="s">
        <v>1692</v>
      </c>
      <c r="G710" s="822" t="s">
        <v>1797</v>
      </c>
      <c r="H710" s="822" t="s">
        <v>329</v>
      </c>
      <c r="I710" s="822" t="s">
        <v>1945</v>
      </c>
      <c r="J710" s="822" t="s">
        <v>1946</v>
      </c>
      <c r="K710" s="822" t="s">
        <v>1947</v>
      </c>
      <c r="L710" s="825">
        <v>177.92</v>
      </c>
      <c r="M710" s="825">
        <v>355.84</v>
      </c>
      <c r="N710" s="822">
        <v>2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31</v>
      </c>
      <c r="B711" s="822" t="s">
        <v>1691</v>
      </c>
      <c r="C711" s="822" t="s">
        <v>1697</v>
      </c>
      <c r="D711" s="823" t="s">
        <v>2703</v>
      </c>
      <c r="E711" s="824" t="s">
        <v>1716</v>
      </c>
      <c r="F711" s="822" t="s">
        <v>1692</v>
      </c>
      <c r="G711" s="822" t="s">
        <v>1797</v>
      </c>
      <c r="H711" s="822" t="s">
        <v>329</v>
      </c>
      <c r="I711" s="822" t="s">
        <v>1948</v>
      </c>
      <c r="J711" s="822" t="s">
        <v>1946</v>
      </c>
      <c r="K711" s="822" t="s">
        <v>1949</v>
      </c>
      <c r="L711" s="825">
        <v>387.73</v>
      </c>
      <c r="M711" s="825">
        <v>1163.19</v>
      </c>
      <c r="N711" s="822">
        <v>3</v>
      </c>
      <c r="O711" s="826">
        <v>1</v>
      </c>
      <c r="P711" s="825">
        <v>1163.19</v>
      </c>
      <c r="Q711" s="827">
        <v>1</v>
      </c>
      <c r="R711" s="822">
        <v>3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31</v>
      </c>
      <c r="B712" s="822" t="s">
        <v>1691</v>
      </c>
      <c r="C712" s="822" t="s">
        <v>1697</v>
      </c>
      <c r="D712" s="823" t="s">
        <v>2703</v>
      </c>
      <c r="E712" s="824" t="s">
        <v>1716</v>
      </c>
      <c r="F712" s="822" t="s">
        <v>1692</v>
      </c>
      <c r="G712" s="822" t="s">
        <v>1957</v>
      </c>
      <c r="H712" s="822" t="s">
        <v>329</v>
      </c>
      <c r="I712" s="822" t="s">
        <v>2541</v>
      </c>
      <c r="J712" s="822" t="s">
        <v>2542</v>
      </c>
      <c r="K712" s="822" t="s">
        <v>2348</v>
      </c>
      <c r="L712" s="825">
        <v>0</v>
      </c>
      <c r="M712" s="825">
        <v>0</v>
      </c>
      <c r="N712" s="822">
        <v>1</v>
      </c>
      <c r="O712" s="826">
        <v>0.5</v>
      </c>
      <c r="P712" s="825">
        <v>0</v>
      </c>
      <c r="Q712" s="827"/>
      <c r="R712" s="822">
        <v>1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31</v>
      </c>
      <c r="B713" s="822" t="s">
        <v>1691</v>
      </c>
      <c r="C713" s="822" t="s">
        <v>1697</v>
      </c>
      <c r="D713" s="823" t="s">
        <v>2703</v>
      </c>
      <c r="E713" s="824" t="s">
        <v>1716</v>
      </c>
      <c r="F713" s="822" t="s">
        <v>1692</v>
      </c>
      <c r="G713" s="822" t="s">
        <v>1724</v>
      </c>
      <c r="H713" s="822" t="s">
        <v>329</v>
      </c>
      <c r="I713" s="822" t="s">
        <v>1807</v>
      </c>
      <c r="J713" s="822" t="s">
        <v>1732</v>
      </c>
      <c r="K713" s="822" t="s">
        <v>1808</v>
      </c>
      <c r="L713" s="825">
        <v>99.94</v>
      </c>
      <c r="M713" s="825">
        <v>399.76</v>
      </c>
      <c r="N713" s="822">
        <v>4</v>
      </c>
      <c r="O713" s="826">
        <v>3.5</v>
      </c>
      <c r="P713" s="825">
        <v>299.82</v>
      </c>
      <c r="Q713" s="827">
        <v>0.75</v>
      </c>
      <c r="R713" s="822">
        <v>3</v>
      </c>
      <c r="S713" s="827">
        <v>0.75</v>
      </c>
      <c r="T713" s="826">
        <v>2.5</v>
      </c>
      <c r="U713" s="828">
        <v>0.7142857142857143</v>
      </c>
    </row>
    <row r="714" spans="1:21" ht="14.45" customHeight="1" x14ac:dyDescent="0.2">
      <c r="A714" s="821">
        <v>31</v>
      </c>
      <c r="B714" s="822" t="s">
        <v>1691</v>
      </c>
      <c r="C714" s="822" t="s">
        <v>1697</v>
      </c>
      <c r="D714" s="823" t="s">
        <v>2703</v>
      </c>
      <c r="E714" s="824" t="s">
        <v>1716</v>
      </c>
      <c r="F714" s="822" t="s">
        <v>1692</v>
      </c>
      <c r="G714" s="822" t="s">
        <v>1724</v>
      </c>
      <c r="H714" s="822" t="s">
        <v>329</v>
      </c>
      <c r="I714" s="822" t="s">
        <v>2421</v>
      </c>
      <c r="J714" s="822" t="s">
        <v>1732</v>
      </c>
      <c r="K714" s="822" t="s">
        <v>2422</v>
      </c>
      <c r="L714" s="825">
        <v>299.83999999999997</v>
      </c>
      <c r="M714" s="825">
        <v>899.52</v>
      </c>
      <c r="N714" s="822">
        <v>3</v>
      </c>
      <c r="O714" s="826">
        <v>3</v>
      </c>
      <c r="P714" s="825">
        <v>899.52</v>
      </c>
      <c r="Q714" s="827">
        <v>1</v>
      </c>
      <c r="R714" s="822">
        <v>3</v>
      </c>
      <c r="S714" s="827">
        <v>1</v>
      </c>
      <c r="T714" s="826">
        <v>3</v>
      </c>
      <c r="U714" s="828">
        <v>1</v>
      </c>
    </row>
    <row r="715" spans="1:21" ht="14.45" customHeight="1" x14ac:dyDescent="0.2">
      <c r="A715" s="821">
        <v>31</v>
      </c>
      <c r="B715" s="822" t="s">
        <v>1691</v>
      </c>
      <c r="C715" s="822" t="s">
        <v>1697</v>
      </c>
      <c r="D715" s="823" t="s">
        <v>2703</v>
      </c>
      <c r="E715" s="824" t="s">
        <v>1716</v>
      </c>
      <c r="F715" s="822" t="s">
        <v>1692</v>
      </c>
      <c r="G715" s="822" t="s">
        <v>1724</v>
      </c>
      <c r="H715" s="822" t="s">
        <v>329</v>
      </c>
      <c r="I715" s="822" t="s">
        <v>2543</v>
      </c>
      <c r="J715" s="822" t="s">
        <v>2544</v>
      </c>
      <c r="K715" s="822" t="s">
        <v>1806</v>
      </c>
      <c r="L715" s="825">
        <v>50.32</v>
      </c>
      <c r="M715" s="825">
        <v>50.32</v>
      </c>
      <c r="N715" s="822">
        <v>1</v>
      </c>
      <c r="O715" s="826">
        <v>1</v>
      </c>
      <c r="P715" s="825">
        <v>50.32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31</v>
      </c>
      <c r="B716" s="822" t="s">
        <v>1691</v>
      </c>
      <c r="C716" s="822" t="s">
        <v>1697</v>
      </c>
      <c r="D716" s="823" t="s">
        <v>2703</v>
      </c>
      <c r="E716" s="824" t="s">
        <v>1716</v>
      </c>
      <c r="F716" s="822" t="s">
        <v>1692</v>
      </c>
      <c r="G716" s="822" t="s">
        <v>1724</v>
      </c>
      <c r="H716" s="822" t="s">
        <v>329</v>
      </c>
      <c r="I716" s="822" t="s">
        <v>2510</v>
      </c>
      <c r="J716" s="822" t="s">
        <v>1732</v>
      </c>
      <c r="K716" s="822" t="s">
        <v>2511</v>
      </c>
      <c r="L716" s="825">
        <v>150.94</v>
      </c>
      <c r="M716" s="825">
        <v>150.94</v>
      </c>
      <c r="N716" s="822">
        <v>1</v>
      </c>
      <c r="O716" s="826">
        <v>1</v>
      </c>
      <c r="P716" s="825">
        <v>150.94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31</v>
      </c>
      <c r="B717" s="822" t="s">
        <v>1691</v>
      </c>
      <c r="C717" s="822" t="s">
        <v>1697</v>
      </c>
      <c r="D717" s="823" t="s">
        <v>2703</v>
      </c>
      <c r="E717" s="824" t="s">
        <v>1716</v>
      </c>
      <c r="F717" s="822" t="s">
        <v>1692</v>
      </c>
      <c r="G717" s="822" t="s">
        <v>1724</v>
      </c>
      <c r="H717" s="822" t="s">
        <v>329</v>
      </c>
      <c r="I717" s="822" t="s">
        <v>1725</v>
      </c>
      <c r="J717" s="822" t="s">
        <v>1048</v>
      </c>
      <c r="K717" s="822" t="s">
        <v>1050</v>
      </c>
      <c r="L717" s="825">
        <v>50.32</v>
      </c>
      <c r="M717" s="825">
        <v>150.96</v>
      </c>
      <c r="N717" s="822">
        <v>3</v>
      </c>
      <c r="O717" s="826">
        <v>1</v>
      </c>
      <c r="P717" s="825">
        <v>150.96</v>
      </c>
      <c r="Q717" s="827">
        <v>1</v>
      </c>
      <c r="R717" s="822">
        <v>3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31</v>
      </c>
      <c r="B718" s="822" t="s">
        <v>1691</v>
      </c>
      <c r="C718" s="822" t="s">
        <v>1697</v>
      </c>
      <c r="D718" s="823" t="s">
        <v>2703</v>
      </c>
      <c r="E718" s="824" t="s">
        <v>1716</v>
      </c>
      <c r="F718" s="822" t="s">
        <v>1692</v>
      </c>
      <c r="G718" s="822" t="s">
        <v>1724</v>
      </c>
      <c r="H718" s="822" t="s">
        <v>329</v>
      </c>
      <c r="I718" s="822" t="s">
        <v>1740</v>
      </c>
      <c r="J718" s="822" t="s">
        <v>1048</v>
      </c>
      <c r="K718" s="822" t="s">
        <v>1741</v>
      </c>
      <c r="L718" s="825">
        <v>50.32</v>
      </c>
      <c r="M718" s="825">
        <v>201.28</v>
      </c>
      <c r="N718" s="822">
        <v>4</v>
      </c>
      <c r="O718" s="826">
        <v>2.5</v>
      </c>
      <c r="P718" s="825">
        <v>100.64</v>
      </c>
      <c r="Q718" s="827">
        <v>0.5</v>
      </c>
      <c r="R718" s="822">
        <v>2</v>
      </c>
      <c r="S718" s="827">
        <v>0.5</v>
      </c>
      <c r="T718" s="826">
        <v>1.5</v>
      </c>
      <c r="U718" s="828">
        <v>0.6</v>
      </c>
    </row>
    <row r="719" spans="1:21" ht="14.45" customHeight="1" x14ac:dyDescent="0.2">
      <c r="A719" s="821">
        <v>31</v>
      </c>
      <c r="B719" s="822" t="s">
        <v>1691</v>
      </c>
      <c r="C719" s="822" t="s">
        <v>1697</v>
      </c>
      <c r="D719" s="823" t="s">
        <v>2703</v>
      </c>
      <c r="E719" s="824" t="s">
        <v>1716</v>
      </c>
      <c r="F719" s="822" t="s">
        <v>1692</v>
      </c>
      <c r="G719" s="822" t="s">
        <v>1724</v>
      </c>
      <c r="H719" s="822" t="s">
        <v>329</v>
      </c>
      <c r="I719" s="822" t="s">
        <v>1963</v>
      </c>
      <c r="J719" s="822" t="s">
        <v>1048</v>
      </c>
      <c r="K719" s="822" t="s">
        <v>1964</v>
      </c>
      <c r="L719" s="825">
        <v>16.77</v>
      </c>
      <c r="M719" s="825">
        <v>16.77</v>
      </c>
      <c r="N719" s="822">
        <v>1</v>
      </c>
      <c r="O719" s="826">
        <v>1</v>
      </c>
      <c r="P719" s="825">
        <v>16.77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31</v>
      </c>
      <c r="B720" s="822" t="s">
        <v>1691</v>
      </c>
      <c r="C720" s="822" t="s">
        <v>1697</v>
      </c>
      <c r="D720" s="823" t="s">
        <v>2703</v>
      </c>
      <c r="E720" s="824" t="s">
        <v>1716</v>
      </c>
      <c r="F720" s="822" t="s">
        <v>1692</v>
      </c>
      <c r="G720" s="822" t="s">
        <v>1965</v>
      </c>
      <c r="H720" s="822" t="s">
        <v>329</v>
      </c>
      <c r="I720" s="822" t="s">
        <v>1966</v>
      </c>
      <c r="J720" s="822" t="s">
        <v>882</v>
      </c>
      <c r="K720" s="822" t="s">
        <v>883</v>
      </c>
      <c r="L720" s="825">
        <v>121.92</v>
      </c>
      <c r="M720" s="825">
        <v>487.68</v>
      </c>
      <c r="N720" s="822">
        <v>4</v>
      </c>
      <c r="O720" s="826">
        <v>1</v>
      </c>
      <c r="P720" s="825">
        <v>487.68</v>
      </c>
      <c r="Q720" s="827">
        <v>1</v>
      </c>
      <c r="R720" s="822">
        <v>4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31</v>
      </c>
      <c r="B721" s="822" t="s">
        <v>1691</v>
      </c>
      <c r="C721" s="822" t="s">
        <v>1697</v>
      </c>
      <c r="D721" s="823" t="s">
        <v>2703</v>
      </c>
      <c r="E721" s="824" t="s">
        <v>1716</v>
      </c>
      <c r="F721" s="822" t="s">
        <v>1692</v>
      </c>
      <c r="G721" s="822" t="s">
        <v>1734</v>
      </c>
      <c r="H721" s="822" t="s">
        <v>329</v>
      </c>
      <c r="I721" s="822" t="s">
        <v>1735</v>
      </c>
      <c r="J721" s="822" t="s">
        <v>981</v>
      </c>
      <c r="K721" s="822" t="s">
        <v>982</v>
      </c>
      <c r="L721" s="825">
        <v>66.61</v>
      </c>
      <c r="M721" s="825">
        <v>133.22</v>
      </c>
      <c r="N721" s="822">
        <v>2</v>
      </c>
      <c r="O721" s="826">
        <v>1.5</v>
      </c>
      <c r="P721" s="825">
        <v>133.22</v>
      </c>
      <c r="Q721" s="827">
        <v>1</v>
      </c>
      <c r="R721" s="822">
        <v>2</v>
      </c>
      <c r="S721" s="827">
        <v>1</v>
      </c>
      <c r="T721" s="826">
        <v>1.5</v>
      </c>
      <c r="U721" s="828">
        <v>1</v>
      </c>
    </row>
    <row r="722" spans="1:21" ht="14.45" customHeight="1" x14ac:dyDescent="0.2">
      <c r="A722" s="821">
        <v>31</v>
      </c>
      <c r="B722" s="822" t="s">
        <v>1691</v>
      </c>
      <c r="C722" s="822" t="s">
        <v>1697</v>
      </c>
      <c r="D722" s="823" t="s">
        <v>2703</v>
      </c>
      <c r="E722" s="824" t="s">
        <v>1716</v>
      </c>
      <c r="F722" s="822" t="s">
        <v>1694</v>
      </c>
      <c r="G722" s="822" t="s">
        <v>1746</v>
      </c>
      <c r="H722" s="822" t="s">
        <v>329</v>
      </c>
      <c r="I722" s="822" t="s">
        <v>1971</v>
      </c>
      <c r="J722" s="822" t="s">
        <v>1972</v>
      </c>
      <c r="K722" s="822" t="s">
        <v>1973</v>
      </c>
      <c r="L722" s="825">
        <v>0</v>
      </c>
      <c r="M722" s="825">
        <v>0</v>
      </c>
      <c r="N722" s="822">
        <v>1</v>
      </c>
      <c r="O722" s="826">
        <v>1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31</v>
      </c>
      <c r="B723" s="822" t="s">
        <v>1691</v>
      </c>
      <c r="C723" s="822" t="s">
        <v>1697</v>
      </c>
      <c r="D723" s="823" t="s">
        <v>2703</v>
      </c>
      <c r="E723" s="824" t="s">
        <v>1716</v>
      </c>
      <c r="F723" s="822" t="s">
        <v>1694</v>
      </c>
      <c r="G723" s="822" t="s">
        <v>1746</v>
      </c>
      <c r="H723" s="822" t="s">
        <v>329</v>
      </c>
      <c r="I723" s="822" t="s">
        <v>1827</v>
      </c>
      <c r="J723" s="822" t="s">
        <v>1828</v>
      </c>
      <c r="K723" s="822" t="s">
        <v>1829</v>
      </c>
      <c r="L723" s="825">
        <v>492.19</v>
      </c>
      <c r="M723" s="825">
        <v>4429.71</v>
      </c>
      <c r="N723" s="822">
        <v>9</v>
      </c>
      <c r="O723" s="826">
        <v>9</v>
      </c>
      <c r="P723" s="825">
        <v>4429.71</v>
      </c>
      <c r="Q723" s="827">
        <v>1</v>
      </c>
      <c r="R723" s="822">
        <v>9</v>
      </c>
      <c r="S723" s="827">
        <v>1</v>
      </c>
      <c r="T723" s="826">
        <v>9</v>
      </c>
      <c r="U723" s="828">
        <v>1</v>
      </c>
    </row>
    <row r="724" spans="1:21" ht="14.45" customHeight="1" x14ac:dyDescent="0.2">
      <c r="A724" s="821">
        <v>31</v>
      </c>
      <c r="B724" s="822" t="s">
        <v>1691</v>
      </c>
      <c r="C724" s="822" t="s">
        <v>1697</v>
      </c>
      <c r="D724" s="823" t="s">
        <v>2703</v>
      </c>
      <c r="E724" s="824" t="s">
        <v>1716</v>
      </c>
      <c r="F724" s="822" t="s">
        <v>1694</v>
      </c>
      <c r="G724" s="822" t="s">
        <v>1746</v>
      </c>
      <c r="H724" s="822" t="s">
        <v>329</v>
      </c>
      <c r="I724" s="822" t="s">
        <v>1747</v>
      </c>
      <c r="J724" s="822" t="s">
        <v>1748</v>
      </c>
      <c r="K724" s="822" t="s">
        <v>1749</v>
      </c>
      <c r="L724" s="825">
        <v>971.25</v>
      </c>
      <c r="M724" s="825">
        <v>8741.25</v>
      </c>
      <c r="N724" s="822">
        <v>9</v>
      </c>
      <c r="O724" s="826">
        <v>9</v>
      </c>
      <c r="P724" s="825">
        <v>8741.25</v>
      </c>
      <c r="Q724" s="827">
        <v>1</v>
      </c>
      <c r="R724" s="822">
        <v>9</v>
      </c>
      <c r="S724" s="827">
        <v>1</v>
      </c>
      <c r="T724" s="826">
        <v>9</v>
      </c>
      <c r="U724" s="828">
        <v>1</v>
      </c>
    </row>
    <row r="725" spans="1:21" ht="14.45" customHeight="1" x14ac:dyDescent="0.2">
      <c r="A725" s="821">
        <v>31</v>
      </c>
      <c r="B725" s="822" t="s">
        <v>1691</v>
      </c>
      <c r="C725" s="822" t="s">
        <v>1697</v>
      </c>
      <c r="D725" s="823" t="s">
        <v>2703</v>
      </c>
      <c r="E725" s="824" t="s">
        <v>1716</v>
      </c>
      <c r="F725" s="822" t="s">
        <v>1694</v>
      </c>
      <c r="G725" s="822" t="s">
        <v>1746</v>
      </c>
      <c r="H725" s="822" t="s">
        <v>329</v>
      </c>
      <c r="I725" s="822" t="s">
        <v>1980</v>
      </c>
      <c r="J725" s="822" t="s">
        <v>1981</v>
      </c>
      <c r="K725" s="822" t="s">
        <v>1982</v>
      </c>
      <c r="L725" s="825">
        <v>245.42</v>
      </c>
      <c r="M725" s="825">
        <v>736.26</v>
      </c>
      <c r="N725" s="822">
        <v>3</v>
      </c>
      <c r="O725" s="826">
        <v>3</v>
      </c>
      <c r="P725" s="825">
        <v>736.26</v>
      </c>
      <c r="Q725" s="827">
        <v>1</v>
      </c>
      <c r="R725" s="822">
        <v>3</v>
      </c>
      <c r="S725" s="827">
        <v>1</v>
      </c>
      <c r="T725" s="826">
        <v>3</v>
      </c>
      <c r="U725" s="828">
        <v>1</v>
      </c>
    </row>
    <row r="726" spans="1:21" ht="14.45" customHeight="1" x14ac:dyDescent="0.2">
      <c r="A726" s="821">
        <v>31</v>
      </c>
      <c r="B726" s="822" t="s">
        <v>1691</v>
      </c>
      <c r="C726" s="822" t="s">
        <v>1697</v>
      </c>
      <c r="D726" s="823" t="s">
        <v>2703</v>
      </c>
      <c r="E726" s="824" t="s">
        <v>1716</v>
      </c>
      <c r="F726" s="822" t="s">
        <v>1694</v>
      </c>
      <c r="G726" s="822" t="s">
        <v>1746</v>
      </c>
      <c r="H726" s="822" t="s">
        <v>329</v>
      </c>
      <c r="I726" s="822" t="s">
        <v>1833</v>
      </c>
      <c r="J726" s="822" t="s">
        <v>1834</v>
      </c>
      <c r="K726" s="822" t="s">
        <v>1835</v>
      </c>
      <c r="L726" s="825">
        <v>36.18</v>
      </c>
      <c r="M726" s="825">
        <v>1664.2799999999993</v>
      </c>
      <c r="N726" s="822">
        <v>46</v>
      </c>
      <c r="O726" s="826">
        <v>23</v>
      </c>
      <c r="P726" s="825">
        <v>1591.9199999999994</v>
      </c>
      <c r="Q726" s="827">
        <v>0.95652173913043481</v>
      </c>
      <c r="R726" s="822">
        <v>44</v>
      </c>
      <c r="S726" s="827">
        <v>0.95652173913043481</v>
      </c>
      <c r="T726" s="826">
        <v>22</v>
      </c>
      <c r="U726" s="828">
        <v>0.95652173913043481</v>
      </c>
    </row>
    <row r="727" spans="1:21" ht="14.45" customHeight="1" x14ac:dyDescent="0.2">
      <c r="A727" s="821">
        <v>31</v>
      </c>
      <c r="B727" s="822" t="s">
        <v>1691</v>
      </c>
      <c r="C727" s="822" t="s">
        <v>1697</v>
      </c>
      <c r="D727" s="823" t="s">
        <v>2703</v>
      </c>
      <c r="E727" s="824" t="s">
        <v>1716</v>
      </c>
      <c r="F727" s="822" t="s">
        <v>1694</v>
      </c>
      <c r="G727" s="822" t="s">
        <v>1746</v>
      </c>
      <c r="H727" s="822" t="s">
        <v>329</v>
      </c>
      <c r="I727" s="822" t="s">
        <v>1839</v>
      </c>
      <c r="J727" s="822" t="s">
        <v>1840</v>
      </c>
      <c r="K727" s="822" t="s">
        <v>1841</v>
      </c>
      <c r="L727" s="825">
        <v>399.63</v>
      </c>
      <c r="M727" s="825">
        <v>3596.6700000000005</v>
      </c>
      <c r="N727" s="822">
        <v>9</v>
      </c>
      <c r="O727" s="826">
        <v>9</v>
      </c>
      <c r="P727" s="825">
        <v>3197.0400000000004</v>
      </c>
      <c r="Q727" s="827">
        <v>0.88888888888888884</v>
      </c>
      <c r="R727" s="822">
        <v>8</v>
      </c>
      <c r="S727" s="827">
        <v>0.88888888888888884</v>
      </c>
      <c r="T727" s="826">
        <v>8</v>
      </c>
      <c r="U727" s="828">
        <v>0.88888888888888884</v>
      </c>
    </row>
    <row r="728" spans="1:21" ht="14.45" customHeight="1" x14ac:dyDescent="0.2">
      <c r="A728" s="821">
        <v>31</v>
      </c>
      <c r="B728" s="822" t="s">
        <v>1691</v>
      </c>
      <c r="C728" s="822" t="s">
        <v>1697</v>
      </c>
      <c r="D728" s="823" t="s">
        <v>2703</v>
      </c>
      <c r="E728" s="824" t="s">
        <v>1716</v>
      </c>
      <c r="F728" s="822" t="s">
        <v>1694</v>
      </c>
      <c r="G728" s="822" t="s">
        <v>1746</v>
      </c>
      <c r="H728" s="822" t="s">
        <v>329</v>
      </c>
      <c r="I728" s="822" t="s">
        <v>2066</v>
      </c>
      <c r="J728" s="822" t="s">
        <v>2067</v>
      </c>
      <c r="K728" s="822" t="s">
        <v>2068</v>
      </c>
      <c r="L728" s="825">
        <v>80.36</v>
      </c>
      <c r="M728" s="825">
        <v>80.36</v>
      </c>
      <c r="N728" s="822">
        <v>1</v>
      </c>
      <c r="O728" s="826">
        <v>1</v>
      </c>
      <c r="P728" s="825">
        <v>80.36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31</v>
      </c>
      <c r="B729" s="822" t="s">
        <v>1691</v>
      </c>
      <c r="C729" s="822" t="s">
        <v>1697</v>
      </c>
      <c r="D729" s="823" t="s">
        <v>2703</v>
      </c>
      <c r="E729" s="824" t="s">
        <v>1716</v>
      </c>
      <c r="F729" s="822" t="s">
        <v>1694</v>
      </c>
      <c r="G729" s="822" t="s">
        <v>1746</v>
      </c>
      <c r="H729" s="822" t="s">
        <v>329</v>
      </c>
      <c r="I729" s="822" t="s">
        <v>1988</v>
      </c>
      <c r="J729" s="822" t="s">
        <v>1831</v>
      </c>
      <c r="K729" s="822" t="s">
        <v>1989</v>
      </c>
      <c r="L729" s="825">
        <v>60.23</v>
      </c>
      <c r="M729" s="825">
        <v>60.23</v>
      </c>
      <c r="N729" s="822">
        <v>1</v>
      </c>
      <c r="O729" s="826">
        <v>1</v>
      </c>
      <c r="P729" s="825">
        <v>60.23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31</v>
      </c>
      <c r="B730" s="822" t="s">
        <v>1691</v>
      </c>
      <c r="C730" s="822" t="s">
        <v>1697</v>
      </c>
      <c r="D730" s="823" t="s">
        <v>2703</v>
      </c>
      <c r="E730" s="824" t="s">
        <v>1716</v>
      </c>
      <c r="F730" s="822" t="s">
        <v>1694</v>
      </c>
      <c r="G730" s="822" t="s">
        <v>1746</v>
      </c>
      <c r="H730" s="822" t="s">
        <v>329</v>
      </c>
      <c r="I730" s="822" t="s">
        <v>1848</v>
      </c>
      <c r="J730" s="822" t="s">
        <v>1849</v>
      </c>
      <c r="K730" s="822" t="s">
        <v>1850</v>
      </c>
      <c r="L730" s="825">
        <v>749.8</v>
      </c>
      <c r="M730" s="825">
        <v>2249.3999999999996</v>
      </c>
      <c r="N730" s="822">
        <v>3</v>
      </c>
      <c r="O730" s="826">
        <v>3</v>
      </c>
      <c r="P730" s="825">
        <v>2249.3999999999996</v>
      </c>
      <c r="Q730" s="827">
        <v>1</v>
      </c>
      <c r="R730" s="822">
        <v>3</v>
      </c>
      <c r="S730" s="827">
        <v>1</v>
      </c>
      <c r="T730" s="826">
        <v>3</v>
      </c>
      <c r="U730" s="828">
        <v>1</v>
      </c>
    </row>
    <row r="731" spans="1:21" ht="14.45" customHeight="1" x14ac:dyDescent="0.2">
      <c r="A731" s="821">
        <v>31</v>
      </c>
      <c r="B731" s="822" t="s">
        <v>1691</v>
      </c>
      <c r="C731" s="822" t="s">
        <v>1697</v>
      </c>
      <c r="D731" s="823" t="s">
        <v>2703</v>
      </c>
      <c r="E731" s="824" t="s">
        <v>1716</v>
      </c>
      <c r="F731" s="822" t="s">
        <v>1694</v>
      </c>
      <c r="G731" s="822" t="s">
        <v>1746</v>
      </c>
      <c r="H731" s="822" t="s">
        <v>329</v>
      </c>
      <c r="I731" s="822" t="s">
        <v>2069</v>
      </c>
      <c r="J731" s="822" t="s">
        <v>2070</v>
      </c>
      <c r="K731" s="822" t="s">
        <v>2071</v>
      </c>
      <c r="L731" s="825">
        <v>600.29999999999995</v>
      </c>
      <c r="M731" s="825">
        <v>1200.5999999999999</v>
      </c>
      <c r="N731" s="822">
        <v>2</v>
      </c>
      <c r="O731" s="826">
        <v>2</v>
      </c>
      <c r="P731" s="825">
        <v>1200.5999999999999</v>
      </c>
      <c r="Q731" s="827">
        <v>1</v>
      </c>
      <c r="R731" s="822">
        <v>2</v>
      </c>
      <c r="S731" s="827">
        <v>1</v>
      </c>
      <c r="T731" s="826">
        <v>2</v>
      </c>
      <c r="U731" s="828">
        <v>1</v>
      </c>
    </row>
    <row r="732" spans="1:21" ht="14.45" customHeight="1" x14ac:dyDescent="0.2">
      <c r="A732" s="821">
        <v>31</v>
      </c>
      <c r="B732" s="822" t="s">
        <v>1691</v>
      </c>
      <c r="C732" s="822" t="s">
        <v>1697</v>
      </c>
      <c r="D732" s="823" t="s">
        <v>2703</v>
      </c>
      <c r="E732" s="824" t="s">
        <v>1716</v>
      </c>
      <c r="F732" s="822" t="s">
        <v>1694</v>
      </c>
      <c r="G732" s="822" t="s">
        <v>1746</v>
      </c>
      <c r="H732" s="822" t="s">
        <v>329</v>
      </c>
      <c r="I732" s="822" t="s">
        <v>1990</v>
      </c>
      <c r="J732" s="822" t="s">
        <v>1991</v>
      </c>
      <c r="K732" s="822" t="s">
        <v>1992</v>
      </c>
      <c r="L732" s="825">
        <v>199.5</v>
      </c>
      <c r="M732" s="825">
        <v>199.5</v>
      </c>
      <c r="N732" s="822">
        <v>1</v>
      </c>
      <c r="O732" s="826">
        <v>1</v>
      </c>
      <c r="P732" s="825">
        <v>199.5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31</v>
      </c>
      <c r="B733" s="822" t="s">
        <v>1691</v>
      </c>
      <c r="C733" s="822" t="s">
        <v>1697</v>
      </c>
      <c r="D733" s="823" t="s">
        <v>2703</v>
      </c>
      <c r="E733" s="824" t="s">
        <v>1716</v>
      </c>
      <c r="F733" s="822" t="s">
        <v>1694</v>
      </c>
      <c r="G733" s="822" t="s">
        <v>1746</v>
      </c>
      <c r="H733" s="822" t="s">
        <v>329</v>
      </c>
      <c r="I733" s="822" t="s">
        <v>1851</v>
      </c>
      <c r="J733" s="822" t="s">
        <v>1852</v>
      </c>
      <c r="K733" s="822" t="s">
        <v>1853</v>
      </c>
      <c r="L733" s="825">
        <v>249.55</v>
      </c>
      <c r="M733" s="825">
        <v>998.2</v>
      </c>
      <c r="N733" s="822">
        <v>4</v>
      </c>
      <c r="O733" s="826">
        <v>2</v>
      </c>
      <c r="P733" s="825">
        <v>998.2</v>
      </c>
      <c r="Q733" s="827">
        <v>1</v>
      </c>
      <c r="R733" s="822">
        <v>4</v>
      </c>
      <c r="S733" s="827">
        <v>1</v>
      </c>
      <c r="T733" s="826">
        <v>2</v>
      </c>
      <c r="U733" s="828">
        <v>1</v>
      </c>
    </row>
    <row r="734" spans="1:21" ht="14.45" customHeight="1" x14ac:dyDescent="0.2">
      <c r="A734" s="821">
        <v>31</v>
      </c>
      <c r="B734" s="822" t="s">
        <v>1691</v>
      </c>
      <c r="C734" s="822" t="s">
        <v>1697</v>
      </c>
      <c r="D734" s="823" t="s">
        <v>2703</v>
      </c>
      <c r="E734" s="824" t="s">
        <v>1716</v>
      </c>
      <c r="F734" s="822" t="s">
        <v>1694</v>
      </c>
      <c r="G734" s="822" t="s">
        <v>1746</v>
      </c>
      <c r="H734" s="822" t="s">
        <v>329</v>
      </c>
      <c r="I734" s="822" t="s">
        <v>1857</v>
      </c>
      <c r="J734" s="822" t="s">
        <v>1858</v>
      </c>
      <c r="K734" s="822" t="s">
        <v>1859</v>
      </c>
      <c r="L734" s="825">
        <v>320.25</v>
      </c>
      <c r="M734" s="825">
        <v>4483.5</v>
      </c>
      <c r="N734" s="822">
        <v>14</v>
      </c>
      <c r="O734" s="826">
        <v>14</v>
      </c>
      <c r="P734" s="825">
        <v>4483.5</v>
      </c>
      <c r="Q734" s="827">
        <v>1</v>
      </c>
      <c r="R734" s="822">
        <v>14</v>
      </c>
      <c r="S734" s="827">
        <v>1</v>
      </c>
      <c r="T734" s="826">
        <v>14</v>
      </c>
      <c r="U734" s="828">
        <v>1</v>
      </c>
    </row>
    <row r="735" spans="1:21" ht="14.45" customHeight="1" x14ac:dyDescent="0.2">
      <c r="A735" s="821">
        <v>31</v>
      </c>
      <c r="B735" s="822" t="s">
        <v>1691</v>
      </c>
      <c r="C735" s="822" t="s">
        <v>1697</v>
      </c>
      <c r="D735" s="823" t="s">
        <v>2703</v>
      </c>
      <c r="E735" s="824" t="s">
        <v>1716</v>
      </c>
      <c r="F735" s="822" t="s">
        <v>1694</v>
      </c>
      <c r="G735" s="822" t="s">
        <v>1746</v>
      </c>
      <c r="H735" s="822" t="s">
        <v>329</v>
      </c>
      <c r="I735" s="822" t="s">
        <v>1996</v>
      </c>
      <c r="J735" s="822" t="s">
        <v>1997</v>
      </c>
      <c r="K735" s="822" t="s">
        <v>1998</v>
      </c>
      <c r="L735" s="825">
        <v>1575</v>
      </c>
      <c r="M735" s="825">
        <v>17325</v>
      </c>
      <c r="N735" s="822">
        <v>11</v>
      </c>
      <c r="O735" s="826">
        <v>11</v>
      </c>
      <c r="P735" s="825">
        <v>17325</v>
      </c>
      <c r="Q735" s="827">
        <v>1</v>
      </c>
      <c r="R735" s="822">
        <v>11</v>
      </c>
      <c r="S735" s="827">
        <v>1</v>
      </c>
      <c r="T735" s="826">
        <v>11</v>
      </c>
      <c r="U735" s="828">
        <v>1</v>
      </c>
    </row>
    <row r="736" spans="1:21" ht="14.45" customHeight="1" x14ac:dyDescent="0.2">
      <c r="A736" s="821">
        <v>31</v>
      </c>
      <c r="B736" s="822" t="s">
        <v>1691</v>
      </c>
      <c r="C736" s="822" t="s">
        <v>1697</v>
      </c>
      <c r="D736" s="823" t="s">
        <v>2703</v>
      </c>
      <c r="E736" s="824" t="s">
        <v>1716</v>
      </c>
      <c r="F736" s="822" t="s">
        <v>1694</v>
      </c>
      <c r="G736" s="822" t="s">
        <v>1746</v>
      </c>
      <c r="H736" s="822" t="s">
        <v>329</v>
      </c>
      <c r="I736" s="822" t="s">
        <v>1999</v>
      </c>
      <c r="J736" s="822" t="s">
        <v>2000</v>
      </c>
      <c r="K736" s="822" t="s">
        <v>2001</v>
      </c>
      <c r="L736" s="825">
        <v>1437.5</v>
      </c>
      <c r="M736" s="825">
        <v>71875</v>
      </c>
      <c r="N736" s="822">
        <v>50</v>
      </c>
      <c r="O736" s="826">
        <v>44</v>
      </c>
      <c r="P736" s="825">
        <v>64687.5</v>
      </c>
      <c r="Q736" s="827">
        <v>0.9</v>
      </c>
      <c r="R736" s="822">
        <v>45</v>
      </c>
      <c r="S736" s="827">
        <v>0.9</v>
      </c>
      <c r="T736" s="826">
        <v>39</v>
      </c>
      <c r="U736" s="828">
        <v>0.88636363636363635</v>
      </c>
    </row>
    <row r="737" spans="1:21" ht="14.45" customHeight="1" x14ac:dyDescent="0.2">
      <c r="A737" s="821">
        <v>31</v>
      </c>
      <c r="B737" s="822" t="s">
        <v>1691</v>
      </c>
      <c r="C737" s="822" t="s">
        <v>1697</v>
      </c>
      <c r="D737" s="823" t="s">
        <v>2703</v>
      </c>
      <c r="E737" s="824" t="s">
        <v>1716</v>
      </c>
      <c r="F737" s="822" t="s">
        <v>1694</v>
      </c>
      <c r="G737" s="822" t="s">
        <v>1746</v>
      </c>
      <c r="H737" s="822" t="s">
        <v>329</v>
      </c>
      <c r="I737" s="822" t="s">
        <v>1867</v>
      </c>
      <c r="J737" s="822" t="s">
        <v>1868</v>
      </c>
      <c r="K737" s="822" t="s">
        <v>1869</v>
      </c>
      <c r="L737" s="825">
        <v>249.55</v>
      </c>
      <c r="M737" s="825">
        <v>249.55</v>
      </c>
      <c r="N737" s="822">
        <v>1</v>
      </c>
      <c r="O737" s="826">
        <v>1</v>
      </c>
      <c r="P737" s="825">
        <v>249.55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31</v>
      </c>
      <c r="B738" s="822" t="s">
        <v>1691</v>
      </c>
      <c r="C738" s="822" t="s">
        <v>1697</v>
      </c>
      <c r="D738" s="823" t="s">
        <v>2703</v>
      </c>
      <c r="E738" s="824" t="s">
        <v>1716</v>
      </c>
      <c r="F738" s="822" t="s">
        <v>1694</v>
      </c>
      <c r="G738" s="822" t="s">
        <v>1746</v>
      </c>
      <c r="H738" s="822" t="s">
        <v>329</v>
      </c>
      <c r="I738" s="822" t="s">
        <v>2545</v>
      </c>
      <c r="J738" s="822" t="s">
        <v>2546</v>
      </c>
      <c r="K738" s="822" t="s">
        <v>2547</v>
      </c>
      <c r="L738" s="825">
        <v>400.2</v>
      </c>
      <c r="M738" s="825">
        <v>1200.5999999999999</v>
      </c>
      <c r="N738" s="822">
        <v>3</v>
      </c>
      <c r="O738" s="826">
        <v>3</v>
      </c>
      <c r="P738" s="825">
        <v>1200.5999999999999</v>
      </c>
      <c r="Q738" s="827">
        <v>1</v>
      </c>
      <c r="R738" s="822">
        <v>3</v>
      </c>
      <c r="S738" s="827">
        <v>1</v>
      </c>
      <c r="T738" s="826">
        <v>3</v>
      </c>
      <c r="U738" s="828">
        <v>1</v>
      </c>
    </row>
    <row r="739" spans="1:21" ht="14.45" customHeight="1" x14ac:dyDescent="0.2">
      <c r="A739" s="821">
        <v>31</v>
      </c>
      <c r="B739" s="822" t="s">
        <v>1691</v>
      </c>
      <c r="C739" s="822" t="s">
        <v>1697</v>
      </c>
      <c r="D739" s="823" t="s">
        <v>2703</v>
      </c>
      <c r="E739" s="824" t="s">
        <v>1716</v>
      </c>
      <c r="F739" s="822" t="s">
        <v>1694</v>
      </c>
      <c r="G739" s="822" t="s">
        <v>1746</v>
      </c>
      <c r="H739" s="822" t="s">
        <v>329</v>
      </c>
      <c r="I739" s="822" t="s">
        <v>2221</v>
      </c>
      <c r="J739" s="822" t="s">
        <v>2222</v>
      </c>
      <c r="K739" s="822" t="s">
        <v>2223</v>
      </c>
      <c r="L739" s="825">
        <v>2808.44</v>
      </c>
      <c r="M739" s="825">
        <v>5616.88</v>
      </c>
      <c r="N739" s="822">
        <v>2</v>
      </c>
      <c r="O739" s="826">
        <v>2</v>
      </c>
      <c r="P739" s="825">
        <v>5616.88</v>
      </c>
      <c r="Q739" s="827">
        <v>1</v>
      </c>
      <c r="R739" s="822">
        <v>2</v>
      </c>
      <c r="S739" s="827">
        <v>1</v>
      </c>
      <c r="T739" s="826">
        <v>2</v>
      </c>
      <c r="U739" s="828">
        <v>1</v>
      </c>
    </row>
    <row r="740" spans="1:21" ht="14.45" customHeight="1" x14ac:dyDescent="0.2">
      <c r="A740" s="821">
        <v>31</v>
      </c>
      <c r="B740" s="822" t="s">
        <v>1691</v>
      </c>
      <c r="C740" s="822" t="s">
        <v>1697</v>
      </c>
      <c r="D740" s="823" t="s">
        <v>2703</v>
      </c>
      <c r="E740" s="824" t="s">
        <v>1716</v>
      </c>
      <c r="F740" s="822" t="s">
        <v>1694</v>
      </c>
      <c r="G740" s="822" t="s">
        <v>1746</v>
      </c>
      <c r="H740" s="822" t="s">
        <v>329</v>
      </c>
      <c r="I740" s="822" t="s">
        <v>2548</v>
      </c>
      <c r="J740" s="822" t="s">
        <v>2549</v>
      </c>
      <c r="K740" s="822" t="s">
        <v>2550</v>
      </c>
      <c r="L740" s="825">
        <v>3026.22</v>
      </c>
      <c r="M740" s="825">
        <v>6052.44</v>
      </c>
      <c r="N740" s="822">
        <v>2</v>
      </c>
      <c r="O740" s="826">
        <v>2</v>
      </c>
      <c r="P740" s="825">
        <v>3026.22</v>
      </c>
      <c r="Q740" s="827">
        <v>0.5</v>
      </c>
      <c r="R740" s="822">
        <v>1</v>
      </c>
      <c r="S740" s="827">
        <v>0.5</v>
      </c>
      <c r="T740" s="826">
        <v>1</v>
      </c>
      <c r="U740" s="828">
        <v>0.5</v>
      </c>
    </row>
    <row r="741" spans="1:21" ht="14.45" customHeight="1" x14ac:dyDescent="0.2">
      <c r="A741" s="821">
        <v>31</v>
      </c>
      <c r="B741" s="822" t="s">
        <v>1691</v>
      </c>
      <c r="C741" s="822" t="s">
        <v>1697</v>
      </c>
      <c r="D741" s="823" t="s">
        <v>2703</v>
      </c>
      <c r="E741" s="824" t="s">
        <v>1716</v>
      </c>
      <c r="F741" s="822" t="s">
        <v>1694</v>
      </c>
      <c r="G741" s="822" t="s">
        <v>1746</v>
      </c>
      <c r="H741" s="822" t="s">
        <v>329</v>
      </c>
      <c r="I741" s="822" t="s">
        <v>2551</v>
      </c>
      <c r="J741" s="822" t="s">
        <v>2552</v>
      </c>
      <c r="K741" s="822" t="s">
        <v>2553</v>
      </c>
      <c r="L741" s="825">
        <v>1599.65</v>
      </c>
      <c r="M741" s="825">
        <v>1599.65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31</v>
      </c>
      <c r="B742" s="822" t="s">
        <v>1691</v>
      </c>
      <c r="C742" s="822" t="s">
        <v>1697</v>
      </c>
      <c r="D742" s="823" t="s">
        <v>2703</v>
      </c>
      <c r="E742" s="824" t="s">
        <v>1717</v>
      </c>
      <c r="F742" s="822" t="s">
        <v>1692</v>
      </c>
      <c r="G742" s="822" t="s">
        <v>2554</v>
      </c>
      <c r="H742" s="822" t="s">
        <v>329</v>
      </c>
      <c r="I742" s="822" t="s">
        <v>2555</v>
      </c>
      <c r="J742" s="822" t="s">
        <v>2556</v>
      </c>
      <c r="K742" s="822" t="s">
        <v>2557</v>
      </c>
      <c r="L742" s="825">
        <v>70.48</v>
      </c>
      <c r="M742" s="825">
        <v>70.48</v>
      </c>
      <c r="N742" s="822">
        <v>1</v>
      </c>
      <c r="O742" s="826">
        <v>1</v>
      </c>
      <c r="P742" s="825">
        <v>70.48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31</v>
      </c>
      <c r="B743" s="822" t="s">
        <v>1691</v>
      </c>
      <c r="C743" s="822" t="s">
        <v>1697</v>
      </c>
      <c r="D743" s="823" t="s">
        <v>2703</v>
      </c>
      <c r="E743" s="824" t="s">
        <v>1717</v>
      </c>
      <c r="F743" s="822" t="s">
        <v>1692</v>
      </c>
      <c r="G743" s="822" t="s">
        <v>2148</v>
      </c>
      <c r="H743" s="822" t="s">
        <v>598</v>
      </c>
      <c r="I743" s="822" t="s">
        <v>2149</v>
      </c>
      <c r="J743" s="822" t="s">
        <v>2150</v>
      </c>
      <c r="K743" s="822" t="s">
        <v>2151</v>
      </c>
      <c r="L743" s="825">
        <v>119.7</v>
      </c>
      <c r="M743" s="825">
        <v>119.7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31</v>
      </c>
      <c r="B744" s="822" t="s">
        <v>1691</v>
      </c>
      <c r="C744" s="822" t="s">
        <v>1697</v>
      </c>
      <c r="D744" s="823" t="s">
        <v>2703</v>
      </c>
      <c r="E744" s="824" t="s">
        <v>1717</v>
      </c>
      <c r="F744" s="822" t="s">
        <v>1692</v>
      </c>
      <c r="G744" s="822" t="s">
        <v>2148</v>
      </c>
      <c r="H744" s="822" t="s">
        <v>598</v>
      </c>
      <c r="I744" s="822" t="s">
        <v>2149</v>
      </c>
      <c r="J744" s="822" t="s">
        <v>2150</v>
      </c>
      <c r="K744" s="822" t="s">
        <v>2151</v>
      </c>
      <c r="L744" s="825">
        <v>56.06</v>
      </c>
      <c r="M744" s="825">
        <v>56.06</v>
      </c>
      <c r="N744" s="822">
        <v>1</v>
      </c>
      <c r="O744" s="826">
        <v>1</v>
      </c>
      <c r="P744" s="825">
        <v>56.06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31</v>
      </c>
      <c r="B745" s="822" t="s">
        <v>1691</v>
      </c>
      <c r="C745" s="822" t="s">
        <v>1697</v>
      </c>
      <c r="D745" s="823" t="s">
        <v>2703</v>
      </c>
      <c r="E745" s="824" t="s">
        <v>1717</v>
      </c>
      <c r="F745" s="822" t="s">
        <v>1692</v>
      </c>
      <c r="G745" s="822" t="s">
        <v>2152</v>
      </c>
      <c r="H745" s="822" t="s">
        <v>329</v>
      </c>
      <c r="I745" s="822" t="s">
        <v>2358</v>
      </c>
      <c r="J745" s="822" t="s">
        <v>2154</v>
      </c>
      <c r="K745" s="822" t="s">
        <v>2558</v>
      </c>
      <c r="L745" s="825">
        <v>736.33</v>
      </c>
      <c r="M745" s="825">
        <v>1472.66</v>
      </c>
      <c r="N745" s="822">
        <v>2</v>
      </c>
      <c r="O745" s="826">
        <v>1</v>
      </c>
      <c r="P745" s="825">
        <v>1472.66</v>
      </c>
      <c r="Q745" s="827">
        <v>1</v>
      </c>
      <c r="R745" s="822">
        <v>2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31</v>
      </c>
      <c r="B746" s="822" t="s">
        <v>1691</v>
      </c>
      <c r="C746" s="822" t="s">
        <v>1697</v>
      </c>
      <c r="D746" s="823" t="s">
        <v>2703</v>
      </c>
      <c r="E746" s="824" t="s">
        <v>1717</v>
      </c>
      <c r="F746" s="822" t="s">
        <v>1692</v>
      </c>
      <c r="G746" s="822" t="s">
        <v>2448</v>
      </c>
      <c r="H746" s="822" t="s">
        <v>329</v>
      </c>
      <c r="I746" s="822" t="s">
        <v>2452</v>
      </c>
      <c r="J746" s="822" t="s">
        <v>2450</v>
      </c>
      <c r="K746" s="822" t="s">
        <v>2453</v>
      </c>
      <c r="L746" s="825">
        <v>31.21</v>
      </c>
      <c r="M746" s="825">
        <v>31.21</v>
      </c>
      <c r="N746" s="822">
        <v>1</v>
      </c>
      <c r="O746" s="826">
        <v>1</v>
      </c>
      <c r="P746" s="825">
        <v>31.21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31</v>
      </c>
      <c r="B747" s="822" t="s">
        <v>1691</v>
      </c>
      <c r="C747" s="822" t="s">
        <v>1697</v>
      </c>
      <c r="D747" s="823" t="s">
        <v>2703</v>
      </c>
      <c r="E747" s="824" t="s">
        <v>1717</v>
      </c>
      <c r="F747" s="822" t="s">
        <v>1692</v>
      </c>
      <c r="G747" s="822" t="s">
        <v>1757</v>
      </c>
      <c r="H747" s="822" t="s">
        <v>329</v>
      </c>
      <c r="I747" s="822" t="s">
        <v>1887</v>
      </c>
      <c r="J747" s="822" t="s">
        <v>1759</v>
      </c>
      <c r="K747" s="822" t="s">
        <v>682</v>
      </c>
      <c r="L747" s="825">
        <v>78.33</v>
      </c>
      <c r="M747" s="825">
        <v>313.32</v>
      </c>
      <c r="N747" s="822">
        <v>4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31</v>
      </c>
      <c r="B748" s="822" t="s">
        <v>1691</v>
      </c>
      <c r="C748" s="822" t="s">
        <v>1697</v>
      </c>
      <c r="D748" s="823" t="s">
        <v>2703</v>
      </c>
      <c r="E748" s="824" t="s">
        <v>1717</v>
      </c>
      <c r="F748" s="822" t="s">
        <v>1692</v>
      </c>
      <c r="G748" s="822" t="s">
        <v>2093</v>
      </c>
      <c r="H748" s="822" t="s">
        <v>329</v>
      </c>
      <c r="I748" s="822" t="s">
        <v>2094</v>
      </c>
      <c r="J748" s="822" t="s">
        <v>2095</v>
      </c>
      <c r="K748" s="822" t="s">
        <v>2096</v>
      </c>
      <c r="L748" s="825">
        <v>42.05</v>
      </c>
      <c r="M748" s="825">
        <v>42.05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31</v>
      </c>
      <c r="B749" s="822" t="s">
        <v>1691</v>
      </c>
      <c r="C749" s="822" t="s">
        <v>1697</v>
      </c>
      <c r="D749" s="823" t="s">
        <v>2703</v>
      </c>
      <c r="E749" s="824" t="s">
        <v>1717</v>
      </c>
      <c r="F749" s="822" t="s">
        <v>1692</v>
      </c>
      <c r="G749" s="822" t="s">
        <v>2093</v>
      </c>
      <c r="H749" s="822" t="s">
        <v>329</v>
      </c>
      <c r="I749" s="822" t="s">
        <v>2094</v>
      </c>
      <c r="J749" s="822" t="s">
        <v>2095</v>
      </c>
      <c r="K749" s="822" t="s">
        <v>2096</v>
      </c>
      <c r="L749" s="825">
        <v>52.78</v>
      </c>
      <c r="M749" s="825">
        <v>52.78</v>
      </c>
      <c r="N749" s="822">
        <v>1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31</v>
      </c>
      <c r="B750" s="822" t="s">
        <v>1691</v>
      </c>
      <c r="C750" s="822" t="s">
        <v>1697</v>
      </c>
      <c r="D750" s="823" t="s">
        <v>2703</v>
      </c>
      <c r="E750" s="824" t="s">
        <v>1717</v>
      </c>
      <c r="F750" s="822" t="s">
        <v>1692</v>
      </c>
      <c r="G750" s="822" t="s">
        <v>1764</v>
      </c>
      <c r="H750" s="822" t="s">
        <v>329</v>
      </c>
      <c r="I750" s="822" t="s">
        <v>1888</v>
      </c>
      <c r="J750" s="822" t="s">
        <v>1889</v>
      </c>
      <c r="K750" s="822" t="s">
        <v>1890</v>
      </c>
      <c r="L750" s="825">
        <v>52.87</v>
      </c>
      <c r="M750" s="825">
        <v>158.60999999999999</v>
      </c>
      <c r="N750" s="822">
        <v>3</v>
      </c>
      <c r="O750" s="826">
        <v>0.5</v>
      </c>
      <c r="P750" s="825">
        <v>158.60999999999999</v>
      </c>
      <c r="Q750" s="827">
        <v>1</v>
      </c>
      <c r="R750" s="822">
        <v>3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31</v>
      </c>
      <c r="B751" s="822" t="s">
        <v>1691</v>
      </c>
      <c r="C751" s="822" t="s">
        <v>1697</v>
      </c>
      <c r="D751" s="823" t="s">
        <v>2703</v>
      </c>
      <c r="E751" s="824" t="s">
        <v>1717</v>
      </c>
      <c r="F751" s="822" t="s">
        <v>1692</v>
      </c>
      <c r="G751" s="822" t="s">
        <v>1764</v>
      </c>
      <c r="H751" s="822" t="s">
        <v>329</v>
      </c>
      <c r="I751" s="822" t="s">
        <v>2043</v>
      </c>
      <c r="J751" s="822" t="s">
        <v>1213</v>
      </c>
      <c r="K751" s="822" t="s">
        <v>2044</v>
      </c>
      <c r="L751" s="825">
        <v>117.47</v>
      </c>
      <c r="M751" s="825">
        <v>234.94</v>
      </c>
      <c r="N751" s="822">
        <v>2</v>
      </c>
      <c r="O751" s="826">
        <v>2</v>
      </c>
      <c r="P751" s="825">
        <v>117.47</v>
      </c>
      <c r="Q751" s="827">
        <v>0.5</v>
      </c>
      <c r="R751" s="822">
        <v>1</v>
      </c>
      <c r="S751" s="827">
        <v>0.5</v>
      </c>
      <c r="T751" s="826">
        <v>1</v>
      </c>
      <c r="U751" s="828">
        <v>0.5</v>
      </c>
    </row>
    <row r="752" spans="1:21" ht="14.45" customHeight="1" x14ac:dyDescent="0.2">
      <c r="A752" s="821">
        <v>31</v>
      </c>
      <c r="B752" s="822" t="s">
        <v>1691</v>
      </c>
      <c r="C752" s="822" t="s">
        <v>1697</v>
      </c>
      <c r="D752" s="823" t="s">
        <v>2703</v>
      </c>
      <c r="E752" s="824" t="s">
        <v>1717</v>
      </c>
      <c r="F752" s="822" t="s">
        <v>1692</v>
      </c>
      <c r="G752" s="822" t="s">
        <v>2048</v>
      </c>
      <c r="H752" s="822" t="s">
        <v>329</v>
      </c>
      <c r="I752" s="822" t="s">
        <v>2049</v>
      </c>
      <c r="J752" s="822" t="s">
        <v>2050</v>
      </c>
      <c r="K752" s="822" t="s">
        <v>2051</v>
      </c>
      <c r="L752" s="825">
        <v>24.68</v>
      </c>
      <c r="M752" s="825">
        <v>98.72</v>
      </c>
      <c r="N752" s="822">
        <v>4</v>
      </c>
      <c r="O752" s="826">
        <v>2</v>
      </c>
      <c r="P752" s="825">
        <v>98.72</v>
      </c>
      <c r="Q752" s="827">
        <v>1</v>
      </c>
      <c r="R752" s="822">
        <v>4</v>
      </c>
      <c r="S752" s="827">
        <v>1</v>
      </c>
      <c r="T752" s="826">
        <v>2</v>
      </c>
      <c r="U752" s="828">
        <v>1</v>
      </c>
    </row>
    <row r="753" spans="1:21" ht="14.45" customHeight="1" x14ac:dyDescent="0.2">
      <c r="A753" s="821">
        <v>31</v>
      </c>
      <c r="B753" s="822" t="s">
        <v>1691</v>
      </c>
      <c r="C753" s="822" t="s">
        <v>1697</v>
      </c>
      <c r="D753" s="823" t="s">
        <v>2703</v>
      </c>
      <c r="E753" s="824" t="s">
        <v>1717</v>
      </c>
      <c r="F753" s="822" t="s">
        <v>1692</v>
      </c>
      <c r="G753" s="822" t="s">
        <v>2463</v>
      </c>
      <c r="H753" s="822" t="s">
        <v>329</v>
      </c>
      <c r="I753" s="822" t="s">
        <v>2559</v>
      </c>
      <c r="J753" s="822" t="s">
        <v>2560</v>
      </c>
      <c r="K753" s="822" t="s">
        <v>2466</v>
      </c>
      <c r="L753" s="825">
        <v>93.49</v>
      </c>
      <c r="M753" s="825">
        <v>186.98</v>
      </c>
      <c r="N753" s="822">
        <v>2</v>
      </c>
      <c r="O753" s="826">
        <v>1</v>
      </c>
      <c r="P753" s="825">
        <v>186.98</v>
      </c>
      <c r="Q753" s="827">
        <v>1</v>
      </c>
      <c r="R753" s="822">
        <v>2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31</v>
      </c>
      <c r="B754" s="822" t="s">
        <v>1691</v>
      </c>
      <c r="C754" s="822" t="s">
        <v>1697</v>
      </c>
      <c r="D754" s="823" t="s">
        <v>2703</v>
      </c>
      <c r="E754" s="824" t="s">
        <v>1717</v>
      </c>
      <c r="F754" s="822" t="s">
        <v>1692</v>
      </c>
      <c r="G754" s="822" t="s">
        <v>1771</v>
      </c>
      <c r="H754" s="822" t="s">
        <v>598</v>
      </c>
      <c r="I754" s="822" t="s">
        <v>2561</v>
      </c>
      <c r="J754" s="822" t="s">
        <v>1585</v>
      </c>
      <c r="K754" s="822" t="s">
        <v>2562</v>
      </c>
      <c r="L754" s="825">
        <v>339.47</v>
      </c>
      <c r="M754" s="825">
        <v>339.47</v>
      </c>
      <c r="N754" s="822">
        <v>1</v>
      </c>
      <c r="O754" s="826">
        <v>1</v>
      </c>
      <c r="P754" s="825">
        <v>339.47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31</v>
      </c>
      <c r="B755" s="822" t="s">
        <v>1691</v>
      </c>
      <c r="C755" s="822" t="s">
        <v>1697</v>
      </c>
      <c r="D755" s="823" t="s">
        <v>2703</v>
      </c>
      <c r="E755" s="824" t="s">
        <v>1717</v>
      </c>
      <c r="F755" s="822" t="s">
        <v>1692</v>
      </c>
      <c r="G755" s="822" t="s">
        <v>1902</v>
      </c>
      <c r="H755" s="822" t="s">
        <v>329</v>
      </c>
      <c r="I755" s="822" t="s">
        <v>1903</v>
      </c>
      <c r="J755" s="822" t="s">
        <v>1904</v>
      </c>
      <c r="K755" s="822" t="s">
        <v>1905</v>
      </c>
      <c r="L755" s="825">
        <v>0</v>
      </c>
      <c r="M755" s="825">
        <v>0</v>
      </c>
      <c r="N755" s="822">
        <v>4</v>
      </c>
      <c r="O755" s="826">
        <v>2</v>
      </c>
      <c r="P755" s="825">
        <v>0</v>
      </c>
      <c r="Q755" s="827"/>
      <c r="R755" s="822">
        <v>4</v>
      </c>
      <c r="S755" s="827">
        <v>1</v>
      </c>
      <c r="T755" s="826">
        <v>2</v>
      </c>
      <c r="U755" s="828">
        <v>1</v>
      </c>
    </row>
    <row r="756" spans="1:21" ht="14.45" customHeight="1" x14ac:dyDescent="0.2">
      <c r="A756" s="821">
        <v>31</v>
      </c>
      <c r="B756" s="822" t="s">
        <v>1691</v>
      </c>
      <c r="C756" s="822" t="s">
        <v>1697</v>
      </c>
      <c r="D756" s="823" t="s">
        <v>2703</v>
      </c>
      <c r="E756" s="824" t="s">
        <v>1717</v>
      </c>
      <c r="F756" s="822" t="s">
        <v>1692</v>
      </c>
      <c r="G756" s="822" t="s">
        <v>2394</v>
      </c>
      <c r="H756" s="822" t="s">
        <v>329</v>
      </c>
      <c r="I756" s="822" t="s">
        <v>2563</v>
      </c>
      <c r="J756" s="822" t="s">
        <v>2564</v>
      </c>
      <c r="K756" s="822" t="s">
        <v>2565</v>
      </c>
      <c r="L756" s="825">
        <v>89.91</v>
      </c>
      <c r="M756" s="825">
        <v>89.91</v>
      </c>
      <c r="N756" s="822">
        <v>1</v>
      </c>
      <c r="O756" s="826">
        <v>1</v>
      </c>
      <c r="P756" s="825">
        <v>89.91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31</v>
      </c>
      <c r="B757" s="822" t="s">
        <v>1691</v>
      </c>
      <c r="C757" s="822" t="s">
        <v>1697</v>
      </c>
      <c r="D757" s="823" t="s">
        <v>2703</v>
      </c>
      <c r="E757" s="824" t="s">
        <v>1717</v>
      </c>
      <c r="F757" s="822" t="s">
        <v>1692</v>
      </c>
      <c r="G757" s="822" t="s">
        <v>2566</v>
      </c>
      <c r="H757" s="822" t="s">
        <v>329</v>
      </c>
      <c r="I757" s="822" t="s">
        <v>2567</v>
      </c>
      <c r="J757" s="822" t="s">
        <v>2568</v>
      </c>
      <c r="K757" s="822" t="s">
        <v>2569</v>
      </c>
      <c r="L757" s="825">
        <v>0</v>
      </c>
      <c r="M757" s="825">
        <v>0</v>
      </c>
      <c r="N757" s="822">
        <v>1</v>
      </c>
      <c r="O757" s="826">
        <v>0.5</v>
      </c>
      <c r="P757" s="825">
        <v>0</v>
      </c>
      <c r="Q757" s="827"/>
      <c r="R757" s="822">
        <v>1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31</v>
      </c>
      <c r="B758" s="822" t="s">
        <v>1691</v>
      </c>
      <c r="C758" s="822" t="s">
        <v>1697</v>
      </c>
      <c r="D758" s="823" t="s">
        <v>2703</v>
      </c>
      <c r="E758" s="824" t="s">
        <v>1717</v>
      </c>
      <c r="F758" s="822" t="s">
        <v>1692</v>
      </c>
      <c r="G758" s="822" t="s">
        <v>1907</v>
      </c>
      <c r="H758" s="822" t="s">
        <v>329</v>
      </c>
      <c r="I758" s="822" t="s">
        <v>1913</v>
      </c>
      <c r="J758" s="822" t="s">
        <v>644</v>
      </c>
      <c r="K758" s="822" t="s">
        <v>1914</v>
      </c>
      <c r="L758" s="825">
        <v>0</v>
      </c>
      <c r="M758" s="825">
        <v>0</v>
      </c>
      <c r="N758" s="822">
        <v>1</v>
      </c>
      <c r="O758" s="826">
        <v>1</v>
      </c>
      <c r="P758" s="825">
        <v>0</v>
      </c>
      <c r="Q758" s="827"/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31</v>
      </c>
      <c r="B759" s="822" t="s">
        <v>1691</v>
      </c>
      <c r="C759" s="822" t="s">
        <v>1697</v>
      </c>
      <c r="D759" s="823" t="s">
        <v>2703</v>
      </c>
      <c r="E759" s="824" t="s">
        <v>1717</v>
      </c>
      <c r="F759" s="822" t="s">
        <v>1692</v>
      </c>
      <c r="G759" s="822" t="s">
        <v>2170</v>
      </c>
      <c r="H759" s="822" t="s">
        <v>329</v>
      </c>
      <c r="I759" s="822" t="s">
        <v>2171</v>
      </c>
      <c r="J759" s="822" t="s">
        <v>2172</v>
      </c>
      <c r="K759" s="822" t="s">
        <v>2173</v>
      </c>
      <c r="L759" s="825">
        <v>76.180000000000007</v>
      </c>
      <c r="M759" s="825">
        <v>152.36000000000001</v>
      </c>
      <c r="N759" s="822">
        <v>2</v>
      </c>
      <c r="O759" s="826">
        <v>1.5</v>
      </c>
      <c r="P759" s="825">
        <v>76.180000000000007</v>
      </c>
      <c r="Q759" s="827">
        <v>0.5</v>
      </c>
      <c r="R759" s="822">
        <v>1</v>
      </c>
      <c r="S759" s="827">
        <v>0.5</v>
      </c>
      <c r="T759" s="826">
        <v>0.5</v>
      </c>
      <c r="U759" s="828">
        <v>0.33333333333333331</v>
      </c>
    </row>
    <row r="760" spans="1:21" ht="14.45" customHeight="1" x14ac:dyDescent="0.2">
      <c r="A760" s="821">
        <v>31</v>
      </c>
      <c r="B760" s="822" t="s">
        <v>1691</v>
      </c>
      <c r="C760" s="822" t="s">
        <v>1697</v>
      </c>
      <c r="D760" s="823" t="s">
        <v>2703</v>
      </c>
      <c r="E760" s="824" t="s">
        <v>1717</v>
      </c>
      <c r="F760" s="822" t="s">
        <v>1692</v>
      </c>
      <c r="G760" s="822" t="s">
        <v>1778</v>
      </c>
      <c r="H760" s="822" t="s">
        <v>329</v>
      </c>
      <c r="I760" s="822" t="s">
        <v>1779</v>
      </c>
      <c r="J760" s="822" t="s">
        <v>1780</v>
      </c>
      <c r="K760" s="822" t="s">
        <v>1781</v>
      </c>
      <c r="L760" s="825">
        <v>132.97999999999999</v>
      </c>
      <c r="M760" s="825">
        <v>1196.82</v>
      </c>
      <c r="N760" s="822">
        <v>9</v>
      </c>
      <c r="O760" s="826">
        <v>3.5</v>
      </c>
      <c r="P760" s="825">
        <v>132.97999999999999</v>
      </c>
      <c r="Q760" s="827">
        <v>0.1111111111111111</v>
      </c>
      <c r="R760" s="822">
        <v>1</v>
      </c>
      <c r="S760" s="827">
        <v>0.1111111111111111</v>
      </c>
      <c r="T760" s="826">
        <v>1</v>
      </c>
      <c r="U760" s="828">
        <v>0.2857142857142857</v>
      </c>
    </row>
    <row r="761" spans="1:21" ht="14.45" customHeight="1" x14ac:dyDescent="0.2">
      <c r="A761" s="821">
        <v>31</v>
      </c>
      <c r="B761" s="822" t="s">
        <v>1691</v>
      </c>
      <c r="C761" s="822" t="s">
        <v>1697</v>
      </c>
      <c r="D761" s="823" t="s">
        <v>2703</v>
      </c>
      <c r="E761" s="824" t="s">
        <v>1717</v>
      </c>
      <c r="F761" s="822" t="s">
        <v>1692</v>
      </c>
      <c r="G761" s="822" t="s">
        <v>2570</v>
      </c>
      <c r="H761" s="822" t="s">
        <v>329</v>
      </c>
      <c r="I761" s="822" t="s">
        <v>2571</v>
      </c>
      <c r="J761" s="822" t="s">
        <v>2572</v>
      </c>
      <c r="K761" s="822" t="s">
        <v>2573</v>
      </c>
      <c r="L761" s="825">
        <v>73.989999999999995</v>
      </c>
      <c r="M761" s="825">
        <v>73.989999999999995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31</v>
      </c>
      <c r="B762" s="822" t="s">
        <v>1691</v>
      </c>
      <c r="C762" s="822" t="s">
        <v>1697</v>
      </c>
      <c r="D762" s="823" t="s">
        <v>2703</v>
      </c>
      <c r="E762" s="824" t="s">
        <v>1717</v>
      </c>
      <c r="F762" s="822" t="s">
        <v>1692</v>
      </c>
      <c r="G762" s="822" t="s">
        <v>1782</v>
      </c>
      <c r="H762" s="822" t="s">
        <v>329</v>
      </c>
      <c r="I762" s="822" t="s">
        <v>2574</v>
      </c>
      <c r="J762" s="822" t="s">
        <v>619</v>
      </c>
      <c r="K762" s="822" t="s">
        <v>620</v>
      </c>
      <c r="L762" s="825">
        <v>31.65</v>
      </c>
      <c r="M762" s="825">
        <v>63.3</v>
      </c>
      <c r="N762" s="822">
        <v>2</v>
      </c>
      <c r="O762" s="826">
        <v>2</v>
      </c>
      <c r="P762" s="825">
        <v>63.3</v>
      </c>
      <c r="Q762" s="827">
        <v>1</v>
      </c>
      <c r="R762" s="822">
        <v>2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31</v>
      </c>
      <c r="B763" s="822" t="s">
        <v>1691</v>
      </c>
      <c r="C763" s="822" t="s">
        <v>1697</v>
      </c>
      <c r="D763" s="823" t="s">
        <v>2703</v>
      </c>
      <c r="E763" s="824" t="s">
        <v>1717</v>
      </c>
      <c r="F763" s="822" t="s">
        <v>1692</v>
      </c>
      <c r="G763" s="822" t="s">
        <v>2300</v>
      </c>
      <c r="H763" s="822" t="s">
        <v>329</v>
      </c>
      <c r="I763" s="822" t="s">
        <v>2301</v>
      </c>
      <c r="J763" s="822" t="s">
        <v>2302</v>
      </c>
      <c r="K763" s="822" t="s">
        <v>2303</v>
      </c>
      <c r="L763" s="825">
        <v>176.32</v>
      </c>
      <c r="M763" s="825">
        <v>528.96</v>
      </c>
      <c r="N763" s="822">
        <v>3</v>
      </c>
      <c r="O763" s="826">
        <v>3</v>
      </c>
      <c r="P763" s="825">
        <v>528.96</v>
      </c>
      <c r="Q763" s="827">
        <v>1</v>
      </c>
      <c r="R763" s="822">
        <v>3</v>
      </c>
      <c r="S763" s="827">
        <v>1</v>
      </c>
      <c r="T763" s="826">
        <v>3</v>
      </c>
      <c r="U763" s="828">
        <v>1</v>
      </c>
    </row>
    <row r="764" spans="1:21" ht="14.45" customHeight="1" x14ac:dyDescent="0.2">
      <c r="A764" s="821">
        <v>31</v>
      </c>
      <c r="B764" s="822" t="s">
        <v>1691</v>
      </c>
      <c r="C764" s="822" t="s">
        <v>1697</v>
      </c>
      <c r="D764" s="823" t="s">
        <v>2703</v>
      </c>
      <c r="E764" s="824" t="s">
        <v>1717</v>
      </c>
      <c r="F764" s="822" t="s">
        <v>1692</v>
      </c>
      <c r="G764" s="822" t="s">
        <v>2307</v>
      </c>
      <c r="H764" s="822" t="s">
        <v>329</v>
      </c>
      <c r="I764" s="822" t="s">
        <v>2308</v>
      </c>
      <c r="J764" s="822" t="s">
        <v>718</v>
      </c>
      <c r="K764" s="822" t="s">
        <v>1639</v>
      </c>
      <c r="L764" s="825">
        <v>38.56</v>
      </c>
      <c r="M764" s="825">
        <v>77.12</v>
      </c>
      <c r="N764" s="822">
        <v>2</v>
      </c>
      <c r="O764" s="826">
        <v>1.5</v>
      </c>
      <c r="P764" s="825">
        <v>38.56</v>
      </c>
      <c r="Q764" s="827">
        <v>0.5</v>
      </c>
      <c r="R764" s="822">
        <v>1</v>
      </c>
      <c r="S764" s="827">
        <v>0.5</v>
      </c>
      <c r="T764" s="826">
        <v>0.5</v>
      </c>
      <c r="U764" s="828">
        <v>0.33333333333333331</v>
      </c>
    </row>
    <row r="765" spans="1:21" ht="14.45" customHeight="1" x14ac:dyDescent="0.2">
      <c r="A765" s="821">
        <v>31</v>
      </c>
      <c r="B765" s="822" t="s">
        <v>1691</v>
      </c>
      <c r="C765" s="822" t="s">
        <v>1697</v>
      </c>
      <c r="D765" s="823" t="s">
        <v>2703</v>
      </c>
      <c r="E765" s="824" t="s">
        <v>1717</v>
      </c>
      <c r="F765" s="822" t="s">
        <v>1692</v>
      </c>
      <c r="G765" s="822" t="s">
        <v>2183</v>
      </c>
      <c r="H765" s="822" t="s">
        <v>598</v>
      </c>
      <c r="I765" s="822" t="s">
        <v>2575</v>
      </c>
      <c r="J765" s="822" t="s">
        <v>1666</v>
      </c>
      <c r="K765" s="822" t="s">
        <v>2576</v>
      </c>
      <c r="L765" s="825">
        <v>140.96</v>
      </c>
      <c r="M765" s="825">
        <v>845.76</v>
      </c>
      <c r="N765" s="822">
        <v>6</v>
      </c>
      <c r="O765" s="826">
        <v>2.5</v>
      </c>
      <c r="P765" s="825">
        <v>845.76</v>
      </c>
      <c r="Q765" s="827">
        <v>1</v>
      </c>
      <c r="R765" s="822">
        <v>6</v>
      </c>
      <c r="S765" s="827">
        <v>1</v>
      </c>
      <c r="T765" s="826">
        <v>2.5</v>
      </c>
      <c r="U765" s="828">
        <v>1</v>
      </c>
    </row>
    <row r="766" spans="1:21" ht="14.45" customHeight="1" x14ac:dyDescent="0.2">
      <c r="A766" s="821">
        <v>31</v>
      </c>
      <c r="B766" s="822" t="s">
        <v>1691</v>
      </c>
      <c r="C766" s="822" t="s">
        <v>1697</v>
      </c>
      <c r="D766" s="823" t="s">
        <v>2703</v>
      </c>
      <c r="E766" s="824" t="s">
        <v>1717</v>
      </c>
      <c r="F766" s="822" t="s">
        <v>1692</v>
      </c>
      <c r="G766" s="822" t="s">
        <v>2493</v>
      </c>
      <c r="H766" s="822" t="s">
        <v>598</v>
      </c>
      <c r="I766" s="822" t="s">
        <v>1631</v>
      </c>
      <c r="J766" s="822" t="s">
        <v>1629</v>
      </c>
      <c r="K766" s="822" t="s">
        <v>1632</v>
      </c>
      <c r="L766" s="825">
        <v>43.21</v>
      </c>
      <c r="M766" s="825">
        <v>43.21</v>
      </c>
      <c r="N766" s="822">
        <v>1</v>
      </c>
      <c r="O766" s="826">
        <v>0.5</v>
      </c>
      <c r="P766" s="825">
        <v>43.21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31</v>
      </c>
      <c r="B767" s="822" t="s">
        <v>1691</v>
      </c>
      <c r="C767" s="822" t="s">
        <v>1697</v>
      </c>
      <c r="D767" s="823" t="s">
        <v>2703</v>
      </c>
      <c r="E767" s="824" t="s">
        <v>1717</v>
      </c>
      <c r="F767" s="822" t="s">
        <v>1692</v>
      </c>
      <c r="G767" s="822" t="s">
        <v>2577</v>
      </c>
      <c r="H767" s="822" t="s">
        <v>598</v>
      </c>
      <c r="I767" s="822" t="s">
        <v>2578</v>
      </c>
      <c r="J767" s="822" t="s">
        <v>2579</v>
      </c>
      <c r="K767" s="822" t="s">
        <v>2580</v>
      </c>
      <c r="L767" s="825">
        <v>351.48</v>
      </c>
      <c r="M767" s="825">
        <v>351.48</v>
      </c>
      <c r="N767" s="822">
        <v>1</v>
      </c>
      <c r="O767" s="826">
        <v>1</v>
      </c>
      <c r="P767" s="825">
        <v>351.48</v>
      </c>
      <c r="Q767" s="827">
        <v>1</v>
      </c>
      <c r="R767" s="822">
        <v>1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31</v>
      </c>
      <c r="B768" s="822" t="s">
        <v>1691</v>
      </c>
      <c r="C768" s="822" t="s">
        <v>1697</v>
      </c>
      <c r="D768" s="823" t="s">
        <v>2703</v>
      </c>
      <c r="E768" s="824" t="s">
        <v>1717</v>
      </c>
      <c r="F768" s="822" t="s">
        <v>1692</v>
      </c>
      <c r="G768" s="822" t="s">
        <v>1721</v>
      </c>
      <c r="H768" s="822" t="s">
        <v>598</v>
      </c>
      <c r="I768" s="822" t="s">
        <v>1429</v>
      </c>
      <c r="J768" s="822" t="s">
        <v>776</v>
      </c>
      <c r="K768" s="822" t="s">
        <v>1430</v>
      </c>
      <c r="L768" s="825">
        <v>1385.62</v>
      </c>
      <c r="M768" s="825">
        <v>1385.62</v>
      </c>
      <c r="N768" s="822">
        <v>1</v>
      </c>
      <c r="O768" s="826">
        <v>1</v>
      </c>
      <c r="P768" s="825">
        <v>1385.62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31</v>
      </c>
      <c r="B769" s="822" t="s">
        <v>1691</v>
      </c>
      <c r="C769" s="822" t="s">
        <v>1697</v>
      </c>
      <c r="D769" s="823" t="s">
        <v>2703</v>
      </c>
      <c r="E769" s="824" t="s">
        <v>1717</v>
      </c>
      <c r="F769" s="822" t="s">
        <v>1692</v>
      </c>
      <c r="G769" s="822" t="s">
        <v>1721</v>
      </c>
      <c r="H769" s="822" t="s">
        <v>598</v>
      </c>
      <c r="I769" s="822" t="s">
        <v>1431</v>
      </c>
      <c r="J769" s="822" t="s">
        <v>773</v>
      </c>
      <c r="K769" s="822" t="s">
        <v>1432</v>
      </c>
      <c r="L769" s="825">
        <v>736.33</v>
      </c>
      <c r="M769" s="825">
        <v>51543.100000000013</v>
      </c>
      <c r="N769" s="822">
        <v>70</v>
      </c>
      <c r="O769" s="826">
        <v>23.5</v>
      </c>
      <c r="P769" s="825">
        <v>41234.48000000001</v>
      </c>
      <c r="Q769" s="827">
        <v>0.8</v>
      </c>
      <c r="R769" s="822">
        <v>56</v>
      </c>
      <c r="S769" s="827">
        <v>0.8</v>
      </c>
      <c r="T769" s="826">
        <v>19</v>
      </c>
      <c r="U769" s="828">
        <v>0.80851063829787229</v>
      </c>
    </row>
    <row r="770" spans="1:21" ht="14.45" customHeight="1" x14ac:dyDescent="0.2">
      <c r="A770" s="821">
        <v>31</v>
      </c>
      <c r="B770" s="822" t="s">
        <v>1691</v>
      </c>
      <c r="C770" s="822" t="s">
        <v>1697</v>
      </c>
      <c r="D770" s="823" t="s">
        <v>2703</v>
      </c>
      <c r="E770" s="824" t="s">
        <v>1717</v>
      </c>
      <c r="F770" s="822" t="s">
        <v>1692</v>
      </c>
      <c r="G770" s="822" t="s">
        <v>1721</v>
      </c>
      <c r="H770" s="822" t="s">
        <v>598</v>
      </c>
      <c r="I770" s="822" t="s">
        <v>1433</v>
      </c>
      <c r="J770" s="822" t="s">
        <v>773</v>
      </c>
      <c r="K770" s="822" t="s">
        <v>1434</v>
      </c>
      <c r="L770" s="825">
        <v>490.89</v>
      </c>
      <c r="M770" s="825">
        <v>12763.140000000001</v>
      </c>
      <c r="N770" s="822">
        <v>26</v>
      </c>
      <c r="O770" s="826">
        <v>11</v>
      </c>
      <c r="P770" s="825">
        <v>10799.580000000002</v>
      </c>
      <c r="Q770" s="827">
        <v>0.84615384615384626</v>
      </c>
      <c r="R770" s="822">
        <v>22</v>
      </c>
      <c r="S770" s="827">
        <v>0.84615384615384615</v>
      </c>
      <c r="T770" s="826">
        <v>9.5</v>
      </c>
      <c r="U770" s="828">
        <v>0.86363636363636365</v>
      </c>
    </row>
    <row r="771" spans="1:21" ht="14.45" customHeight="1" x14ac:dyDescent="0.2">
      <c r="A771" s="821">
        <v>31</v>
      </c>
      <c r="B771" s="822" t="s">
        <v>1691</v>
      </c>
      <c r="C771" s="822" t="s">
        <v>1697</v>
      </c>
      <c r="D771" s="823" t="s">
        <v>2703</v>
      </c>
      <c r="E771" s="824" t="s">
        <v>1717</v>
      </c>
      <c r="F771" s="822" t="s">
        <v>1692</v>
      </c>
      <c r="G771" s="822" t="s">
        <v>1721</v>
      </c>
      <c r="H771" s="822" t="s">
        <v>598</v>
      </c>
      <c r="I771" s="822" t="s">
        <v>1722</v>
      </c>
      <c r="J771" s="822" t="s">
        <v>773</v>
      </c>
      <c r="K771" s="822" t="s">
        <v>1723</v>
      </c>
      <c r="L771" s="825">
        <v>923.74</v>
      </c>
      <c r="M771" s="825">
        <v>17551.060000000001</v>
      </c>
      <c r="N771" s="822">
        <v>19</v>
      </c>
      <c r="O771" s="826">
        <v>10</v>
      </c>
      <c r="P771" s="825">
        <v>12932.36</v>
      </c>
      <c r="Q771" s="827">
        <v>0.73684210526315785</v>
      </c>
      <c r="R771" s="822">
        <v>14</v>
      </c>
      <c r="S771" s="827">
        <v>0.73684210526315785</v>
      </c>
      <c r="T771" s="826">
        <v>8.5</v>
      </c>
      <c r="U771" s="828">
        <v>0.85</v>
      </c>
    </row>
    <row r="772" spans="1:21" ht="14.45" customHeight="1" x14ac:dyDescent="0.2">
      <c r="A772" s="821">
        <v>31</v>
      </c>
      <c r="B772" s="822" t="s">
        <v>1691</v>
      </c>
      <c r="C772" s="822" t="s">
        <v>1697</v>
      </c>
      <c r="D772" s="823" t="s">
        <v>2703</v>
      </c>
      <c r="E772" s="824" t="s">
        <v>1717</v>
      </c>
      <c r="F772" s="822" t="s">
        <v>1692</v>
      </c>
      <c r="G772" s="822" t="s">
        <v>2524</v>
      </c>
      <c r="H772" s="822" t="s">
        <v>329</v>
      </c>
      <c r="I772" s="822" t="s">
        <v>2525</v>
      </c>
      <c r="J772" s="822" t="s">
        <v>2526</v>
      </c>
      <c r="K772" s="822" t="s">
        <v>2046</v>
      </c>
      <c r="L772" s="825">
        <v>134.47999999999999</v>
      </c>
      <c r="M772" s="825">
        <v>134.47999999999999</v>
      </c>
      <c r="N772" s="822">
        <v>1</v>
      </c>
      <c r="O772" s="826">
        <v>1</v>
      </c>
      <c r="P772" s="825">
        <v>134.47999999999999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31</v>
      </c>
      <c r="B773" s="822" t="s">
        <v>1691</v>
      </c>
      <c r="C773" s="822" t="s">
        <v>1697</v>
      </c>
      <c r="D773" s="823" t="s">
        <v>2703</v>
      </c>
      <c r="E773" s="824" t="s">
        <v>1717</v>
      </c>
      <c r="F773" s="822" t="s">
        <v>1692</v>
      </c>
      <c r="G773" s="822" t="s">
        <v>1787</v>
      </c>
      <c r="H773" s="822" t="s">
        <v>329</v>
      </c>
      <c r="I773" s="822" t="s">
        <v>1788</v>
      </c>
      <c r="J773" s="822" t="s">
        <v>637</v>
      </c>
      <c r="K773" s="822" t="s">
        <v>1186</v>
      </c>
      <c r="L773" s="825">
        <v>35.25</v>
      </c>
      <c r="M773" s="825">
        <v>35.25</v>
      </c>
      <c r="N773" s="822">
        <v>1</v>
      </c>
      <c r="O773" s="826">
        <v>1</v>
      </c>
      <c r="P773" s="825">
        <v>35.25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31</v>
      </c>
      <c r="B774" s="822" t="s">
        <v>1691</v>
      </c>
      <c r="C774" s="822" t="s">
        <v>1697</v>
      </c>
      <c r="D774" s="823" t="s">
        <v>2703</v>
      </c>
      <c r="E774" s="824" t="s">
        <v>1717</v>
      </c>
      <c r="F774" s="822" t="s">
        <v>1692</v>
      </c>
      <c r="G774" s="822" t="s">
        <v>1787</v>
      </c>
      <c r="H774" s="822" t="s">
        <v>329</v>
      </c>
      <c r="I774" s="822" t="s">
        <v>1923</v>
      </c>
      <c r="J774" s="822" t="s">
        <v>913</v>
      </c>
      <c r="K774" s="822" t="s">
        <v>1924</v>
      </c>
      <c r="L774" s="825">
        <v>35.25</v>
      </c>
      <c r="M774" s="825">
        <v>35.25</v>
      </c>
      <c r="N774" s="822">
        <v>1</v>
      </c>
      <c r="O774" s="826">
        <v>0.5</v>
      </c>
      <c r="P774" s="825">
        <v>35.25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31</v>
      </c>
      <c r="B775" s="822" t="s">
        <v>1691</v>
      </c>
      <c r="C775" s="822" t="s">
        <v>1697</v>
      </c>
      <c r="D775" s="823" t="s">
        <v>2703</v>
      </c>
      <c r="E775" s="824" t="s">
        <v>1717</v>
      </c>
      <c r="F775" s="822" t="s">
        <v>1692</v>
      </c>
      <c r="G775" s="822" t="s">
        <v>1926</v>
      </c>
      <c r="H775" s="822" t="s">
        <v>329</v>
      </c>
      <c r="I775" s="822" t="s">
        <v>2318</v>
      </c>
      <c r="J775" s="822" t="s">
        <v>1237</v>
      </c>
      <c r="K775" s="822" t="s">
        <v>2055</v>
      </c>
      <c r="L775" s="825">
        <v>87.98</v>
      </c>
      <c r="M775" s="825">
        <v>87.98</v>
      </c>
      <c r="N775" s="822">
        <v>1</v>
      </c>
      <c r="O775" s="826">
        <v>1</v>
      </c>
      <c r="P775" s="825">
        <v>87.98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31</v>
      </c>
      <c r="B776" s="822" t="s">
        <v>1691</v>
      </c>
      <c r="C776" s="822" t="s">
        <v>1697</v>
      </c>
      <c r="D776" s="823" t="s">
        <v>2703</v>
      </c>
      <c r="E776" s="824" t="s">
        <v>1717</v>
      </c>
      <c r="F776" s="822" t="s">
        <v>1692</v>
      </c>
      <c r="G776" s="822" t="s">
        <v>2407</v>
      </c>
      <c r="H776" s="822" t="s">
        <v>329</v>
      </c>
      <c r="I776" s="822" t="s">
        <v>2581</v>
      </c>
      <c r="J776" s="822" t="s">
        <v>2409</v>
      </c>
      <c r="K776" s="822" t="s">
        <v>2582</v>
      </c>
      <c r="L776" s="825">
        <v>437.23</v>
      </c>
      <c r="M776" s="825">
        <v>437.23</v>
      </c>
      <c r="N776" s="822">
        <v>1</v>
      </c>
      <c r="O776" s="826">
        <v>1</v>
      </c>
      <c r="P776" s="825">
        <v>437.23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31</v>
      </c>
      <c r="B777" s="822" t="s">
        <v>1691</v>
      </c>
      <c r="C777" s="822" t="s">
        <v>1697</v>
      </c>
      <c r="D777" s="823" t="s">
        <v>2703</v>
      </c>
      <c r="E777" s="824" t="s">
        <v>1717</v>
      </c>
      <c r="F777" s="822" t="s">
        <v>1692</v>
      </c>
      <c r="G777" s="822" t="s">
        <v>1789</v>
      </c>
      <c r="H777" s="822" t="s">
        <v>329</v>
      </c>
      <c r="I777" s="822" t="s">
        <v>1790</v>
      </c>
      <c r="J777" s="822" t="s">
        <v>960</v>
      </c>
      <c r="K777" s="822" t="s">
        <v>961</v>
      </c>
      <c r="L777" s="825">
        <v>51.06</v>
      </c>
      <c r="M777" s="825">
        <v>306.36</v>
      </c>
      <c r="N777" s="822">
        <v>6</v>
      </c>
      <c r="O777" s="826">
        <v>2</v>
      </c>
      <c r="P777" s="825">
        <v>306.36</v>
      </c>
      <c r="Q777" s="827">
        <v>1</v>
      </c>
      <c r="R777" s="822">
        <v>6</v>
      </c>
      <c r="S777" s="827">
        <v>1</v>
      </c>
      <c r="T777" s="826">
        <v>2</v>
      </c>
      <c r="U777" s="828">
        <v>1</v>
      </c>
    </row>
    <row r="778" spans="1:21" ht="14.45" customHeight="1" x14ac:dyDescent="0.2">
      <c r="A778" s="821">
        <v>31</v>
      </c>
      <c r="B778" s="822" t="s">
        <v>1691</v>
      </c>
      <c r="C778" s="822" t="s">
        <v>1697</v>
      </c>
      <c r="D778" s="823" t="s">
        <v>2703</v>
      </c>
      <c r="E778" s="824" t="s">
        <v>1717</v>
      </c>
      <c r="F778" s="822" t="s">
        <v>1692</v>
      </c>
      <c r="G778" s="822" t="s">
        <v>2126</v>
      </c>
      <c r="H778" s="822" t="s">
        <v>598</v>
      </c>
      <c r="I778" s="822" t="s">
        <v>2583</v>
      </c>
      <c r="J778" s="822" t="s">
        <v>1474</v>
      </c>
      <c r="K778" s="822" t="s">
        <v>2584</v>
      </c>
      <c r="L778" s="825">
        <v>229.76</v>
      </c>
      <c r="M778" s="825">
        <v>689.28</v>
      </c>
      <c r="N778" s="822">
        <v>3</v>
      </c>
      <c r="O778" s="826">
        <v>3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31</v>
      </c>
      <c r="B779" s="822" t="s">
        <v>1691</v>
      </c>
      <c r="C779" s="822" t="s">
        <v>1697</v>
      </c>
      <c r="D779" s="823" t="s">
        <v>2703</v>
      </c>
      <c r="E779" s="824" t="s">
        <v>1717</v>
      </c>
      <c r="F779" s="822" t="s">
        <v>1692</v>
      </c>
      <c r="G779" s="822" t="s">
        <v>2585</v>
      </c>
      <c r="H779" s="822" t="s">
        <v>329</v>
      </c>
      <c r="I779" s="822" t="s">
        <v>2586</v>
      </c>
      <c r="J779" s="822" t="s">
        <v>2587</v>
      </c>
      <c r="K779" s="822" t="s">
        <v>2588</v>
      </c>
      <c r="L779" s="825">
        <v>1653.72</v>
      </c>
      <c r="M779" s="825">
        <v>1653.72</v>
      </c>
      <c r="N779" s="822">
        <v>1</v>
      </c>
      <c r="O779" s="826">
        <v>1</v>
      </c>
      <c r="P779" s="825">
        <v>1653.72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31</v>
      </c>
      <c r="B780" s="822" t="s">
        <v>1691</v>
      </c>
      <c r="C780" s="822" t="s">
        <v>1697</v>
      </c>
      <c r="D780" s="823" t="s">
        <v>2703</v>
      </c>
      <c r="E780" s="824" t="s">
        <v>1717</v>
      </c>
      <c r="F780" s="822" t="s">
        <v>1692</v>
      </c>
      <c r="G780" s="822" t="s">
        <v>1730</v>
      </c>
      <c r="H780" s="822" t="s">
        <v>598</v>
      </c>
      <c r="I780" s="822" t="s">
        <v>1575</v>
      </c>
      <c r="J780" s="822" t="s">
        <v>918</v>
      </c>
      <c r="K780" s="822" t="s">
        <v>920</v>
      </c>
      <c r="L780" s="825">
        <v>0</v>
      </c>
      <c r="M780" s="825">
        <v>0</v>
      </c>
      <c r="N780" s="822">
        <v>44</v>
      </c>
      <c r="O780" s="826">
        <v>30</v>
      </c>
      <c r="P780" s="825">
        <v>0</v>
      </c>
      <c r="Q780" s="827"/>
      <c r="R780" s="822">
        <v>21</v>
      </c>
      <c r="S780" s="827">
        <v>0.47727272727272729</v>
      </c>
      <c r="T780" s="826">
        <v>12</v>
      </c>
      <c r="U780" s="828">
        <v>0.4</v>
      </c>
    </row>
    <row r="781" spans="1:21" ht="14.45" customHeight="1" x14ac:dyDescent="0.2">
      <c r="A781" s="821">
        <v>31</v>
      </c>
      <c r="B781" s="822" t="s">
        <v>1691</v>
      </c>
      <c r="C781" s="822" t="s">
        <v>1697</v>
      </c>
      <c r="D781" s="823" t="s">
        <v>2703</v>
      </c>
      <c r="E781" s="824" t="s">
        <v>1717</v>
      </c>
      <c r="F781" s="822" t="s">
        <v>1692</v>
      </c>
      <c r="G781" s="822" t="s">
        <v>1730</v>
      </c>
      <c r="H781" s="822" t="s">
        <v>329</v>
      </c>
      <c r="I781" s="822" t="s">
        <v>2321</v>
      </c>
      <c r="J781" s="822" t="s">
        <v>2267</v>
      </c>
      <c r="K781" s="822" t="s">
        <v>935</v>
      </c>
      <c r="L781" s="825">
        <v>0</v>
      </c>
      <c r="M781" s="825">
        <v>0</v>
      </c>
      <c r="N781" s="822">
        <v>3</v>
      </c>
      <c r="O781" s="826">
        <v>2</v>
      </c>
      <c r="P781" s="825">
        <v>0</v>
      </c>
      <c r="Q781" s="827"/>
      <c r="R781" s="822">
        <v>1</v>
      </c>
      <c r="S781" s="827">
        <v>0.33333333333333331</v>
      </c>
      <c r="T781" s="826">
        <v>1</v>
      </c>
      <c r="U781" s="828">
        <v>0.5</v>
      </c>
    </row>
    <row r="782" spans="1:21" ht="14.45" customHeight="1" x14ac:dyDescent="0.2">
      <c r="A782" s="821">
        <v>31</v>
      </c>
      <c r="B782" s="822" t="s">
        <v>1691</v>
      </c>
      <c r="C782" s="822" t="s">
        <v>1697</v>
      </c>
      <c r="D782" s="823" t="s">
        <v>2703</v>
      </c>
      <c r="E782" s="824" t="s">
        <v>1717</v>
      </c>
      <c r="F782" s="822" t="s">
        <v>1692</v>
      </c>
      <c r="G782" s="822" t="s">
        <v>2270</v>
      </c>
      <c r="H782" s="822" t="s">
        <v>329</v>
      </c>
      <c r="I782" s="822" t="s">
        <v>2589</v>
      </c>
      <c r="J782" s="822" t="s">
        <v>2272</v>
      </c>
      <c r="K782" s="822" t="s">
        <v>2590</v>
      </c>
      <c r="L782" s="825">
        <v>789.2</v>
      </c>
      <c r="M782" s="825">
        <v>6313.6</v>
      </c>
      <c r="N782" s="822">
        <v>8</v>
      </c>
      <c r="O782" s="826">
        <v>1.5</v>
      </c>
      <c r="P782" s="825">
        <v>6313.6</v>
      </c>
      <c r="Q782" s="827">
        <v>1</v>
      </c>
      <c r="R782" s="822">
        <v>8</v>
      </c>
      <c r="S782" s="827">
        <v>1</v>
      </c>
      <c r="T782" s="826">
        <v>1.5</v>
      </c>
      <c r="U782" s="828">
        <v>1</v>
      </c>
    </row>
    <row r="783" spans="1:21" ht="14.45" customHeight="1" x14ac:dyDescent="0.2">
      <c r="A783" s="821">
        <v>31</v>
      </c>
      <c r="B783" s="822" t="s">
        <v>1691</v>
      </c>
      <c r="C783" s="822" t="s">
        <v>1697</v>
      </c>
      <c r="D783" s="823" t="s">
        <v>2703</v>
      </c>
      <c r="E783" s="824" t="s">
        <v>1717</v>
      </c>
      <c r="F783" s="822" t="s">
        <v>1692</v>
      </c>
      <c r="G783" s="822" t="s">
        <v>1794</v>
      </c>
      <c r="H783" s="822" t="s">
        <v>329</v>
      </c>
      <c r="I783" s="822" t="s">
        <v>1795</v>
      </c>
      <c r="J783" s="822" t="s">
        <v>1157</v>
      </c>
      <c r="K783" s="822" t="s">
        <v>1796</v>
      </c>
      <c r="L783" s="825">
        <v>219.37</v>
      </c>
      <c r="M783" s="825">
        <v>658.11</v>
      </c>
      <c r="N783" s="822">
        <v>3</v>
      </c>
      <c r="O783" s="826">
        <v>1.5</v>
      </c>
      <c r="P783" s="825">
        <v>438.74</v>
      </c>
      <c r="Q783" s="827">
        <v>0.66666666666666663</v>
      </c>
      <c r="R783" s="822">
        <v>2</v>
      </c>
      <c r="S783" s="827">
        <v>0.66666666666666663</v>
      </c>
      <c r="T783" s="826">
        <v>1</v>
      </c>
      <c r="U783" s="828">
        <v>0.66666666666666663</v>
      </c>
    </row>
    <row r="784" spans="1:21" ht="14.45" customHeight="1" x14ac:dyDescent="0.2">
      <c r="A784" s="821">
        <v>31</v>
      </c>
      <c r="B784" s="822" t="s">
        <v>1691</v>
      </c>
      <c r="C784" s="822" t="s">
        <v>1697</v>
      </c>
      <c r="D784" s="823" t="s">
        <v>2703</v>
      </c>
      <c r="E784" s="824" t="s">
        <v>1717</v>
      </c>
      <c r="F784" s="822" t="s">
        <v>1692</v>
      </c>
      <c r="G784" s="822" t="s">
        <v>2531</v>
      </c>
      <c r="H784" s="822" t="s">
        <v>329</v>
      </c>
      <c r="I784" s="822" t="s">
        <v>2532</v>
      </c>
      <c r="J784" s="822" t="s">
        <v>2533</v>
      </c>
      <c r="K784" s="822" t="s">
        <v>2534</v>
      </c>
      <c r="L784" s="825">
        <v>98.2</v>
      </c>
      <c r="M784" s="825">
        <v>98.2</v>
      </c>
      <c r="N784" s="822">
        <v>1</v>
      </c>
      <c r="O784" s="826">
        <v>0.5</v>
      </c>
      <c r="P784" s="825">
        <v>98.2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31</v>
      </c>
      <c r="B785" s="822" t="s">
        <v>1691</v>
      </c>
      <c r="C785" s="822" t="s">
        <v>1697</v>
      </c>
      <c r="D785" s="823" t="s">
        <v>2703</v>
      </c>
      <c r="E785" s="824" t="s">
        <v>1717</v>
      </c>
      <c r="F785" s="822" t="s">
        <v>1692</v>
      </c>
      <c r="G785" s="822" t="s">
        <v>2056</v>
      </c>
      <c r="H785" s="822" t="s">
        <v>329</v>
      </c>
      <c r="I785" s="822" t="s">
        <v>2591</v>
      </c>
      <c r="J785" s="822" t="s">
        <v>2592</v>
      </c>
      <c r="K785" s="822" t="s">
        <v>2044</v>
      </c>
      <c r="L785" s="825">
        <v>166.96</v>
      </c>
      <c r="M785" s="825">
        <v>166.96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31</v>
      </c>
      <c r="B786" s="822" t="s">
        <v>1691</v>
      </c>
      <c r="C786" s="822" t="s">
        <v>1697</v>
      </c>
      <c r="D786" s="823" t="s">
        <v>2703</v>
      </c>
      <c r="E786" s="824" t="s">
        <v>1717</v>
      </c>
      <c r="F786" s="822" t="s">
        <v>1692</v>
      </c>
      <c r="G786" s="822" t="s">
        <v>2593</v>
      </c>
      <c r="H786" s="822" t="s">
        <v>329</v>
      </c>
      <c r="I786" s="822" t="s">
        <v>2594</v>
      </c>
      <c r="J786" s="822" t="s">
        <v>2595</v>
      </c>
      <c r="K786" s="822" t="s">
        <v>2596</v>
      </c>
      <c r="L786" s="825">
        <v>33.18</v>
      </c>
      <c r="M786" s="825">
        <v>66.36</v>
      </c>
      <c r="N786" s="822">
        <v>2</v>
      </c>
      <c r="O786" s="826">
        <v>1</v>
      </c>
      <c r="P786" s="825">
        <v>66.36</v>
      </c>
      <c r="Q786" s="827">
        <v>1</v>
      </c>
      <c r="R786" s="822">
        <v>2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31</v>
      </c>
      <c r="B787" s="822" t="s">
        <v>1691</v>
      </c>
      <c r="C787" s="822" t="s">
        <v>1697</v>
      </c>
      <c r="D787" s="823" t="s">
        <v>2703</v>
      </c>
      <c r="E787" s="824" t="s">
        <v>1717</v>
      </c>
      <c r="F787" s="822" t="s">
        <v>1692</v>
      </c>
      <c r="G787" s="822" t="s">
        <v>1797</v>
      </c>
      <c r="H787" s="822" t="s">
        <v>329</v>
      </c>
      <c r="I787" s="822" t="s">
        <v>1798</v>
      </c>
      <c r="J787" s="822" t="s">
        <v>1799</v>
      </c>
      <c r="K787" s="822" t="s">
        <v>1800</v>
      </c>
      <c r="L787" s="825">
        <v>311.02</v>
      </c>
      <c r="M787" s="825">
        <v>311.02</v>
      </c>
      <c r="N787" s="822">
        <v>1</v>
      </c>
      <c r="O787" s="826">
        <v>1</v>
      </c>
      <c r="P787" s="825">
        <v>311.02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31</v>
      </c>
      <c r="B788" s="822" t="s">
        <v>1691</v>
      </c>
      <c r="C788" s="822" t="s">
        <v>1697</v>
      </c>
      <c r="D788" s="823" t="s">
        <v>2703</v>
      </c>
      <c r="E788" s="824" t="s">
        <v>1717</v>
      </c>
      <c r="F788" s="822" t="s">
        <v>1692</v>
      </c>
      <c r="G788" s="822" t="s">
        <v>1797</v>
      </c>
      <c r="H788" s="822" t="s">
        <v>329</v>
      </c>
      <c r="I788" s="822" t="s">
        <v>2597</v>
      </c>
      <c r="J788" s="822" t="s">
        <v>2598</v>
      </c>
      <c r="K788" s="822" t="s">
        <v>2599</v>
      </c>
      <c r="L788" s="825">
        <v>0</v>
      </c>
      <c r="M788" s="825">
        <v>0</v>
      </c>
      <c r="N788" s="822">
        <v>1</v>
      </c>
      <c r="O788" s="826">
        <v>0.5</v>
      </c>
      <c r="P788" s="825"/>
      <c r="Q788" s="827"/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31</v>
      </c>
      <c r="B789" s="822" t="s">
        <v>1691</v>
      </c>
      <c r="C789" s="822" t="s">
        <v>1697</v>
      </c>
      <c r="D789" s="823" t="s">
        <v>2703</v>
      </c>
      <c r="E789" s="824" t="s">
        <v>1717</v>
      </c>
      <c r="F789" s="822" t="s">
        <v>1692</v>
      </c>
      <c r="G789" s="822" t="s">
        <v>2600</v>
      </c>
      <c r="H789" s="822" t="s">
        <v>329</v>
      </c>
      <c r="I789" s="822" t="s">
        <v>2601</v>
      </c>
      <c r="J789" s="822" t="s">
        <v>2602</v>
      </c>
      <c r="K789" s="822" t="s">
        <v>2603</v>
      </c>
      <c r="L789" s="825">
        <v>193.98</v>
      </c>
      <c r="M789" s="825">
        <v>193.98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31</v>
      </c>
      <c r="B790" s="822" t="s">
        <v>1691</v>
      </c>
      <c r="C790" s="822" t="s">
        <v>1697</v>
      </c>
      <c r="D790" s="823" t="s">
        <v>2703</v>
      </c>
      <c r="E790" s="824" t="s">
        <v>1717</v>
      </c>
      <c r="F790" s="822" t="s">
        <v>1692</v>
      </c>
      <c r="G790" s="822" t="s">
        <v>2506</v>
      </c>
      <c r="H790" s="822" t="s">
        <v>329</v>
      </c>
      <c r="I790" s="822" t="s">
        <v>2604</v>
      </c>
      <c r="J790" s="822" t="s">
        <v>2605</v>
      </c>
      <c r="K790" s="822" t="s">
        <v>2606</v>
      </c>
      <c r="L790" s="825">
        <v>654.95000000000005</v>
      </c>
      <c r="M790" s="825">
        <v>654.95000000000005</v>
      </c>
      <c r="N790" s="822">
        <v>1</v>
      </c>
      <c r="O790" s="826">
        <v>0.5</v>
      </c>
      <c r="P790" s="825">
        <v>654.95000000000005</v>
      </c>
      <c r="Q790" s="827">
        <v>1</v>
      </c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31</v>
      </c>
      <c r="B791" s="822" t="s">
        <v>1691</v>
      </c>
      <c r="C791" s="822" t="s">
        <v>1697</v>
      </c>
      <c r="D791" s="823" t="s">
        <v>2703</v>
      </c>
      <c r="E791" s="824" t="s">
        <v>1717</v>
      </c>
      <c r="F791" s="822" t="s">
        <v>1692</v>
      </c>
      <c r="G791" s="822" t="s">
        <v>1724</v>
      </c>
      <c r="H791" s="822" t="s">
        <v>329</v>
      </c>
      <c r="I791" s="822" t="s">
        <v>1807</v>
      </c>
      <c r="J791" s="822" t="s">
        <v>1732</v>
      </c>
      <c r="K791" s="822" t="s">
        <v>1808</v>
      </c>
      <c r="L791" s="825">
        <v>99.94</v>
      </c>
      <c r="M791" s="825">
        <v>1998.8000000000002</v>
      </c>
      <c r="N791" s="822">
        <v>20</v>
      </c>
      <c r="O791" s="826">
        <v>18</v>
      </c>
      <c r="P791" s="825">
        <v>1399.1600000000003</v>
      </c>
      <c r="Q791" s="827">
        <v>0.70000000000000007</v>
      </c>
      <c r="R791" s="822">
        <v>14</v>
      </c>
      <c r="S791" s="827">
        <v>0.7</v>
      </c>
      <c r="T791" s="826">
        <v>12.5</v>
      </c>
      <c r="U791" s="828">
        <v>0.69444444444444442</v>
      </c>
    </row>
    <row r="792" spans="1:21" ht="14.45" customHeight="1" x14ac:dyDescent="0.2">
      <c r="A792" s="821">
        <v>31</v>
      </c>
      <c r="B792" s="822" t="s">
        <v>1691</v>
      </c>
      <c r="C792" s="822" t="s">
        <v>1697</v>
      </c>
      <c r="D792" s="823" t="s">
        <v>2703</v>
      </c>
      <c r="E792" s="824" t="s">
        <v>1717</v>
      </c>
      <c r="F792" s="822" t="s">
        <v>1692</v>
      </c>
      <c r="G792" s="822" t="s">
        <v>1724</v>
      </c>
      <c r="H792" s="822" t="s">
        <v>329</v>
      </c>
      <c r="I792" s="822" t="s">
        <v>2421</v>
      </c>
      <c r="J792" s="822" t="s">
        <v>1732</v>
      </c>
      <c r="K792" s="822" t="s">
        <v>2422</v>
      </c>
      <c r="L792" s="825">
        <v>299.83999999999997</v>
      </c>
      <c r="M792" s="825">
        <v>299.83999999999997</v>
      </c>
      <c r="N792" s="822">
        <v>1</v>
      </c>
      <c r="O792" s="826">
        <v>1</v>
      </c>
      <c r="P792" s="825">
        <v>299.83999999999997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31</v>
      </c>
      <c r="B793" s="822" t="s">
        <v>1691</v>
      </c>
      <c r="C793" s="822" t="s">
        <v>1697</v>
      </c>
      <c r="D793" s="823" t="s">
        <v>2703</v>
      </c>
      <c r="E793" s="824" t="s">
        <v>1717</v>
      </c>
      <c r="F793" s="822" t="s">
        <v>1692</v>
      </c>
      <c r="G793" s="822" t="s">
        <v>1724</v>
      </c>
      <c r="H793" s="822" t="s">
        <v>329</v>
      </c>
      <c r="I793" s="822" t="s">
        <v>1731</v>
      </c>
      <c r="J793" s="822" t="s">
        <v>1732</v>
      </c>
      <c r="K793" s="822" t="s">
        <v>1733</v>
      </c>
      <c r="L793" s="825">
        <v>66.63</v>
      </c>
      <c r="M793" s="825">
        <v>66.63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31</v>
      </c>
      <c r="B794" s="822" t="s">
        <v>1691</v>
      </c>
      <c r="C794" s="822" t="s">
        <v>1697</v>
      </c>
      <c r="D794" s="823" t="s">
        <v>2703</v>
      </c>
      <c r="E794" s="824" t="s">
        <v>1717</v>
      </c>
      <c r="F794" s="822" t="s">
        <v>1692</v>
      </c>
      <c r="G794" s="822" t="s">
        <v>1724</v>
      </c>
      <c r="H794" s="822" t="s">
        <v>329</v>
      </c>
      <c r="I794" s="822" t="s">
        <v>1740</v>
      </c>
      <c r="J794" s="822" t="s">
        <v>1048</v>
      </c>
      <c r="K794" s="822" t="s">
        <v>1741</v>
      </c>
      <c r="L794" s="825">
        <v>50.32</v>
      </c>
      <c r="M794" s="825">
        <v>2817.9199999999996</v>
      </c>
      <c r="N794" s="822">
        <v>56</v>
      </c>
      <c r="O794" s="826">
        <v>50</v>
      </c>
      <c r="P794" s="825">
        <v>2113.4399999999996</v>
      </c>
      <c r="Q794" s="827">
        <v>0.75</v>
      </c>
      <c r="R794" s="822">
        <v>42</v>
      </c>
      <c r="S794" s="827">
        <v>0.75</v>
      </c>
      <c r="T794" s="826">
        <v>38</v>
      </c>
      <c r="U794" s="828">
        <v>0.76</v>
      </c>
    </row>
    <row r="795" spans="1:21" ht="14.45" customHeight="1" x14ac:dyDescent="0.2">
      <c r="A795" s="821">
        <v>31</v>
      </c>
      <c r="B795" s="822" t="s">
        <v>1691</v>
      </c>
      <c r="C795" s="822" t="s">
        <v>1697</v>
      </c>
      <c r="D795" s="823" t="s">
        <v>2703</v>
      </c>
      <c r="E795" s="824" t="s">
        <v>1717</v>
      </c>
      <c r="F795" s="822" t="s">
        <v>1692</v>
      </c>
      <c r="G795" s="822" t="s">
        <v>1809</v>
      </c>
      <c r="H795" s="822" t="s">
        <v>598</v>
      </c>
      <c r="I795" s="822" t="s">
        <v>1526</v>
      </c>
      <c r="J795" s="822" t="s">
        <v>1077</v>
      </c>
      <c r="K795" s="822" t="s">
        <v>1527</v>
      </c>
      <c r="L795" s="825">
        <v>154.36000000000001</v>
      </c>
      <c r="M795" s="825">
        <v>617.44000000000005</v>
      </c>
      <c r="N795" s="822">
        <v>4</v>
      </c>
      <c r="O795" s="826">
        <v>3</v>
      </c>
      <c r="P795" s="825">
        <v>463.08000000000004</v>
      </c>
      <c r="Q795" s="827">
        <v>0.75</v>
      </c>
      <c r="R795" s="822">
        <v>3</v>
      </c>
      <c r="S795" s="827">
        <v>0.75</v>
      </c>
      <c r="T795" s="826">
        <v>2</v>
      </c>
      <c r="U795" s="828">
        <v>0.66666666666666663</v>
      </c>
    </row>
    <row r="796" spans="1:21" ht="14.45" customHeight="1" x14ac:dyDescent="0.2">
      <c r="A796" s="821">
        <v>31</v>
      </c>
      <c r="B796" s="822" t="s">
        <v>1691</v>
      </c>
      <c r="C796" s="822" t="s">
        <v>1697</v>
      </c>
      <c r="D796" s="823" t="s">
        <v>2703</v>
      </c>
      <c r="E796" s="824" t="s">
        <v>1717</v>
      </c>
      <c r="F796" s="822" t="s">
        <v>1692</v>
      </c>
      <c r="G796" s="822" t="s">
        <v>1809</v>
      </c>
      <c r="H796" s="822" t="s">
        <v>598</v>
      </c>
      <c r="I796" s="822" t="s">
        <v>1528</v>
      </c>
      <c r="J796" s="822" t="s">
        <v>1529</v>
      </c>
      <c r="K796" s="822" t="s">
        <v>1530</v>
      </c>
      <c r="L796" s="825">
        <v>149.52000000000001</v>
      </c>
      <c r="M796" s="825">
        <v>149.52000000000001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31</v>
      </c>
      <c r="B797" s="822" t="s">
        <v>1691</v>
      </c>
      <c r="C797" s="822" t="s">
        <v>1697</v>
      </c>
      <c r="D797" s="823" t="s">
        <v>2703</v>
      </c>
      <c r="E797" s="824" t="s">
        <v>1717</v>
      </c>
      <c r="F797" s="822" t="s">
        <v>1692</v>
      </c>
      <c r="G797" s="822" t="s">
        <v>1809</v>
      </c>
      <c r="H797" s="822" t="s">
        <v>329</v>
      </c>
      <c r="I797" s="822" t="s">
        <v>2607</v>
      </c>
      <c r="J797" s="822" t="s">
        <v>1077</v>
      </c>
      <c r="K797" s="822" t="s">
        <v>1527</v>
      </c>
      <c r="L797" s="825">
        <v>154.36000000000001</v>
      </c>
      <c r="M797" s="825">
        <v>154.36000000000001</v>
      </c>
      <c r="N797" s="822">
        <v>1</v>
      </c>
      <c r="O797" s="826">
        <v>1</v>
      </c>
      <c r="P797" s="825">
        <v>154.36000000000001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31</v>
      </c>
      <c r="B798" s="822" t="s">
        <v>1691</v>
      </c>
      <c r="C798" s="822" t="s">
        <v>1697</v>
      </c>
      <c r="D798" s="823" t="s">
        <v>2703</v>
      </c>
      <c r="E798" s="824" t="s">
        <v>1717</v>
      </c>
      <c r="F798" s="822" t="s">
        <v>1692</v>
      </c>
      <c r="G798" s="822" t="s">
        <v>1809</v>
      </c>
      <c r="H798" s="822" t="s">
        <v>329</v>
      </c>
      <c r="I798" s="822" t="s">
        <v>1813</v>
      </c>
      <c r="J798" s="822" t="s">
        <v>1077</v>
      </c>
      <c r="K798" s="822" t="s">
        <v>1814</v>
      </c>
      <c r="L798" s="825">
        <v>225.06</v>
      </c>
      <c r="M798" s="825">
        <v>225.06</v>
      </c>
      <c r="N798" s="822">
        <v>1</v>
      </c>
      <c r="O798" s="826">
        <v>0.5</v>
      </c>
      <c r="P798" s="825">
        <v>225.06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31</v>
      </c>
      <c r="B799" s="822" t="s">
        <v>1691</v>
      </c>
      <c r="C799" s="822" t="s">
        <v>1697</v>
      </c>
      <c r="D799" s="823" t="s">
        <v>2703</v>
      </c>
      <c r="E799" s="824" t="s">
        <v>1717</v>
      </c>
      <c r="F799" s="822" t="s">
        <v>1692</v>
      </c>
      <c r="G799" s="822" t="s">
        <v>1815</v>
      </c>
      <c r="H799" s="822" t="s">
        <v>329</v>
      </c>
      <c r="I799" s="822" t="s">
        <v>1816</v>
      </c>
      <c r="J799" s="822" t="s">
        <v>1817</v>
      </c>
      <c r="K799" s="822" t="s">
        <v>1818</v>
      </c>
      <c r="L799" s="825">
        <v>0</v>
      </c>
      <c r="M799" s="825">
        <v>0</v>
      </c>
      <c r="N799" s="822">
        <v>2</v>
      </c>
      <c r="O799" s="826">
        <v>2</v>
      </c>
      <c r="P799" s="825">
        <v>0</v>
      </c>
      <c r="Q799" s="827"/>
      <c r="R799" s="822">
        <v>1</v>
      </c>
      <c r="S799" s="827">
        <v>0.5</v>
      </c>
      <c r="T799" s="826">
        <v>1</v>
      </c>
      <c r="U799" s="828">
        <v>0.5</v>
      </c>
    </row>
    <row r="800" spans="1:21" ht="14.45" customHeight="1" x14ac:dyDescent="0.2">
      <c r="A800" s="821">
        <v>31</v>
      </c>
      <c r="B800" s="822" t="s">
        <v>1691</v>
      </c>
      <c r="C800" s="822" t="s">
        <v>1697</v>
      </c>
      <c r="D800" s="823" t="s">
        <v>2703</v>
      </c>
      <c r="E800" s="824" t="s">
        <v>1717</v>
      </c>
      <c r="F800" s="822" t="s">
        <v>1694</v>
      </c>
      <c r="G800" s="822" t="s">
        <v>1746</v>
      </c>
      <c r="H800" s="822" t="s">
        <v>329</v>
      </c>
      <c r="I800" s="822" t="s">
        <v>1824</v>
      </c>
      <c r="J800" s="822" t="s">
        <v>1825</v>
      </c>
      <c r="K800" s="822" t="s">
        <v>1826</v>
      </c>
      <c r="L800" s="825">
        <v>99.99</v>
      </c>
      <c r="M800" s="825">
        <v>199.98</v>
      </c>
      <c r="N800" s="822">
        <v>2</v>
      </c>
      <c r="O800" s="826">
        <v>1</v>
      </c>
      <c r="P800" s="825">
        <v>199.98</v>
      </c>
      <c r="Q800" s="827">
        <v>1</v>
      </c>
      <c r="R800" s="822">
        <v>2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31</v>
      </c>
      <c r="B801" s="822" t="s">
        <v>1691</v>
      </c>
      <c r="C801" s="822" t="s">
        <v>1697</v>
      </c>
      <c r="D801" s="823" t="s">
        <v>2703</v>
      </c>
      <c r="E801" s="824" t="s">
        <v>1717</v>
      </c>
      <c r="F801" s="822" t="s">
        <v>1694</v>
      </c>
      <c r="G801" s="822" t="s">
        <v>1746</v>
      </c>
      <c r="H801" s="822" t="s">
        <v>329</v>
      </c>
      <c r="I801" s="822" t="s">
        <v>1827</v>
      </c>
      <c r="J801" s="822" t="s">
        <v>1828</v>
      </c>
      <c r="K801" s="822" t="s">
        <v>1829</v>
      </c>
      <c r="L801" s="825">
        <v>492.19</v>
      </c>
      <c r="M801" s="825">
        <v>17718.840000000007</v>
      </c>
      <c r="N801" s="822">
        <v>36</v>
      </c>
      <c r="O801" s="826">
        <v>36</v>
      </c>
      <c r="P801" s="825">
        <v>16734.460000000006</v>
      </c>
      <c r="Q801" s="827">
        <v>0.94444444444444442</v>
      </c>
      <c r="R801" s="822">
        <v>34</v>
      </c>
      <c r="S801" s="827">
        <v>0.94444444444444442</v>
      </c>
      <c r="T801" s="826">
        <v>34</v>
      </c>
      <c r="U801" s="828">
        <v>0.94444444444444442</v>
      </c>
    </row>
    <row r="802" spans="1:21" ht="14.45" customHeight="1" x14ac:dyDescent="0.2">
      <c r="A802" s="821">
        <v>31</v>
      </c>
      <c r="B802" s="822" t="s">
        <v>1691</v>
      </c>
      <c r="C802" s="822" t="s">
        <v>1697</v>
      </c>
      <c r="D802" s="823" t="s">
        <v>2703</v>
      </c>
      <c r="E802" s="824" t="s">
        <v>1717</v>
      </c>
      <c r="F802" s="822" t="s">
        <v>1694</v>
      </c>
      <c r="G802" s="822" t="s">
        <v>1746</v>
      </c>
      <c r="H802" s="822" t="s">
        <v>329</v>
      </c>
      <c r="I802" s="822" t="s">
        <v>1747</v>
      </c>
      <c r="J802" s="822" t="s">
        <v>1748</v>
      </c>
      <c r="K802" s="822" t="s">
        <v>1749</v>
      </c>
      <c r="L802" s="825">
        <v>971.25</v>
      </c>
      <c r="M802" s="825">
        <v>11655</v>
      </c>
      <c r="N802" s="822">
        <v>12</v>
      </c>
      <c r="O802" s="826">
        <v>12</v>
      </c>
      <c r="P802" s="825">
        <v>11655</v>
      </c>
      <c r="Q802" s="827">
        <v>1</v>
      </c>
      <c r="R802" s="822">
        <v>12</v>
      </c>
      <c r="S802" s="827">
        <v>1</v>
      </c>
      <c r="T802" s="826">
        <v>12</v>
      </c>
      <c r="U802" s="828">
        <v>1</v>
      </c>
    </row>
    <row r="803" spans="1:21" ht="14.45" customHeight="1" x14ac:dyDescent="0.2">
      <c r="A803" s="821">
        <v>31</v>
      </c>
      <c r="B803" s="822" t="s">
        <v>1691</v>
      </c>
      <c r="C803" s="822" t="s">
        <v>1697</v>
      </c>
      <c r="D803" s="823" t="s">
        <v>2703</v>
      </c>
      <c r="E803" s="824" t="s">
        <v>1717</v>
      </c>
      <c r="F803" s="822" t="s">
        <v>1694</v>
      </c>
      <c r="G803" s="822" t="s">
        <v>1746</v>
      </c>
      <c r="H803" s="822" t="s">
        <v>329</v>
      </c>
      <c r="I803" s="822" t="s">
        <v>2608</v>
      </c>
      <c r="J803" s="822" t="s">
        <v>2609</v>
      </c>
      <c r="K803" s="822" t="s">
        <v>2610</v>
      </c>
      <c r="L803" s="825">
        <v>249.55</v>
      </c>
      <c r="M803" s="825">
        <v>249.55</v>
      </c>
      <c r="N803" s="822">
        <v>1</v>
      </c>
      <c r="O803" s="826">
        <v>1</v>
      </c>
      <c r="P803" s="825">
        <v>249.55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31</v>
      </c>
      <c r="B804" s="822" t="s">
        <v>1691</v>
      </c>
      <c r="C804" s="822" t="s">
        <v>1697</v>
      </c>
      <c r="D804" s="823" t="s">
        <v>2703</v>
      </c>
      <c r="E804" s="824" t="s">
        <v>1717</v>
      </c>
      <c r="F804" s="822" t="s">
        <v>1694</v>
      </c>
      <c r="G804" s="822" t="s">
        <v>1746</v>
      </c>
      <c r="H804" s="822" t="s">
        <v>329</v>
      </c>
      <c r="I804" s="822" t="s">
        <v>2611</v>
      </c>
      <c r="J804" s="822" t="s">
        <v>1874</v>
      </c>
      <c r="K804" s="822" t="s">
        <v>2612</v>
      </c>
      <c r="L804" s="825">
        <v>349.6</v>
      </c>
      <c r="M804" s="825">
        <v>349.6</v>
      </c>
      <c r="N804" s="822">
        <v>1</v>
      </c>
      <c r="O804" s="826">
        <v>1</v>
      </c>
      <c r="P804" s="825">
        <v>349.6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31</v>
      </c>
      <c r="B805" s="822" t="s">
        <v>1691</v>
      </c>
      <c r="C805" s="822" t="s">
        <v>1697</v>
      </c>
      <c r="D805" s="823" t="s">
        <v>2703</v>
      </c>
      <c r="E805" s="824" t="s">
        <v>1717</v>
      </c>
      <c r="F805" s="822" t="s">
        <v>1694</v>
      </c>
      <c r="G805" s="822" t="s">
        <v>1746</v>
      </c>
      <c r="H805" s="822" t="s">
        <v>329</v>
      </c>
      <c r="I805" s="822" t="s">
        <v>1830</v>
      </c>
      <c r="J805" s="822" t="s">
        <v>1831</v>
      </c>
      <c r="K805" s="822" t="s">
        <v>1832</v>
      </c>
      <c r="L805" s="825">
        <v>60.23</v>
      </c>
      <c r="M805" s="825">
        <v>180.69</v>
      </c>
      <c r="N805" s="822">
        <v>3</v>
      </c>
      <c r="O805" s="826">
        <v>3</v>
      </c>
      <c r="P805" s="825">
        <v>180.69</v>
      </c>
      <c r="Q805" s="827">
        <v>1</v>
      </c>
      <c r="R805" s="822">
        <v>3</v>
      </c>
      <c r="S805" s="827">
        <v>1</v>
      </c>
      <c r="T805" s="826">
        <v>3</v>
      </c>
      <c r="U805" s="828">
        <v>1</v>
      </c>
    </row>
    <row r="806" spans="1:21" ht="14.45" customHeight="1" x14ac:dyDescent="0.2">
      <c r="A806" s="821">
        <v>31</v>
      </c>
      <c r="B806" s="822" t="s">
        <v>1691</v>
      </c>
      <c r="C806" s="822" t="s">
        <v>1697</v>
      </c>
      <c r="D806" s="823" t="s">
        <v>2703</v>
      </c>
      <c r="E806" s="824" t="s">
        <v>1717</v>
      </c>
      <c r="F806" s="822" t="s">
        <v>1694</v>
      </c>
      <c r="G806" s="822" t="s">
        <v>1746</v>
      </c>
      <c r="H806" s="822" t="s">
        <v>329</v>
      </c>
      <c r="I806" s="822" t="s">
        <v>1833</v>
      </c>
      <c r="J806" s="822" t="s">
        <v>1834</v>
      </c>
      <c r="K806" s="822" t="s">
        <v>1835</v>
      </c>
      <c r="L806" s="825">
        <v>36.18</v>
      </c>
      <c r="M806" s="825">
        <v>7308.3599999999897</v>
      </c>
      <c r="N806" s="822">
        <v>202</v>
      </c>
      <c r="O806" s="826">
        <v>96</v>
      </c>
      <c r="P806" s="825">
        <v>7308.3599999999897</v>
      </c>
      <c r="Q806" s="827">
        <v>1</v>
      </c>
      <c r="R806" s="822">
        <v>202</v>
      </c>
      <c r="S806" s="827">
        <v>1</v>
      </c>
      <c r="T806" s="826">
        <v>96</v>
      </c>
      <c r="U806" s="828">
        <v>1</v>
      </c>
    </row>
    <row r="807" spans="1:21" ht="14.45" customHeight="1" x14ac:dyDescent="0.2">
      <c r="A807" s="821">
        <v>31</v>
      </c>
      <c r="B807" s="822" t="s">
        <v>1691</v>
      </c>
      <c r="C807" s="822" t="s">
        <v>1697</v>
      </c>
      <c r="D807" s="823" t="s">
        <v>2703</v>
      </c>
      <c r="E807" s="824" t="s">
        <v>1717</v>
      </c>
      <c r="F807" s="822" t="s">
        <v>1694</v>
      </c>
      <c r="G807" s="822" t="s">
        <v>1746</v>
      </c>
      <c r="H807" s="822" t="s">
        <v>329</v>
      </c>
      <c r="I807" s="822" t="s">
        <v>1839</v>
      </c>
      <c r="J807" s="822" t="s">
        <v>1840</v>
      </c>
      <c r="K807" s="822" t="s">
        <v>1841</v>
      </c>
      <c r="L807" s="825">
        <v>399.63</v>
      </c>
      <c r="M807" s="825">
        <v>9191.4900000000016</v>
      </c>
      <c r="N807" s="822">
        <v>23</v>
      </c>
      <c r="O807" s="826">
        <v>23</v>
      </c>
      <c r="P807" s="825">
        <v>7992.6000000000013</v>
      </c>
      <c r="Q807" s="827">
        <v>0.86956521739130432</v>
      </c>
      <c r="R807" s="822">
        <v>20</v>
      </c>
      <c r="S807" s="827">
        <v>0.86956521739130432</v>
      </c>
      <c r="T807" s="826">
        <v>20</v>
      </c>
      <c r="U807" s="828">
        <v>0.86956521739130432</v>
      </c>
    </row>
    <row r="808" spans="1:21" ht="14.45" customHeight="1" x14ac:dyDescent="0.2">
      <c r="A808" s="821">
        <v>31</v>
      </c>
      <c r="B808" s="822" t="s">
        <v>1691</v>
      </c>
      <c r="C808" s="822" t="s">
        <v>1697</v>
      </c>
      <c r="D808" s="823" t="s">
        <v>2703</v>
      </c>
      <c r="E808" s="824" t="s">
        <v>1717</v>
      </c>
      <c r="F808" s="822" t="s">
        <v>1694</v>
      </c>
      <c r="G808" s="822" t="s">
        <v>1746</v>
      </c>
      <c r="H808" s="822" t="s">
        <v>329</v>
      </c>
      <c r="I808" s="822" t="s">
        <v>2142</v>
      </c>
      <c r="J808" s="822" t="s">
        <v>2143</v>
      </c>
      <c r="K808" s="822" t="s">
        <v>2144</v>
      </c>
      <c r="L808" s="825">
        <v>336.5</v>
      </c>
      <c r="M808" s="825">
        <v>673</v>
      </c>
      <c r="N808" s="822">
        <v>2</v>
      </c>
      <c r="O808" s="826">
        <v>2</v>
      </c>
      <c r="P808" s="825">
        <v>673</v>
      </c>
      <c r="Q808" s="827">
        <v>1</v>
      </c>
      <c r="R808" s="822">
        <v>2</v>
      </c>
      <c r="S808" s="827">
        <v>1</v>
      </c>
      <c r="T808" s="826">
        <v>2</v>
      </c>
      <c r="U808" s="828">
        <v>1</v>
      </c>
    </row>
    <row r="809" spans="1:21" ht="14.45" customHeight="1" x14ac:dyDescent="0.2">
      <c r="A809" s="821">
        <v>31</v>
      </c>
      <c r="B809" s="822" t="s">
        <v>1691</v>
      </c>
      <c r="C809" s="822" t="s">
        <v>1697</v>
      </c>
      <c r="D809" s="823" t="s">
        <v>2703</v>
      </c>
      <c r="E809" s="824" t="s">
        <v>1717</v>
      </c>
      <c r="F809" s="822" t="s">
        <v>1694</v>
      </c>
      <c r="G809" s="822" t="s">
        <v>1746</v>
      </c>
      <c r="H809" s="822" t="s">
        <v>329</v>
      </c>
      <c r="I809" s="822" t="s">
        <v>1986</v>
      </c>
      <c r="J809" s="822" t="s">
        <v>1831</v>
      </c>
      <c r="K809" s="822" t="s">
        <v>1987</v>
      </c>
      <c r="L809" s="825">
        <v>51.97</v>
      </c>
      <c r="M809" s="825">
        <v>207.88</v>
      </c>
      <c r="N809" s="822">
        <v>4</v>
      </c>
      <c r="O809" s="826">
        <v>4</v>
      </c>
      <c r="P809" s="825">
        <v>207.88</v>
      </c>
      <c r="Q809" s="827">
        <v>1</v>
      </c>
      <c r="R809" s="822">
        <v>4</v>
      </c>
      <c r="S809" s="827">
        <v>1</v>
      </c>
      <c r="T809" s="826">
        <v>4</v>
      </c>
      <c r="U809" s="828">
        <v>1</v>
      </c>
    </row>
    <row r="810" spans="1:21" ht="14.45" customHeight="1" x14ac:dyDescent="0.2">
      <c r="A810" s="821">
        <v>31</v>
      </c>
      <c r="B810" s="822" t="s">
        <v>1691</v>
      </c>
      <c r="C810" s="822" t="s">
        <v>1697</v>
      </c>
      <c r="D810" s="823" t="s">
        <v>2703</v>
      </c>
      <c r="E810" s="824" t="s">
        <v>1717</v>
      </c>
      <c r="F810" s="822" t="s">
        <v>1694</v>
      </c>
      <c r="G810" s="822" t="s">
        <v>1746</v>
      </c>
      <c r="H810" s="822" t="s">
        <v>329</v>
      </c>
      <c r="I810" s="822" t="s">
        <v>1988</v>
      </c>
      <c r="J810" s="822" t="s">
        <v>1831</v>
      </c>
      <c r="K810" s="822" t="s">
        <v>1989</v>
      </c>
      <c r="L810" s="825">
        <v>60.23</v>
      </c>
      <c r="M810" s="825">
        <v>120.46</v>
      </c>
      <c r="N810" s="822">
        <v>2</v>
      </c>
      <c r="O810" s="826">
        <v>2</v>
      </c>
      <c r="P810" s="825">
        <v>120.46</v>
      </c>
      <c r="Q810" s="827">
        <v>1</v>
      </c>
      <c r="R810" s="822">
        <v>2</v>
      </c>
      <c r="S810" s="827">
        <v>1</v>
      </c>
      <c r="T810" s="826">
        <v>2</v>
      </c>
      <c r="U810" s="828">
        <v>1</v>
      </c>
    </row>
    <row r="811" spans="1:21" ht="14.45" customHeight="1" x14ac:dyDescent="0.2">
      <c r="A811" s="821">
        <v>31</v>
      </c>
      <c r="B811" s="822" t="s">
        <v>1691</v>
      </c>
      <c r="C811" s="822" t="s">
        <v>1697</v>
      </c>
      <c r="D811" s="823" t="s">
        <v>2703</v>
      </c>
      <c r="E811" s="824" t="s">
        <v>1717</v>
      </c>
      <c r="F811" s="822" t="s">
        <v>1694</v>
      </c>
      <c r="G811" s="822" t="s">
        <v>1746</v>
      </c>
      <c r="H811" s="822" t="s">
        <v>329</v>
      </c>
      <c r="I811" s="822" t="s">
        <v>1845</v>
      </c>
      <c r="J811" s="822" t="s">
        <v>1846</v>
      </c>
      <c r="K811" s="822" t="s">
        <v>1847</v>
      </c>
      <c r="L811" s="825">
        <v>1392.62</v>
      </c>
      <c r="M811" s="825">
        <v>4177.8599999999997</v>
      </c>
      <c r="N811" s="822">
        <v>3</v>
      </c>
      <c r="O811" s="826">
        <v>3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31</v>
      </c>
      <c r="B812" s="822" t="s">
        <v>1691</v>
      </c>
      <c r="C812" s="822" t="s">
        <v>1697</v>
      </c>
      <c r="D812" s="823" t="s">
        <v>2703</v>
      </c>
      <c r="E812" s="824" t="s">
        <v>1717</v>
      </c>
      <c r="F812" s="822" t="s">
        <v>1694</v>
      </c>
      <c r="G812" s="822" t="s">
        <v>1746</v>
      </c>
      <c r="H812" s="822" t="s">
        <v>329</v>
      </c>
      <c r="I812" s="822" t="s">
        <v>1848</v>
      </c>
      <c r="J812" s="822" t="s">
        <v>1849</v>
      </c>
      <c r="K812" s="822" t="s">
        <v>1850</v>
      </c>
      <c r="L812" s="825">
        <v>749.8</v>
      </c>
      <c r="M812" s="825">
        <v>3749</v>
      </c>
      <c r="N812" s="822">
        <v>5</v>
      </c>
      <c r="O812" s="826">
        <v>5</v>
      </c>
      <c r="P812" s="825">
        <v>3749</v>
      </c>
      <c r="Q812" s="827">
        <v>1</v>
      </c>
      <c r="R812" s="822">
        <v>5</v>
      </c>
      <c r="S812" s="827">
        <v>1</v>
      </c>
      <c r="T812" s="826">
        <v>5</v>
      </c>
      <c r="U812" s="828">
        <v>1</v>
      </c>
    </row>
    <row r="813" spans="1:21" ht="14.45" customHeight="1" x14ac:dyDescent="0.2">
      <c r="A813" s="821">
        <v>31</v>
      </c>
      <c r="B813" s="822" t="s">
        <v>1691</v>
      </c>
      <c r="C813" s="822" t="s">
        <v>1697</v>
      </c>
      <c r="D813" s="823" t="s">
        <v>2703</v>
      </c>
      <c r="E813" s="824" t="s">
        <v>1717</v>
      </c>
      <c r="F813" s="822" t="s">
        <v>1694</v>
      </c>
      <c r="G813" s="822" t="s">
        <v>1746</v>
      </c>
      <c r="H813" s="822" t="s">
        <v>329</v>
      </c>
      <c r="I813" s="822" t="s">
        <v>1990</v>
      </c>
      <c r="J813" s="822" t="s">
        <v>1991</v>
      </c>
      <c r="K813" s="822" t="s">
        <v>1992</v>
      </c>
      <c r="L813" s="825">
        <v>199.5</v>
      </c>
      <c r="M813" s="825">
        <v>1197</v>
      </c>
      <c r="N813" s="822">
        <v>6</v>
      </c>
      <c r="O813" s="826">
        <v>6</v>
      </c>
      <c r="P813" s="825">
        <v>1197</v>
      </c>
      <c r="Q813" s="827">
        <v>1</v>
      </c>
      <c r="R813" s="822">
        <v>6</v>
      </c>
      <c r="S813" s="827">
        <v>1</v>
      </c>
      <c r="T813" s="826">
        <v>6</v>
      </c>
      <c r="U813" s="828">
        <v>1</v>
      </c>
    </row>
    <row r="814" spans="1:21" ht="14.45" customHeight="1" x14ac:dyDescent="0.2">
      <c r="A814" s="821">
        <v>31</v>
      </c>
      <c r="B814" s="822" t="s">
        <v>1691</v>
      </c>
      <c r="C814" s="822" t="s">
        <v>1697</v>
      </c>
      <c r="D814" s="823" t="s">
        <v>2703</v>
      </c>
      <c r="E814" s="824" t="s">
        <v>1717</v>
      </c>
      <c r="F814" s="822" t="s">
        <v>1694</v>
      </c>
      <c r="G814" s="822" t="s">
        <v>1746</v>
      </c>
      <c r="H814" s="822" t="s">
        <v>329</v>
      </c>
      <c r="I814" s="822" t="s">
        <v>1993</v>
      </c>
      <c r="J814" s="822" t="s">
        <v>1994</v>
      </c>
      <c r="K814" s="822" t="s">
        <v>1995</v>
      </c>
      <c r="L814" s="825">
        <v>849.85</v>
      </c>
      <c r="M814" s="825">
        <v>2549.5500000000002</v>
      </c>
      <c r="N814" s="822">
        <v>3</v>
      </c>
      <c r="O814" s="826">
        <v>3</v>
      </c>
      <c r="P814" s="825">
        <v>2549.5500000000002</v>
      </c>
      <c r="Q814" s="827">
        <v>1</v>
      </c>
      <c r="R814" s="822">
        <v>3</v>
      </c>
      <c r="S814" s="827">
        <v>1</v>
      </c>
      <c r="T814" s="826">
        <v>3</v>
      </c>
      <c r="U814" s="828">
        <v>1</v>
      </c>
    </row>
    <row r="815" spans="1:21" ht="14.45" customHeight="1" x14ac:dyDescent="0.2">
      <c r="A815" s="821">
        <v>31</v>
      </c>
      <c r="B815" s="822" t="s">
        <v>1691</v>
      </c>
      <c r="C815" s="822" t="s">
        <v>1697</v>
      </c>
      <c r="D815" s="823" t="s">
        <v>2703</v>
      </c>
      <c r="E815" s="824" t="s">
        <v>1717</v>
      </c>
      <c r="F815" s="822" t="s">
        <v>1694</v>
      </c>
      <c r="G815" s="822" t="s">
        <v>1746</v>
      </c>
      <c r="H815" s="822" t="s">
        <v>329</v>
      </c>
      <c r="I815" s="822" t="s">
        <v>1851</v>
      </c>
      <c r="J815" s="822" t="s">
        <v>1852</v>
      </c>
      <c r="K815" s="822" t="s">
        <v>1853</v>
      </c>
      <c r="L815" s="825">
        <v>249.55</v>
      </c>
      <c r="M815" s="825">
        <v>3743.25</v>
      </c>
      <c r="N815" s="822">
        <v>15</v>
      </c>
      <c r="O815" s="826">
        <v>9</v>
      </c>
      <c r="P815" s="825">
        <v>3743.25</v>
      </c>
      <c r="Q815" s="827">
        <v>1</v>
      </c>
      <c r="R815" s="822">
        <v>15</v>
      </c>
      <c r="S815" s="827">
        <v>1</v>
      </c>
      <c r="T815" s="826">
        <v>9</v>
      </c>
      <c r="U815" s="828">
        <v>1</v>
      </c>
    </row>
    <row r="816" spans="1:21" ht="14.45" customHeight="1" x14ac:dyDescent="0.2">
      <c r="A816" s="821">
        <v>31</v>
      </c>
      <c r="B816" s="822" t="s">
        <v>1691</v>
      </c>
      <c r="C816" s="822" t="s">
        <v>1697</v>
      </c>
      <c r="D816" s="823" t="s">
        <v>2703</v>
      </c>
      <c r="E816" s="824" t="s">
        <v>1717</v>
      </c>
      <c r="F816" s="822" t="s">
        <v>1694</v>
      </c>
      <c r="G816" s="822" t="s">
        <v>1746</v>
      </c>
      <c r="H816" s="822" t="s">
        <v>329</v>
      </c>
      <c r="I816" s="822" t="s">
        <v>1854</v>
      </c>
      <c r="J816" s="822" t="s">
        <v>1855</v>
      </c>
      <c r="K816" s="822" t="s">
        <v>1856</v>
      </c>
      <c r="L816" s="825">
        <v>2296.87</v>
      </c>
      <c r="M816" s="825">
        <v>2296.87</v>
      </c>
      <c r="N816" s="822">
        <v>1</v>
      </c>
      <c r="O816" s="826">
        <v>1</v>
      </c>
      <c r="P816" s="825">
        <v>2296.87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31</v>
      </c>
      <c r="B817" s="822" t="s">
        <v>1691</v>
      </c>
      <c r="C817" s="822" t="s">
        <v>1697</v>
      </c>
      <c r="D817" s="823" t="s">
        <v>2703</v>
      </c>
      <c r="E817" s="824" t="s">
        <v>1717</v>
      </c>
      <c r="F817" s="822" t="s">
        <v>1694</v>
      </c>
      <c r="G817" s="822" t="s">
        <v>1746</v>
      </c>
      <c r="H817" s="822" t="s">
        <v>329</v>
      </c>
      <c r="I817" s="822" t="s">
        <v>1857</v>
      </c>
      <c r="J817" s="822" t="s">
        <v>1858</v>
      </c>
      <c r="K817" s="822" t="s">
        <v>1859</v>
      </c>
      <c r="L817" s="825">
        <v>320.25</v>
      </c>
      <c r="M817" s="825">
        <v>2882.25</v>
      </c>
      <c r="N817" s="822">
        <v>9</v>
      </c>
      <c r="O817" s="826">
        <v>9</v>
      </c>
      <c r="P817" s="825">
        <v>2882.25</v>
      </c>
      <c r="Q817" s="827">
        <v>1</v>
      </c>
      <c r="R817" s="822">
        <v>9</v>
      </c>
      <c r="S817" s="827">
        <v>1</v>
      </c>
      <c r="T817" s="826">
        <v>9</v>
      </c>
      <c r="U817" s="828">
        <v>1</v>
      </c>
    </row>
    <row r="818" spans="1:21" ht="14.45" customHeight="1" x14ac:dyDescent="0.2">
      <c r="A818" s="821">
        <v>31</v>
      </c>
      <c r="B818" s="822" t="s">
        <v>1691</v>
      </c>
      <c r="C818" s="822" t="s">
        <v>1697</v>
      </c>
      <c r="D818" s="823" t="s">
        <v>2703</v>
      </c>
      <c r="E818" s="824" t="s">
        <v>1717</v>
      </c>
      <c r="F818" s="822" t="s">
        <v>1694</v>
      </c>
      <c r="G818" s="822" t="s">
        <v>1746</v>
      </c>
      <c r="H818" s="822" t="s">
        <v>329</v>
      </c>
      <c r="I818" s="822" t="s">
        <v>1996</v>
      </c>
      <c r="J818" s="822" t="s">
        <v>1997</v>
      </c>
      <c r="K818" s="822" t="s">
        <v>1998</v>
      </c>
      <c r="L818" s="825">
        <v>1575</v>
      </c>
      <c r="M818" s="825">
        <v>4725</v>
      </c>
      <c r="N818" s="822">
        <v>3</v>
      </c>
      <c r="O818" s="826">
        <v>3</v>
      </c>
      <c r="P818" s="825">
        <v>4725</v>
      </c>
      <c r="Q818" s="827">
        <v>1</v>
      </c>
      <c r="R818" s="822">
        <v>3</v>
      </c>
      <c r="S818" s="827">
        <v>1</v>
      </c>
      <c r="T818" s="826">
        <v>3</v>
      </c>
      <c r="U818" s="828">
        <v>1</v>
      </c>
    </row>
    <row r="819" spans="1:21" ht="14.45" customHeight="1" x14ac:dyDescent="0.2">
      <c r="A819" s="821">
        <v>31</v>
      </c>
      <c r="B819" s="822" t="s">
        <v>1691</v>
      </c>
      <c r="C819" s="822" t="s">
        <v>1697</v>
      </c>
      <c r="D819" s="823" t="s">
        <v>2703</v>
      </c>
      <c r="E819" s="824" t="s">
        <v>1717</v>
      </c>
      <c r="F819" s="822" t="s">
        <v>1694</v>
      </c>
      <c r="G819" s="822" t="s">
        <v>1746</v>
      </c>
      <c r="H819" s="822" t="s">
        <v>329</v>
      </c>
      <c r="I819" s="822" t="s">
        <v>2072</v>
      </c>
      <c r="J819" s="822" t="s">
        <v>1834</v>
      </c>
      <c r="K819" s="822" t="s">
        <v>2073</v>
      </c>
      <c r="L819" s="825">
        <v>31.91</v>
      </c>
      <c r="M819" s="825">
        <v>31.91</v>
      </c>
      <c r="N819" s="822">
        <v>1</v>
      </c>
      <c r="O819" s="826">
        <v>1</v>
      </c>
      <c r="P819" s="825">
        <v>31.91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31</v>
      </c>
      <c r="B820" s="822" t="s">
        <v>1691</v>
      </c>
      <c r="C820" s="822" t="s">
        <v>1697</v>
      </c>
      <c r="D820" s="823" t="s">
        <v>2703</v>
      </c>
      <c r="E820" s="824" t="s">
        <v>1717</v>
      </c>
      <c r="F820" s="822" t="s">
        <v>1694</v>
      </c>
      <c r="G820" s="822" t="s">
        <v>1746</v>
      </c>
      <c r="H820" s="822" t="s">
        <v>329</v>
      </c>
      <c r="I820" s="822" t="s">
        <v>1863</v>
      </c>
      <c r="J820" s="822" t="s">
        <v>1834</v>
      </c>
      <c r="K820" s="822" t="s">
        <v>1864</v>
      </c>
      <c r="L820" s="825">
        <v>25.5</v>
      </c>
      <c r="M820" s="825">
        <v>25.5</v>
      </c>
      <c r="N820" s="822">
        <v>1</v>
      </c>
      <c r="O820" s="826">
        <v>1</v>
      </c>
      <c r="P820" s="825">
        <v>25.5</v>
      </c>
      <c r="Q820" s="827">
        <v>1</v>
      </c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31</v>
      </c>
      <c r="B821" s="822" t="s">
        <v>1691</v>
      </c>
      <c r="C821" s="822" t="s">
        <v>1697</v>
      </c>
      <c r="D821" s="823" t="s">
        <v>2703</v>
      </c>
      <c r="E821" s="824" t="s">
        <v>1717</v>
      </c>
      <c r="F821" s="822" t="s">
        <v>1694</v>
      </c>
      <c r="G821" s="822" t="s">
        <v>1746</v>
      </c>
      <c r="H821" s="822" t="s">
        <v>329</v>
      </c>
      <c r="I821" s="822" t="s">
        <v>1865</v>
      </c>
      <c r="J821" s="822" t="s">
        <v>1834</v>
      </c>
      <c r="K821" s="822" t="s">
        <v>1866</v>
      </c>
      <c r="L821" s="825">
        <v>39.369999999999997</v>
      </c>
      <c r="M821" s="825">
        <v>39.369999999999997</v>
      </c>
      <c r="N821" s="822">
        <v>1</v>
      </c>
      <c r="O821" s="826">
        <v>1</v>
      </c>
      <c r="P821" s="825">
        <v>39.369999999999997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31</v>
      </c>
      <c r="B822" s="822" t="s">
        <v>1691</v>
      </c>
      <c r="C822" s="822" t="s">
        <v>1697</v>
      </c>
      <c r="D822" s="823" t="s">
        <v>2703</v>
      </c>
      <c r="E822" s="824" t="s">
        <v>1717</v>
      </c>
      <c r="F822" s="822" t="s">
        <v>1694</v>
      </c>
      <c r="G822" s="822" t="s">
        <v>1746</v>
      </c>
      <c r="H822" s="822" t="s">
        <v>329</v>
      </c>
      <c r="I822" s="822" t="s">
        <v>2002</v>
      </c>
      <c r="J822" s="822" t="s">
        <v>2003</v>
      </c>
      <c r="K822" s="822" t="s">
        <v>1829</v>
      </c>
      <c r="L822" s="825">
        <v>347.8</v>
      </c>
      <c r="M822" s="825">
        <v>695.6</v>
      </c>
      <c r="N822" s="822">
        <v>2</v>
      </c>
      <c r="O822" s="826">
        <v>2</v>
      </c>
      <c r="P822" s="825">
        <v>695.6</v>
      </c>
      <c r="Q822" s="827">
        <v>1</v>
      </c>
      <c r="R822" s="822">
        <v>2</v>
      </c>
      <c r="S822" s="827">
        <v>1</v>
      </c>
      <c r="T822" s="826">
        <v>2</v>
      </c>
      <c r="U822" s="828">
        <v>1</v>
      </c>
    </row>
    <row r="823" spans="1:21" ht="14.45" customHeight="1" x14ac:dyDescent="0.2">
      <c r="A823" s="821">
        <v>31</v>
      </c>
      <c r="B823" s="822" t="s">
        <v>1691</v>
      </c>
      <c r="C823" s="822" t="s">
        <v>1697</v>
      </c>
      <c r="D823" s="823" t="s">
        <v>2703</v>
      </c>
      <c r="E823" s="824" t="s">
        <v>1717</v>
      </c>
      <c r="F823" s="822" t="s">
        <v>1694</v>
      </c>
      <c r="G823" s="822" t="s">
        <v>1746</v>
      </c>
      <c r="H823" s="822" t="s">
        <v>329</v>
      </c>
      <c r="I823" s="822" t="s">
        <v>1873</v>
      </c>
      <c r="J823" s="822" t="s">
        <v>1874</v>
      </c>
      <c r="K823" s="822" t="s">
        <v>1875</v>
      </c>
      <c r="L823" s="825">
        <v>349.6</v>
      </c>
      <c r="M823" s="825">
        <v>349.6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31</v>
      </c>
      <c r="B824" s="822" t="s">
        <v>1691</v>
      </c>
      <c r="C824" s="822" t="s">
        <v>1697</v>
      </c>
      <c r="D824" s="823" t="s">
        <v>2703</v>
      </c>
      <c r="E824" s="824" t="s">
        <v>1717</v>
      </c>
      <c r="F824" s="822" t="s">
        <v>1694</v>
      </c>
      <c r="G824" s="822" t="s">
        <v>1746</v>
      </c>
      <c r="H824" s="822" t="s">
        <v>329</v>
      </c>
      <c r="I824" s="822" t="s">
        <v>2613</v>
      </c>
      <c r="J824" s="822" t="s">
        <v>2614</v>
      </c>
      <c r="K824" s="822" t="s">
        <v>2615</v>
      </c>
      <c r="L824" s="825">
        <v>200.1</v>
      </c>
      <c r="M824" s="825">
        <v>200.1</v>
      </c>
      <c r="N824" s="822">
        <v>1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31</v>
      </c>
      <c r="B825" s="822" t="s">
        <v>1691</v>
      </c>
      <c r="C825" s="822" t="s">
        <v>1697</v>
      </c>
      <c r="D825" s="823" t="s">
        <v>2703</v>
      </c>
      <c r="E825" s="824" t="s">
        <v>1719</v>
      </c>
      <c r="F825" s="822" t="s">
        <v>1692</v>
      </c>
      <c r="G825" s="822" t="s">
        <v>1757</v>
      </c>
      <c r="H825" s="822" t="s">
        <v>329</v>
      </c>
      <c r="I825" s="822" t="s">
        <v>1887</v>
      </c>
      <c r="J825" s="822" t="s">
        <v>1759</v>
      </c>
      <c r="K825" s="822" t="s">
        <v>682</v>
      </c>
      <c r="L825" s="825">
        <v>78.33</v>
      </c>
      <c r="M825" s="825">
        <v>156.66</v>
      </c>
      <c r="N825" s="822">
        <v>2</v>
      </c>
      <c r="O825" s="826">
        <v>1</v>
      </c>
      <c r="P825" s="825">
        <v>156.66</v>
      </c>
      <c r="Q825" s="827">
        <v>1</v>
      </c>
      <c r="R825" s="822">
        <v>2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31</v>
      </c>
      <c r="B826" s="822" t="s">
        <v>1691</v>
      </c>
      <c r="C826" s="822" t="s">
        <v>1697</v>
      </c>
      <c r="D826" s="823" t="s">
        <v>2703</v>
      </c>
      <c r="E826" s="824" t="s">
        <v>1719</v>
      </c>
      <c r="F826" s="822" t="s">
        <v>1692</v>
      </c>
      <c r="G826" s="822" t="s">
        <v>1757</v>
      </c>
      <c r="H826" s="822" t="s">
        <v>598</v>
      </c>
      <c r="I826" s="822" t="s">
        <v>2041</v>
      </c>
      <c r="J826" s="822" t="s">
        <v>2042</v>
      </c>
      <c r="K826" s="822" t="s">
        <v>682</v>
      </c>
      <c r="L826" s="825">
        <v>0</v>
      </c>
      <c r="M826" s="825">
        <v>0</v>
      </c>
      <c r="N826" s="822">
        <v>1</v>
      </c>
      <c r="O826" s="826">
        <v>1</v>
      </c>
      <c r="P826" s="825">
        <v>0</v>
      </c>
      <c r="Q826" s="827"/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31</v>
      </c>
      <c r="B827" s="822" t="s">
        <v>1691</v>
      </c>
      <c r="C827" s="822" t="s">
        <v>1697</v>
      </c>
      <c r="D827" s="823" t="s">
        <v>2703</v>
      </c>
      <c r="E827" s="824" t="s">
        <v>1719</v>
      </c>
      <c r="F827" s="822" t="s">
        <v>1692</v>
      </c>
      <c r="G827" s="822" t="s">
        <v>1764</v>
      </c>
      <c r="H827" s="822" t="s">
        <v>329</v>
      </c>
      <c r="I827" s="822" t="s">
        <v>2386</v>
      </c>
      <c r="J827" s="822" t="s">
        <v>2387</v>
      </c>
      <c r="K827" s="822" t="s">
        <v>2388</v>
      </c>
      <c r="L827" s="825">
        <v>70.48</v>
      </c>
      <c r="M827" s="825">
        <v>70.48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31</v>
      </c>
      <c r="B828" s="822" t="s">
        <v>1691</v>
      </c>
      <c r="C828" s="822" t="s">
        <v>1697</v>
      </c>
      <c r="D828" s="823" t="s">
        <v>2703</v>
      </c>
      <c r="E828" s="824" t="s">
        <v>1719</v>
      </c>
      <c r="F828" s="822" t="s">
        <v>1692</v>
      </c>
      <c r="G828" s="822" t="s">
        <v>1764</v>
      </c>
      <c r="H828" s="822" t="s">
        <v>329</v>
      </c>
      <c r="I828" s="822" t="s">
        <v>1765</v>
      </c>
      <c r="J828" s="822" t="s">
        <v>1213</v>
      </c>
      <c r="K828" s="822" t="s">
        <v>1766</v>
      </c>
      <c r="L828" s="825">
        <v>46.99</v>
      </c>
      <c r="M828" s="825">
        <v>93.98</v>
      </c>
      <c r="N828" s="822">
        <v>2</v>
      </c>
      <c r="O828" s="826">
        <v>2</v>
      </c>
      <c r="P828" s="825">
        <v>93.98</v>
      </c>
      <c r="Q828" s="827">
        <v>1</v>
      </c>
      <c r="R828" s="822">
        <v>2</v>
      </c>
      <c r="S828" s="827">
        <v>1</v>
      </c>
      <c r="T828" s="826">
        <v>2</v>
      </c>
      <c r="U828" s="828">
        <v>1</v>
      </c>
    </row>
    <row r="829" spans="1:21" ht="14.45" customHeight="1" x14ac:dyDescent="0.2">
      <c r="A829" s="821">
        <v>31</v>
      </c>
      <c r="B829" s="822" t="s">
        <v>1691</v>
      </c>
      <c r="C829" s="822" t="s">
        <v>1697</v>
      </c>
      <c r="D829" s="823" t="s">
        <v>2703</v>
      </c>
      <c r="E829" s="824" t="s">
        <v>1719</v>
      </c>
      <c r="F829" s="822" t="s">
        <v>1692</v>
      </c>
      <c r="G829" s="822" t="s">
        <v>1764</v>
      </c>
      <c r="H829" s="822" t="s">
        <v>329</v>
      </c>
      <c r="I829" s="822" t="s">
        <v>2456</v>
      </c>
      <c r="J829" s="822" t="s">
        <v>2244</v>
      </c>
      <c r="K829" s="822" t="s">
        <v>2099</v>
      </c>
      <c r="L829" s="825">
        <v>23.49</v>
      </c>
      <c r="M829" s="825">
        <v>23.49</v>
      </c>
      <c r="N829" s="822">
        <v>1</v>
      </c>
      <c r="O829" s="826">
        <v>1</v>
      </c>
      <c r="P829" s="825">
        <v>23.49</v>
      </c>
      <c r="Q829" s="827">
        <v>1</v>
      </c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31</v>
      </c>
      <c r="B830" s="822" t="s">
        <v>1691</v>
      </c>
      <c r="C830" s="822" t="s">
        <v>1697</v>
      </c>
      <c r="D830" s="823" t="s">
        <v>2703</v>
      </c>
      <c r="E830" s="824" t="s">
        <v>1719</v>
      </c>
      <c r="F830" s="822" t="s">
        <v>1692</v>
      </c>
      <c r="G830" s="822" t="s">
        <v>1726</v>
      </c>
      <c r="H830" s="822" t="s">
        <v>329</v>
      </c>
      <c r="I830" s="822" t="s">
        <v>2616</v>
      </c>
      <c r="J830" s="822" t="s">
        <v>1728</v>
      </c>
      <c r="K830" s="822" t="s">
        <v>2617</v>
      </c>
      <c r="L830" s="825">
        <v>0</v>
      </c>
      <c r="M830" s="825">
        <v>0</v>
      </c>
      <c r="N830" s="822">
        <v>1</v>
      </c>
      <c r="O830" s="826">
        <v>1</v>
      </c>
      <c r="P830" s="825">
        <v>0</v>
      </c>
      <c r="Q830" s="827"/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31</v>
      </c>
      <c r="B831" s="822" t="s">
        <v>1691</v>
      </c>
      <c r="C831" s="822" t="s">
        <v>1697</v>
      </c>
      <c r="D831" s="823" t="s">
        <v>2703</v>
      </c>
      <c r="E831" s="824" t="s">
        <v>1719</v>
      </c>
      <c r="F831" s="822" t="s">
        <v>1692</v>
      </c>
      <c r="G831" s="822" t="s">
        <v>1726</v>
      </c>
      <c r="H831" s="822" t="s">
        <v>329</v>
      </c>
      <c r="I831" s="822" t="s">
        <v>2618</v>
      </c>
      <c r="J831" s="822" t="s">
        <v>2619</v>
      </c>
      <c r="K831" s="822" t="s">
        <v>2617</v>
      </c>
      <c r="L831" s="825">
        <v>0</v>
      </c>
      <c r="M831" s="825">
        <v>0</v>
      </c>
      <c r="N831" s="822">
        <v>1</v>
      </c>
      <c r="O831" s="826">
        <v>0.5</v>
      </c>
      <c r="P831" s="825">
        <v>0</v>
      </c>
      <c r="Q831" s="827"/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31</v>
      </c>
      <c r="B832" s="822" t="s">
        <v>1691</v>
      </c>
      <c r="C832" s="822" t="s">
        <v>1697</v>
      </c>
      <c r="D832" s="823" t="s">
        <v>2703</v>
      </c>
      <c r="E832" s="824" t="s">
        <v>1719</v>
      </c>
      <c r="F832" s="822" t="s">
        <v>1692</v>
      </c>
      <c r="G832" s="822" t="s">
        <v>1778</v>
      </c>
      <c r="H832" s="822" t="s">
        <v>329</v>
      </c>
      <c r="I832" s="822" t="s">
        <v>1779</v>
      </c>
      <c r="J832" s="822" t="s">
        <v>1780</v>
      </c>
      <c r="K832" s="822" t="s">
        <v>1781</v>
      </c>
      <c r="L832" s="825">
        <v>132.97999999999999</v>
      </c>
      <c r="M832" s="825">
        <v>1462.7799999999997</v>
      </c>
      <c r="N832" s="822">
        <v>11</v>
      </c>
      <c r="O832" s="826">
        <v>4</v>
      </c>
      <c r="P832" s="825">
        <v>531.91999999999996</v>
      </c>
      <c r="Q832" s="827">
        <v>0.36363636363636365</v>
      </c>
      <c r="R832" s="822">
        <v>4</v>
      </c>
      <c r="S832" s="827">
        <v>0.36363636363636365</v>
      </c>
      <c r="T832" s="826">
        <v>2</v>
      </c>
      <c r="U832" s="828">
        <v>0.5</v>
      </c>
    </row>
    <row r="833" spans="1:21" ht="14.45" customHeight="1" x14ac:dyDescent="0.2">
      <c r="A833" s="821">
        <v>31</v>
      </c>
      <c r="B833" s="822" t="s">
        <v>1691</v>
      </c>
      <c r="C833" s="822" t="s">
        <v>1697</v>
      </c>
      <c r="D833" s="823" t="s">
        <v>2703</v>
      </c>
      <c r="E833" s="824" t="s">
        <v>1719</v>
      </c>
      <c r="F833" s="822" t="s">
        <v>1692</v>
      </c>
      <c r="G833" s="822" t="s">
        <v>2307</v>
      </c>
      <c r="H833" s="822" t="s">
        <v>329</v>
      </c>
      <c r="I833" s="822" t="s">
        <v>2620</v>
      </c>
      <c r="J833" s="822" t="s">
        <v>2621</v>
      </c>
      <c r="K833" s="822" t="s">
        <v>1639</v>
      </c>
      <c r="L833" s="825">
        <v>38.56</v>
      </c>
      <c r="M833" s="825">
        <v>38.56</v>
      </c>
      <c r="N833" s="822">
        <v>1</v>
      </c>
      <c r="O833" s="826">
        <v>1</v>
      </c>
      <c r="P833" s="825">
        <v>38.56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31</v>
      </c>
      <c r="B834" s="822" t="s">
        <v>1691</v>
      </c>
      <c r="C834" s="822" t="s">
        <v>1697</v>
      </c>
      <c r="D834" s="823" t="s">
        <v>2703</v>
      </c>
      <c r="E834" s="824" t="s">
        <v>1719</v>
      </c>
      <c r="F834" s="822" t="s">
        <v>1692</v>
      </c>
      <c r="G834" s="822" t="s">
        <v>1721</v>
      </c>
      <c r="H834" s="822" t="s">
        <v>598</v>
      </c>
      <c r="I834" s="822" t="s">
        <v>1785</v>
      </c>
      <c r="J834" s="822" t="s">
        <v>773</v>
      </c>
      <c r="K834" s="822" t="s">
        <v>1786</v>
      </c>
      <c r="L834" s="825">
        <v>368.16</v>
      </c>
      <c r="M834" s="825">
        <v>736.32</v>
      </c>
      <c r="N834" s="822">
        <v>2</v>
      </c>
      <c r="O834" s="826">
        <v>1</v>
      </c>
      <c r="P834" s="825">
        <v>736.32</v>
      </c>
      <c r="Q834" s="827">
        <v>1</v>
      </c>
      <c r="R834" s="822">
        <v>2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31</v>
      </c>
      <c r="B835" s="822" t="s">
        <v>1691</v>
      </c>
      <c r="C835" s="822" t="s">
        <v>1697</v>
      </c>
      <c r="D835" s="823" t="s">
        <v>2703</v>
      </c>
      <c r="E835" s="824" t="s">
        <v>1719</v>
      </c>
      <c r="F835" s="822" t="s">
        <v>1692</v>
      </c>
      <c r="G835" s="822" t="s">
        <v>1721</v>
      </c>
      <c r="H835" s="822" t="s">
        <v>598</v>
      </c>
      <c r="I835" s="822" t="s">
        <v>1431</v>
      </c>
      <c r="J835" s="822" t="s">
        <v>773</v>
      </c>
      <c r="K835" s="822" t="s">
        <v>1432</v>
      </c>
      <c r="L835" s="825">
        <v>736.33</v>
      </c>
      <c r="M835" s="825">
        <v>12517.61</v>
      </c>
      <c r="N835" s="822">
        <v>17</v>
      </c>
      <c r="O835" s="826">
        <v>6</v>
      </c>
      <c r="P835" s="825">
        <v>12517.61</v>
      </c>
      <c r="Q835" s="827">
        <v>1</v>
      </c>
      <c r="R835" s="822">
        <v>17</v>
      </c>
      <c r="S835" s="827">
        <v>1</v>
      </c>
      <c r="T835" s="826">
        <v>6</v>
      </c>
      <c r="U835" s="828">
        <v>1</v>
      </c>
    </row>
    <row r="836" spans="1:21" ht="14.45" customHeight="1" x14ac:dyDescent="0.2">
      <c r="A836" s="821">
        <v>31</v>
      </c>
      <c r="B836" s="822" t="s">
        <v>1691</v>
      </c>
      <c r="C836" s="822" t="s">
        <v>1697</v>
      </c>
      <c r="D836" s="823" t="s">
        <v>2703</v>
      </c>
      <c r="E836" s="824" t="s">
        <v>1719</v>
      </c>
      <c r="F836" s="822" t="s">
        <v>1692</v>
      </c>
      <c r="G836" s="822" t="s">
        <v>1721</v>
      </c>
      <c r="H836" s="822" t="s">
        <v>598</v>
      </c>
      <c r="I836" s="822" t="s">
        <v>1433</v>
      </c>
      <c r="J836" s="822" t="s">
        <v>773</v>
      </c>
      <c r="K836" s="822" t="s">
        <v>1434</v>
      </c>
      <c r="L836" s="825">
        <v>490.89</v>
      </c>
      <c r="M836" s="825">
        <v>2454.4499999999998</v>
      </c>
      <c r="N836" s="822">
        <v>5</v>
      </c>
      <c r="O836" s="826">
        <v>1.5</v>
      </c>
      <c r="P836" s="825">
        <v>2454.4499999999998</v>
      </c>
      <c r="Q836" s="827">
        <v>1</v>
      </c>
      <c r="R836" s="822">
        <v>5</v>
      </c>
      <c r="S836" s="827">
        <v>1</v>
      </c>
      <c r="T836" s="826">
        <v>1.5</v>
      </c>
      <c r="U836" s="828">
        <v>1</v>
      </c>
    </row>
    <row r="837" spans="1:21" ht="14.45" customHeight="1" x14ac:dyDescent="0.2">
      <c r="A837" s="821">
        <v>31</v>
      </c>
      <c r="B837" s="822" t="s">
        <v>1691</v>
      </c>
      <c r="C837" s="822" t="s">
        <v>1697</v>
      </c>
      <c r="D837" s="823" t="s">
        <v>2703</v>
      </c>
      <c r="E837" s="824" t="s">
        <v>1719</v>
      </c>
      <c r="F837" s="822" t="s">
        <v>1692</v>
      </c>
      <c r="G837" s="822" t="s">
        <v>1721</v>
      </c>
      <c r="H837" s="822" t="s">
        <v>598</v>
      </c>
      <c r="I837" s="822" t="s">
        <v>2114</v>
      </c>
      <c r="J837" s="822" t="s">
        <v>776</v>
      </c>
      <c r="K837" s="822" t="s">
        <v>2115</v>
      </c>
      <c r="L837" s="825">
        <v>1847.49</v>
      </c>
      <c r="M837" s="825">
        <v>1847.49</v>
      </c>
      <c r="N837" s="822">
        <v>1</v>
      </c>
      <c r="O837" s="826">
        <v>1</v>
      </c>
      <c r="P837" s="825">
        <v>1847.49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31</v>
      </c>
      <c r="B838" s="822" t="s">
        <v>1691</v>
      </c>
      <c r="C838" s="822" t="s">
        <v>1697</v>
      </c>
      <c r="D838" s="823" t="s">
        <v>2703</v>
      </c>
      <c r="E838" s="824" t="s">
        <v>1719</v>
      </c>
      <c r="F838" s="822" t="s">
        <v>1692</v>
      </c>
      <c r="G838" s="822" t="s">
        <v>1721</v>
      </c>
      <c r="H838" s="822" t="s">
        <v>598</v>
      </c>
      <c r="I838" s="822" t="s">
        <v>1722</v>
      </c>
      <c r="J838" s="822" t="s">
        <v>773</v>
      </c>
      <c r="K838" s="822" t="s">
        <v>1723</v>
      </c>
      <c r="L838" s="825">
        <v>923.74</v>
      </c>
      <c r="M838" s="825">
        <v>1847.48</v>
      </c>
      <c r="N838" s="822">
        <v>2</v>
      </c>
      <c r="O838" s="826">
        <v>1</v>
      </c>
      <c r="P838" s="825">
        <v>1847.48</v>
      </c>
      <c r="Q838" s="827">
        <v>1</v>
      </c>
      <c r="R838" s="822">
        <v>2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31</v>
      </c>
      <c r="B839" s="822" t="s">
        <v>1691</v>
      </c>
      <c r="C839" s="822" t="s">
        <v>1697</v>
      </c>
      <c r="D839" s="823" t="s">
        <v>2703</v>
      </c>
      <c r="E839" s="824" t="s">
        <v>1719</v>
      </c>
      <c r="F839" s="822" t="s">
        <v>1692</v>
      </c>
      <c r="G839" s="822" t="s">
        <v>1787</v>
      </c>
      <c r="H839" s="822" t="s">
        <v>329</v>
      </c>
      <c r="I839" s="822" t="s">
        <v>1788</v>
      </c>
      <c r="J839" s="822" t="s">
        <v>637</v>
      </c>
      <c r="K839" s="822" t="s">
        <v>1186</v>
      </c>
      <c r="L839" s="825">
        <v>35.25</v>
      </c>
      <c r="M839" s="825">
        <v>70.5</v>
      </c>
      <c r="N839" s="822">
        <v>2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31</v>
      </c>
      <c r="B840" s="822" t="s">
        <v>1691</v>
      </c>
      <c r="C840" s="822" t="s">
        <v>1697</v>
      </c>
      <c r="D840" s="823" t="s">
        <v>2703</v>
      </c>
      <c r="E840" s="824" t="s">
        <v>1719</v>
      </c>
      <c r="F840" s="822" t="s">
        <v>1692</v>
      </c>
      <c r="G840" s="822" t="s">
        <v>1730</v>
      </c>
      <c r="H840" s="822" t="s">
        <v>598</v>
      </c>
      <c r="I840" s="822" t="s">
        <v>1575</v>
      </c>
      <c r="J840" s="822" t="s">
        <v>918</v>
      </c>
      <c r="K840" s="822" t="s">
        <v>920</v>
      </c>
      <c r="L840" s="825">
        <v>0</v>
      </c>
      <c r="M840" s="825">
        <v>0</v>
      </c>
      <c r="N840" s="822">
        <v>18</v>
      </c>
      <c r="O840" s="826">
        <v>11.5</v>
      </c>
      <c r="P840" s="825">
        <v>0</v>
      </c>
      <c r="Q840" s="827"/>
      <c r="R840" s="822">
        <v>15</v>
      </c>
      <c r="S840" s="827">
        <v>0.83333333333333337</v>
      </c>
      <c r="T840" s="826">
        <v>8.5</v>
      </c>
      <c r="U840" s="828">
        <v>0.73913043478260865</v>
      </c>
    </row>
    <row r="841" spans="1:21" ht="14.45" customHeight="1" x14ac:dyDescent="0.2">
      <c r="A841" s="821">
        <v>31</v>
      </c>
      <c r="B841" s="822" t="s">
        <v>1691</v>
      </c>
      <c r="C841" s="822" t="s">
        <v>1697</v>
      </c>
      <c r="D841" s="823" t="s">
        <v>2703</v>
      </c>
      <c r="E841" s="824" t="s">
        <v>1719</v>
      </c>
      <c r="F841" s="822" t="s">
        <v>1692</v>
      </c>
      <c r="G841" s="822" t="s">
        <v>1794</v>
      </c>
      <c r="H841" s="822" t="s">
        <v>329</v>
      </c>
      <c r="I841" s="822" t="s">
        <v>1795</v>
      </c>
      <c r="J841" s="822" t="s">
        <v>1157</v>
      </c>
      <c r="K841" s="822" t="s">
        <v>1796</v>
      </c>
      <c r="L841" s="825">
        <v>219.37</v>
      </c>
      <c r="M841" s="825">
        <v>2413.0699999999997</v>
      </c>
      <c r="N841" s="822">
        <v>11</v>
      </c>
      <c r="O841" s="826">
        <v>6.5</v>
      </c>
      <c r="P841" s="825">
        <v>2413.0699999999997</v>
      </c>
      <c r="Q841" s="827">
        <v>1</v>
      </c>
      <c r="R841" s="822">
        <v>11</v>
      </c>
      <c r="S841" s="827">
        <v>1</v>
      </c>
      <c r="T841" s="826">
        <v>6.5</v>
      </c>
      <c r="U841" s="828">
        <v>1</v>
      </c>
    </row>
    <row r="842" spans="1:21" ht="14.45" customHeight="1" x14ac:dyDescent="0.2">
      <c r="A842" s="821">
        <v>31</v>
      </c>
      <c r="B842" s="822" t="s">
        <v>1691</v>
      </c>
      <c r="C842" s="822" t="s">
        <v>1697</v>
      </c>
      <c r="D842" s="823" t="s">
        <v>2703</v>
      </c>
      <c r="E842" s="824" t="s">
        <v>1719</v>
      </c>
      <c r="F842" s="822" t="s">
        <v>1692</v>
      </c>
      <c r="G842" s="822" t="s">
        <v>2056</v>
      </c>
      <c r="H842" s="822" t="s">
        <v>329</v>
      </c>
      <c r="I842" s="822" t="s">
        <v>2135</v>
      </c>
      <c r="J842" s="822" t="s">
        <v>1015</v>
      </c>
      <c r="K842" s="822" t="s">
        <v>2136</v>
      </c>
      <c r="L842" s="825">
        <v>33.4</v>
      </c>
      <c r="M842" s="825">
        <v>100.19999999999999</v>
      </c>
      <c r="N842" s="822">
        <v>3</v>
      </c>
      <c r="O842" s="826">
        <v>2</v>
      </c>
      <c r="P842" s="825">
        <v>100.19999999999999</v>
      </c>
      <c r="Q842" s="827">
        <v>1</v>
      </c>
      <c r="R842" s="822">
        <v>3</v>
      </c>
      <c r="S842" s="827">
        <v>1</v>
      </c>
      <c r="T842" s="826">
        <v>2</v>
      </c>
      <c r="U842" s="828">
        <v>1</v>
      </c>
    </row>
    <row r="843" spans="1:21" ht="14.45" customHeight="1" x14ac:dyDescent="0.2">
      <c r="A843" s="821">
        <v>31</v>
      </c>
      <c r="B843" s="822" t="s">
        <v>1691</v>
      </c>
      <c r="C843" s="822" t="s">
        <v>1697</v>
      </c>
      <c r="D843" s="823" t="s">
        <v>2703</v>
      </c>
      <c r="E843" s="824" t="s">
        <v>1719</v>
      </c>
      <c r="F843" s="822" t="s">
        <v>1692</v>
      </c>
      <c r="G843" s="822" t="s">
        <v>1724</v>
      </c>
      <c r="H843" s="822" t="s">
        <v>329</v>
      </c>
      <c r="I843" s="822" t="s">
        <v>2197</v>
      </c>
      <c r="J843" s="822" t="s">
        <v>1732</v>
      </c>
      <c r="K843" s="822" t="s">
        <v>2198</v>
      </c>
      <c r="L843" s="825">
        <v>33.31</v>
      </c>
      <c r="M843" s="825">
        <v>99.93</v>
      </c>
      <c r="N843" s="822">
        <v>3</v>
      </c>
      <c r="O843" s="826">
        <v>3</v>
      </c>
      <c r="P843" s="825">
        <v>66.62</v>
      </c>
      <c r="Q843" s="827">
        <v>0.66666666666666663</v>
      </c>
      <c r="R843" s="822">
        <v>2</v>
      </c>
      <c r="S843" s="827">
        <v>0.66666666666666663</v>
      </c>
      <c r="T843" s="826">
        <v>2</v>
      </c>
      <c r="U843" s="828">
        <v>0.66666666666666663</v>
      </c>
    </row>
    <row r="844" spans="1:21" ht="14.45" customHeight="1" x14ac:dyDescent="0.2">
      <c r="A844" s="821">
        <v>31</v>
      </c>
      <c r="B844" s="822" t="s">
        <v>1691</v>
      </c>
      <c r="C844" s="822" t="s">
        <v>1697</v>
      </c>
      <c r="D844" s="823" t="s">
        <v>2703</v>
      </c>
      <c r="E844" s="824" t="s">
        <v>1719</v>
      </c>
      <c r="F844" s="822" t="s">
        <v>1692</v>
      </c>
      <c r="G844" s="822" t="s">
        <v>1724</v>
      </c>
      <c r="H844" s="822" t="s">
        <v>329</v>
      </c>
      <c r="I844" s="822" t="s">
        <v>1807</v>
      </c>
      <c r="J844" s="822" t="s">
        <v>1732</v>
      </c>
      <c r="K844" s="822" t="s">
        <v>1808</v>
      </c>
      <c r="L844" s="825">
        <v>99.94</v>
      </c>
      <c r="M844" s="825">
        <v>299.82</v>
      </c>
      <c r="N844" s="822">
        <v>3</v>
      </c>
      <c r="O844" s="826">
        <v>2</v>
      </c>
      <c r="P844" s="825">
        <v>99.94</v>
      </c>
      <c r="Q844" s="827">
        <v>0.33333333333333331</v>
      </c>
      <c r="R844" s="822">
        <v>1</v>
      </c>
      <c r="S844" s="827">
        <v>0.33333333333333331</v>
      </c>
      <c r="T844" s="826">
        <v>1</v>
      </c>
      <c r="U844" s="828">
        <v>0.5</v>
      </c>
    </row>
    <row r="845" spans="1:21" ht="14.45" customHeight="1" x14ac:dyDescent="0.2">
      <c r="A845" s="821">
        <v>31</v>
      </c>
      <c r="B845" s="822" t="s">
        <v>1691</v>
      </c>
      <c r="C845" s="822" t="s">
        <v>1697</v>
      </c>
      <c r="D845" s="823" t="s">
        <v>2703</v>
      </c>
      <c r="E845" s="824" t="s">
        <v>1719</v>
      </c>
      <c r="F845" s="822" t="s">
        <v>1692</v>
      </c>
      <c r="G845" s="822" t="s">
        <v>1724</v>
      </c>
      <c r="H845" s="822" t="s">
        <v>329</v>
      </c>
      <c r="I845" s="822" t="s">
        <v>2421</v>
      </c>
      <c r="J845" s="822" t="s">
        <v>1732</v>
      </c>
      <c r="K845" s="822" t="s">
        <v>2422</v>
      </c>
      <c r="L845" s="825">
        <v>299.83999999999997</v>
      </c>
      <c r="M845" s="825">
        <v>299.83999999999997</v>
      </c>
      <c r="N845" s="822">
        <v>1</v>
      </c>
      <c r="O845" s="826">
        <v>1</v>
      </c>
      <c r="P845" s="825">
        <v>299.83999999999997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31</v>
      </c>
      <c r="B846" s="822" t="s">
        <v>1691</v>
      </c>
      <c r="C846" s="822" t="s">
        <v>1697</v>
      </c>
      <c r="D846" s="823" t="s">
        <v>2703</v>
      </c>
      <c r="E846" s="824" t="s">
        <v>1719</v>
      </c>
      <c r="F846" s="822" t="s">
        <v>1692</v>
      </c>
      <c r="G846" s="822" t="s">
        <v>1724</v>
      </c>
      <c r="H846" s="822" t="s">
        <v>329</v>
      </c>
      <c r="I846" s="822" t="s">
        <v>1725</v>
      </c>
      <c r="J846" s="822" t="s">
        <v>1048</v>
      </c>
      <c r="K846" s="822" t="s">
        <v>1050</v>
      </c>
      <c r="L846" s="825">
        <v>50.32</v>
      </c>
      <c r="M846" s="825">
        <v>201.28</v>
      </c>
      <c r="N846" s="822">
        <v>4</v>
      </c>
      <c r="O846" s="826">
        <v>2</v>
      </c>
      <c r="P846" s="825">
        <v>201.28</v>
      </c>
      <c r="Q846" s="827">
        <v>1</v>
      </c>
      <c r="R846" s="822">
        <v>4</v>
      </c>
      <c r="S846" s="827">
        <v>1</v>
      </c>
      <c r="T846" s="826">
        <v>2</v>
      </c>
      <c r="U846" s="828">
        <v>1</v>
      </c>
    </row>
    <row r="847" spans="1:21" ht="14.45" customHeight="1" x14ac:dyDescent="0.2">
      <c r="A847" s="821">
        <v>31</v>
      </c>
      <c r="B847" s="822" t="s">
        <v>1691</v>
      </c>
      <c r="C847" s="822" t="s">
        <v>1697</v>
      </c>
      <c r="D847" s="823" t="s">
        <v>2703</v>
      </c>
      <c r="E847" s="824" t="s">
        <v>1719</v>
      </c>
      <c r="F847" s="822" t="s">
        <v>1692</v>
      </c>
      <c r="G847" s="822" t="s">
        <v>1724</v>
      </c>
      <c r="H847" s="822" t="s">
        <v>329</v>
      </c>
      <c r="I847" s="822" t="s">
        <v>1731</v>
      </c>
      <c r="J847" s="822" t="s">
        <v>1732</v>
      </c>
      <c r="K847" s="822" t="s">
        <v>1733</v>
      </c>
      <c r="L847" s="825">
        <v>66.63</v>
      </c>
      <c r="M847" s="825">
        <v>66.63</v>
      </c>
      <c r="N847" s="822">
        <v>1</v>
      </c>
      <c r="O847" s="826">
        <v>0.5</v>
      </c>
      <c r="P847" s="825">
        <v>66.63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31</v>
      </c>
      <c r="B848" s="822" t="s">
        <v>1691</v>
      </c>
      <c r="C848" s="822" t="s">
        <v>1697</v>
      </c>
      <c r="D848" s="823" t="s">
        <v>2703</v>
      </c>
      <c r="E848" s="824" t="s">
        <v>1719</v>
      </c>
      <c r="F848" s="822" t="s">
        <v>1692</v>
      </c>
      <c r="G848" s="822" t="s">
        <v>1724</v>
      </c>
      <c r="H848" s="822" t="s">
        <v>329</v>
      </c>
      <c r="I848" s="822" t="s">
        <v>1963</v>
      </c>
      <c r="J848" s="822" t="s">
        <v>1048</v>
      </c>
      <c r="K848" s="822" t="s">
        <v>1964</v>
      </c>
      <c r="L848" s="825">
        <v>16.77</v>
      </c>
      <c r="M848" s="825">
        <v>218.01</v>
      </c>
      <c r="N848" s="822">
        <v>13</v>
      </c>
      <c r="O848" s="826">
        <v>12</v>
      </c>
      <c r="P848" s="825">
        <v>134.16</v>
      </c>
      <c r="Q848" s="827">
        <v>0.61538461538461542</v>
      </c>
      <c r="R848" s="822">
        <v>8</v>
      </c>
      <c r="S848" s="827">
        <v>0.61538461538461542</v>
      </c>
      <c r="T848" s="826">
        <v>7</v>
      </c>
      <c r="U848" s="828">
        <v>0.58333333333333337</v>
      </c>
    </row>
    <row r="849" spans="1:21" ht="14.45" customHeight="1" x14ac:dyDescent="0.2">
      <c r="A849" s="821">
        <v>31</v>
      </c>
      <c r="B849" s="822" t="s">
        <v>1691</v>
      </c>
      <c r="C849" s="822" t="s">
        <v>1697</v>
      </c>
      <c r="D849" s="823" t="s">
        <v>2703</v>
      </c>
      <c r="E849" s="824" t="s">
        <v>1719</v>
      </c>
      <c r="F849" s="822" t="s">
        <v>1692</v>
      </c>
      <c r="G849" s="822" t="s">
        <v>1809</v>
      </c>
      <c r="H849" s="822" t="s">
        <v>598</v>
      </c>
      <c r="I849" s="822" t="s">
        <v>1526</v>
      </c>
      <c r="J849" s="822" t="s">
        <v>1077</v>
      </c>
      <c r="K849" s="822" t="s">
        <v>1527</v>
      </c>
      <c r="L849" s="825">
        <v>154.36000000000001</v>
      </c>
      <c r="M849" s="825">
        <v>154.36000000000001</v>
      </c>
      <c r="N849" s="822">
        <v>1</v>
      </c>
      <c r="O849" s="826">
        <v>0.5</v>
      </c>
      <c r="P849" s="825">
        <v>154.36000000000001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31</v>
      </c>
      <c r="B850" s="822" t="s">
        <v>1691</v>
      </c>
      <c r="C850" s="822" t="s">
        <v>1697</v>
      </c>
      <c r="D850" s="823" t="s">
        <v>2703</v>
      </c>
      <c r="E850" s="824" t="s">
        <v>1719</v>
      </c>
      <c r="F850" s="822" t="s">
        <v>1692</v>
      </c>
      <c r="G850" s="822" t="s">
        <v>1809</v>
      </c>
      <c r="H850" s="822" t="s">
        <v>598</v>
      </c>
      <c r="I850" s="822" t="s">
        <v>1528</v>
      </c>
      <c r="J850" s="822" t="s">
        <v>1529</v>
      </c>
      <c r="K850" s="822" t="s">
        <v>1530</v>
      </c>
      <c r="L850" s="825">
        <v>149.52000000000001</v>
      </c>
      <c r="M850" s="825">
        <v>299.04000000000002</v>
      </c>
      <c r="N850" s="822">
        <v>2</v>
      </c>
      <c r="O850" s="826">
        <v>1</v>
      </c>
      <c r="P850" s="825">
        <v>299.04000000000002</v>
      </c>
      <c r="Q850" s="827">
        <v>1</v>
      </c>
      <c r="R850" s="822">
        <v>2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31</v>
      </c>
      <c r="B851" s="822" t="s">
        <v>1691</v>
      </c>
      <c r="C851" s="822" t="s">
        <v>1697</v>
      </c>
      <c r="D851" s="823" t="s">
        <v>2703</v>
      </c>
      <c r="E851" s="824" t="s">
        <v>1719</v>
      </c>
      <c r="F851" s="822" t="s">
        <v>1694</v>
      </c>
      <c r="G851" s="822" t="s">
        <v>1746</v>
      </c>
      <c r="H851" s="822" t="s">
        <v>329</v>
      </c>
      <c r="I851" s="822" t="s">
        <v>1747</v>
      </c>
      <c r="J851" s="822" t="s">
        <v>1748</v>
      </c>
      <c r="K851" s="822" t="s">
        <v>1749</v>
      </c>
      <c r="L851" s="825">
        <v>971.25</v>
      </c>
      <c r="M851" s="825">
        <v>971.25</v>
      </c>
      <c r="N851" s="822">
        <v>1</v>
      </c>
      <c r="O851" s="826">
        <v>1</v>
      </c>
      <c r="P851" s="825">
        <v>971.25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31</v>
      </c>
      <c r="B852" s="822" t="s">
        <v>1691</v>
      </c>
      <c r="C852" s="822" t="s">
        <v>1697</v>
      </c>
      <c r="D852" s="823" t="s">
        <v>2703</v>
      </c>
      <c r="E852" s="824" t="s">
        <v>1719</v>
      </c>
      <c r="F852" s="822" t="s">
        <v>1694</v>
      </c>
      <c r="G852" s="822" t="s">
        <v>1746</v>
      </c>
      <c r="H852" s="822" t="s">
        <v>329</v>
      </c>
      <c r="I852" s="822" t="s">
        <v>2622</v>
      </c>
      <c r="J852" s="822" t="s">
        <v>2623</v>
      </c>
      <c r="K852" s="822" t="s">
        <v>2364</v>
      </c>
      <c r="L852" s="825">
        <v>1599.65</v>
      </c>
      <c r="M852" s="825">
        <v>1599.65</v>
      </c>
      <c r="N852" s="822">
        <v>1</v>
      </c>
      <c r="O852" s="826">
        <v>1</v>
      </c>
      <c r="P852" s="825">
        <v>1599.65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31</v>
      </c>
      <c r="B853" s="822" t="s">
        <v>1691</v>
      </c>
      <c r="C853" s="822" t="s">
        <v>1697</v>
      </c>
      <c r="D853" s="823" t="s">
        <v>2703</v>
      </c>
      <c r="E853" s="824" t="s">
        <v>1719</v>
      </c>
      <c r="F853" s="822" t="s">
        <v>1694</v>
      </c>
      <c r="G853" s="822" t="s">
        <v>1746</v>
      </c>
      <c r="H853" s="822" t="s">
        <v>329</v>
      </c>
      <c r="I853" s="822" t="s">
        <v>2624</v>
      </c>
      <c r="J853" s="822" t="s">
        <v>2625</v>
      </c>
      <c r="K853" s="822" t="s">
        <v>2626</v>
      </c>
      <c r="L853" s="825">
        <v>1383</v>
      </c>
      <c r="M853" s="825">
        <v>2766</v>
      </c>
      <c r="N853" s="822">
        <v>2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31</v>
      </c>
      <c r="B854" s="822" t="s">
        <v>1691</v>
      </c>
      <c r="C854" s="822" t="s">
        <v>1697</v>
      </c>
      <c r="D854" s="823" t="s">
        <v>2703</v>
      </c>
      <c r="E854" s="824" t="s">
        <v>1719</v>
      </c>
      <c r="F854" s="822" t="s">
        <v>1694</v>
      </c>
      <c r="G854" s="822" t="s">
        <v>1746</v>
      </c>
      <c r="H854" s="822" t="s">
        <v>329</v>
      </c>
      <c r="I854" s="822" t="s">
        <v>1980</v>
      </c>
      <c r="J854" s="822" t="s">
        <v>1981</v>
      </c>
      <c r="K854" s="822" t="s">
        <v>1982</v>
      </c>
      <c r="L854" s="825">
        <v>245.42</v>
      </c>
      <c r="M854" s="825">
        <v>245.42</v>
      </c>
      <c r="N854" s="822">
        <v>1</v>
      </c>
      <c r="O854" s="826">
        <v>1</v>
      </c>
      <c r="P854" s="825">
        <v>245.42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31</v>
      </c>
      <c r="B855" s="822" t="s">
        <v>1691</v>
      </c>
      <c r="C855" s="822" t="s">
        <v>1697</v>
      </c>
      <c r="D855" s="823" t="s">
        <v>2703</v>
      </c>
      <c r="E855" s="824" t="s">
        <v>1719</v>
      </c>
      <c r="F855" s="822" t="s">
        <v>1694</v>
      </c>
      <c r="G855" s="822" t="s">
        <v>1746</v>
      </c>
      <c r="H855" s="822" t="s">
        <v>329</v>
      </c>
      <c r="I855" s="822" t="s">
        <v>1839</v>
      </c>
      <c r="J855" s="822" t="s">
        <v>1840</v>
      </c>
      <c r="K855" s="822" t="s">
        <v>1841</v>
      </c>
      <c r="L855" s="825">
        <v>399.63</v>
      </c>
      <c r="M855" s="825">
        <v>399.63</v>
      </c>
      <c r="N855" s="822">
        <v>1</v>
      </c>
      <c r="O855" s="826">
        <v>1</v>
      </c>
      <c r="P855" s="825">
        <v>399.63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31</v>
      </c>
      <c r="B856" s="822" t="s">
        <v>1691</v>
      </c>
      <c r="C856" s="822" t="s">
        <v>1697</v>
      </c>
      <c r="D856" s="823" t="s">
        <v>2703</v>
      </c>
      <c r="E856" s="824" t="s">
        <v>1719</v>
      </c>
      <c r="F856" s="822" t="s">
        <v>1694</v>
      </c>
      <c r="G856" s="822" t="s">
        <v>1746</v>
      </c>
      <c r="H856" s="822" t="s">
        <v>329</v>
      </c>
      <c r="I856" s="822" t="s">
        <v>2066</v>
      </c>
      <c r="J856" s="822" t="s">
        <v>2067</v>
      </c>
      <c r="K856" s="822" t="s">
        <v>2068</v>
      </c>
      <c r="L856" s="825">
        <v>80.36</v>
      </c>
      <c r="M856" s="825">
        <v>160.72</v>
      </c>
      <c r="N856" s="822">
        <v>2</v>
      </c>
      <c r="O856" s="826">
        <v>2</v>
      </c>
      <c r="P856" s="825">
        <v>160.72</v>
      </c>
      <c r="Q856" s="827">
        <v>1</v>
      </c>
      <c r="R856" s="822">
        <v>2</v>
      </c>
      <c r="S856" s="827">
        <v>1</v>
      </c>
      <c r="T856" s="826">
        <v>2</v>
      </c>
      <c r="U856" s="828">
        <v>1</v>
      </c>
    </row>
    <row r="857" spans="1:21" ht="14.45" customHeight="1" x14ac:dyDescent="0.2">
      <c r="A857" s="821">
        <v>31</v>
      </c>
      <c r="B857" s="822" t="s">
        <v>1691</v>
      </c>
      <c r="C857" s="822" t="s">
        <v>1697</v>
      </c>
      <c r="D857" s="823" t="s">
        <v>2703</v>
      </c>
      <c r="E857" s="824" t="s">
        <v>1719</v>
      </c>
      <c r="F857" s="822" t="s">
        <v>1694</v>
      </c>
      <c r="G857" s="822" t="s">
        <v>1746</v>
      </c>
      <c r="H857" s="822" t="s">
        <v>329</v>
      </c>
      <c r="I857" s="822" t="s">
        <v>1845</v>
      </c>
      <c r="J857" s="822" t="s">
        <v>1846</v>
      </c>
      <c r="K857" s="822" t="s">
        <v>1847</v>
      </c>
      <c r="L857" s="825">
        <v>1392.62</v>
      </c>
      <c r="M857" s="825">
        <v>2785.24</v>
      </c>
      <c r="N857" s="822">
        <v>2</v>
      </c>
      <c r="O857" s="826">
        <v>2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31</v>
      </c>
      <c r="B858" s="822" t="s">
        <v>1691</v>
      </c>
      <c r="C858" s="822" t="s">
        <v>1697</v>
      </c>
      <c r="D858" s="823" t="s">
        <v>2703</v>
      </c>
      <c r="E858" s="824" t="s">
        <v>1719</v>
      </c>
      <c r="F858" s="822" t="s">
        <v>1694</v>
      </c>
      <c r="G858" s="822" t="s">
        <v>1746</v>
      </c>
      <c r="H858" s="822" t="s">
        <v>329</v>
      </c>
      <c r="I858" s="822" t="s">
        <v>1848</v>
      </c>
      <c r="J858" s="822" t="s">
        <v>1849</v>
      </c>
      <c r="K858" s="822" t="s">
        <v>1850</v>
      </c>
      <c r="L858" s="825">
        <v>749.8</v>
      </c>
      <c r="M858" s="825">
        <v>2249.3999999999996</v>
      </c>
      <c r="N858" s="822">
        <v>3</v>
      </c>
      <c r="O858" s="826">
        <v>3</v>
      </c>
      <c r="P858" s="825">
        <v>2249.3999999999996</v>
      </c>
      <c r="Q858" s="827">
        <v>1</v>
      </c>
      <c r="R858" s="822">
        <v>3</v>
      </c>
      <c r="S858" s="827">
        <v>1</v>
      </c>
      <c r="T858" s="826">
        <v>3</v>
      </c>
      <c r="U858" s="828">
        <v>1</v>
      </c>
    </row>
    <row r="859" spans="1:21" ht="14.45" customHeight="1" x14ac:dyDescent="0.2">
      <c r="A859" s="821">
        <v>31</v>
      </c>
      <c r="B859" s="822" t="s">
        <v>1691</v>
      </c>
      <c r="C859" s="822" t="s">
        <v>1697</v>
      </c>
      <c r="D859" s="823" t="s">
        <v>2703</v>
      </c>
      <c r="E859" s="824" t="s">
        <v>1719</v>
      </c>
      <c r="F859" s="822" t="s">
        <v>1694</v>
      </c>
      <c r="G859" s="822" t="s">
        <v>1746</v>
      </c>
      <c r="H859" s="822" t="s">
        <v>329</v>
      </c>
      <c r="I859" s="822" t="s">
        <v>1851</v>
      </c>
      <c r="J859" s="822" t="s">
        <v>1852</v>
      </c>
      <c r="K859" s="822" t="s">
        <v>1853</v>
      </c>
      <c r="L859" s="825">
        <v>249.55</v>
      </c>
      <c r="M859" s="825">
        <v>998.2</v>
      </c>
      <c r="N859" s="822">
        <v>4</v>
      </c>
      <c r="O859" s="826">
        <v>2</v>
      </c>
      <c r="P859" s="825">
        <v>499.1</v>
      </c>
      <c r="Q859" s="827">
        <v>0.5</v>
      </c>
      <c r="R859" s="822">
        <v>2</v>
      </c>
      <c r="S859" s="827">
        <v>0.5</v>
      </c>
      <c r="T859" s="826">
        <v>1</v>
      </c>
      <c r="U859" s="828">
        <v>0.5</v>
      </c>
    </row>
    <row r="860" spans="1:21" ht="14.45" customHeight="1" x14ac:dyDescent="0.2">
      <c r="A860" s="821">
        <v>31</v>
      </c>
      <c r="B860" s="822" t="s">
        <v>1691</v>
      </c>
      <c r="C860" s="822" t="s">
        <v>1697</v>
      </c>
      <c r="D860" s="823" t="s">
        <v>2703</v>
      </c>
      <c r="E860" s="824" t="s">
        <v>1719</v>
      </c>
      <c r="F860" s="822" t="s">
        <v>1694</v>
      </c>
      <c r="G860" s="822" t="s">
        <v>1746</v>
      </c>
      <c r="H860" s="822" t="s">
        <v>329</v>
      </c>
      <c r="I860" s="822" t="s">
        <v>1857</v>
      </c>
      <c r="J860" s="822" t="s">
        <v>1858</v>
      </c>
      <c r="K860" s="822" t="s">
        <v>1859</v>
      </c>
      <c r="L860" s="825">
        <v>320.25</v>
      </c>
      <c r="M860" s="825">
        <v>1281</v>
      </c>
      <c r="N860" s="822">
        <v>4</v>
      </c>
      <c r="O860" s="826">
        <v>4</v>
      </c>
      <c r="P860" s="825">
        <v>1281</v>
      </c>
      <c r="Q860" s="827">
        <v>1</v>
      </c>
      <c r="R860" s="822">
        <v>4</v>
      </c>
      <c r="S860" s="827">
        <v>1</v>
      </c>
      <c r="T860" s="826">
        <v>4</v>
      </c>
      <c r="U860" s="828">
        <v>1</v>
      </c>
    </row>
    <row r="861" spans="1:21" ht="14.45" customHeight="1" x14ac:dyDescent="0.2">
      <c r="A861" s="821">
        <v>31</v>
      </c>
      <c r="B861" s="822" t="s">
        <v>1691</v>
      </c>
      <c r="C861" s="822" t="s">
        <v>1697</v>
      </c>
      <c r="D861" s="823" t="s">
        <v>2703</v>
      </c>
      <c r="E861" s="824" t="s">
        <v>1719</v>
      </c>
      <c r="F861" s="822" t="s">
        <v>1694</v>
      </c>
      <c r="G861" s="822" t="s">
        <v>1746</v>
      </c>
      <c r="H861" s="822" t="s">
        <v>329</v>
      </c>
      <c r="I861" s="822" t="s">
        <v>1860</v>
      </c>
      <c r="J861" s="822" t="s">
        <v>1861</v>
      </c>
      <c r="K861" s="822" t="s">
        <v>1862</v>
      </c>
      <c r="L861" s="825">
        <v>349.13</v>
      </c>
      <c r="M861" s="825">
        <v>698.26</v>
      </c>
      <c r="N861" s="822">
        <v>2</v>
      </c>
      <c r="O861" s="826">
        <v>2</v>
      </c>
      <c r="P861" s="825">
        <v>698.26</v>
      </c>
      <c r="Q861" s="827">
        <v>1</v>
      </c>
      <c r="R861" s="822">
        <v>2</v>
      </c>
      <c r="S861" s="827">
        <v>1</v>
      </c>
      <c r="T861" s="826">
        <v>2</v>
      </c>
      <c r="U861" s="828">
        <v>1</v>
      </c>
    </row>
    <row r="862" spans="1:21" ht="14.45" customHeight="1" x14ac:dyDescent="0.2">
      <c r="A862" s="821">
        <v>31</v>
      </c>
      <c r="B862" s="822" t="s">
        <v>1691</v>
      </c>
      <c r="C862" s="822" t="s">
        <v>1697</v>
      </c>
      <c r="D862" s="823" t="s">
        <v>2703</v>
      </c>
      <c r="E862" s="824" t="s">
        <v>1719</v>
      </c>
      <c r="F862" s="822" t="s">
        <v>1694</v>
      </c>
      <c r="G862" s="822" t="s">
        <v>1746</v>
      </c>
      <c r="H862" s="822" t="s">
        <v>329</v>
      </c>
      <c r="I862" s="822" t="s">
        <v>1999</v>
      </c>
      <c r="J862" s="822" t="s">
        <v>2000</v>
      </c>
      <c r="K862" s="822" t="s">
        <v>2001</v>
      </c>
      <c r="L862" s="825">
        <v>1437.5</v>
      </c>
      <c r="M862" s="825">
        <v>2875</v>
      </c>
      <c r="N862" s="822">
        <v>2</v>
      </c>
      <c r="O862" s="826">
        <v>1</v>
      </c>
      <c r="P862" s="825">
        <v>2875</v>
      </c>
      <c r="Q862" s="827">
        <v>1</v>
      </c>
      <c r="R862" s="822">
        <v>2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31</v>
      </c>
      <c r="B863" s="822" t="s">
        <v>1691</v>
      </c>
      <c r="C863" s="822" t="s">
        <v>1697</v>
      </c>
      <c r="D863" s="823" t="s">
        <v>2703</v>
      </c>
      <c r="E863" s="824" t="s">
        <v>1719</v>
      </c>
      <c r="F863" s="822" t="s">
        <v>1694</v>
      </c>
      <c r="G863" s="822" t="s">
        <v>1746</v>
      </c>
      <c r="H863" s="822" t="s">
        <v>329</v>
      </c>
      <c r="I863" s="822" t="s">
        <v>1863</v>
      </c>
      <c r="J863" s="822" t="s">
        <v>1834</v>
      </c>
      <c r="K863" s="822" t="s">
        <v>1864</v>
      </c>
      <c r="L863" s="825">
        <v>25.5</v>
      </c>
      <c r="M863" s="825">
        <v>1300.5</v>
      </c>
      <c r="N863" s="822">
        <v>51</v>
      </c>
      <c r="O863" s="826">
        <v>51</v>
      </c>
      <c r="P863" s="825">
        <v>1300.5</v>
      </c>
      <c r="Q863" s="827">
        <v>1</v>
      </c>
      <c r="R863" s="822">
        <v>51</v>
      </c>
      <c r="S863" s="827">
        <v>1</v>
      </c>
      <c r="T863" s="826">
        <v>51</v>
      </c>
      <c r="U863" s="828">
        <v>1</v>
      </c>
    </row>
    <row r="864" spans="1:21" ht="14.45" customHeight="1" x14ac:dyDescent="0.2">
      <c r="A864" s="821">
        <v>31</v>
      </c>
      <c r="B864" s="822" t="s">
        <v>1691</v>
      </c>
      <c r="C864" s="822" t="s">
        <v>1697</v>
      </c>
      <c r="D864" s="823" t="s">
        <v>2703</v>
      </c>
      <c r="E864" s="824" t="s">
        <v>1719</v>
      </c>
      <c r="F864" s="822" t="s">
        <v>1694</v>
      </c>
      <c r="G864" s="822" t="s">
        <v>1746</v>
      </c>
      <c r="H864" s="822" t="s">
        <v>329</v>
      </c>
      <c r="I864" s="822" t="s">
        <v>1865</v>
      </c>
      <c r="J864" s="822" t="s">
        <v>1834</v>
      </c>
      <c r="K864" s="822" t="s">
        <v>1866</v>
      </c>
      <c r="L864" s="825">
        <v>39.369999999999997</v>
      </c>
      <c r="M864" s="825">
        <v>39.369999999999997</v>
      </c>
      <c r="N864" s="822">
        <v>1</v>
      </c>
      <c r="O864" s="826">
        <v>1</v>
      </c>
      <c r="P864" s="825">
        <v>39.369999999999997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31</v>
      </c>
      <c r="B865" s="822" t="s">
        <v>1691</v>
      </c>
      <c r="C865" s="822" t="s">
        <v>1697</v>
      </c>
      <c r="D865" s="823" t="s">
        <v>2703</v>
      </c>
      <c r="E865" s="824" t="s">
        <v>1719</v>
      </c>
      <c r="F865" s="822" t="s">
        <v>1694</v>
      </c>
      <c r="G865" s="822" t="s">
        <v>1746</v>
      </c>
      <c r="H865" s="822" t="s">
        <v>329</v>
      </c>
      <c r="I865" s="822" t="s">
        <v>2221</v>
      </c>
      <c r="J865" s="822" t="s">
        <v>2222</v>
      </c>
      <c r="K865" s="822" t="s">
        <v>2223</v>
      </c>
      <c r="L865" s="825">
        <v>2808.44</v>
      </c>
      <c r="M865" s="825">
        <v>2808.44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31</v>
      </c>
      <c r="B866" s="822" t="s">
        <v>1691</v>
      </c>
      <c r="C866" s="822" t="s">
        <v>1697</v>
      </c>
      <c r="D866" s="823" t="s">
        <v>2703</v>
      </c>
      <c r="E866" s="824" t="s">
        <v>1719</v>
      </c>
      <c r="F866" s="822" t="s">
        <v>1694</v>
      </c>
      <c r="G866" s="822" t="s">
        <v>1746</v>
      </c>
      <c r="H866" s="822" t="s">
        <v>329</v>
      </c>
      <c r="I866" s="822" t="s">
        <v>2627</v>
      </c>
      <c r="J866" s="822" t="s">
        <v>2628</v>
      </c>
      <c r="K866" s="822" t="s">
        <v>2629</v>
      </c>
      <c r="L866" s="825">
        <v>596</v>
      </c>
      <c r="M866" s="825">
        <v>596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31</v>
      </c>
      <c r="B867" s="822" t="s">
        <v>1691</v>
      </c>
      <c r="C867" s="822" t="s">
        <v>1697</v>
      </c>
      <c r="D867" s="823" t="s">
        <v>2703</v>
      </c>
      <c r="E867" s="824" t="s">
        <v>1719</v>
      </c>
      <c r="F867" s="822" t="s">
        <v>1694</v>
      </c>
      <c r="G867" s="822" t="s">
        <v>1746</v>
      </c>
      <c r="H867" s="822" t="s">
        <v>329</v>
      </c>
      <c r="I867" s="822" t="s">
        <v>1873</v>
      </c>
      <c r="J867" s="822" t="s">
        <v>1874</v>
      </c>
      <c r="K867" s="822" t="s">
        <v>1875</v>
      </c>
      <c r="L867" s="825">
        <v>349.6</v>
      </c>
      <c r="M867" s="825">
        <v>349.6</v>
      </c>
      <c r="N867" s="822">
        <v>1</v>
      </c>
      <c r="O867" s="826">
        <v>1</v>
      </c>
      <c r="P867" s="825">
        <v>349.6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31</v>
      </c>
      <c r="B868" s="822" t="s">
        <v>1691</v>
      </c>
      <c r="C868" s="822" t="s">
        <v>1697</v>
      </c>
      <c r="D868" s="823" t="s">
        <v>2703</v>
      </c>
      <c r="E868" s="824" t="s">
        <v>1719</v>
      </c>
      <c r="F868" s="822" t="s">
        <v>1694</v>
      </c>
      <c r="G868" s="822" t="s">
        <v>1746</v>
      </c>
      <c r="H868" s="822" t="s">
        <v>329</v>
      </c>
      <c r="I868" s="822" t="s">
        <v>1876</v>
      </c>
      <c r="J868" s="822" t="s">
        <v>1877</v>
      </c>
      <c r="K868" s="822" t="s">
        <v>1878</v>
      </c>
      <c r="L868" s="825">
        <v>1499.6</v>
      </c>
      <c r="M868" s="825">
        <v>7498</v>
      </c>
      <c r="N868" s="822">
        <v>5</v>
      </c>
      <c r="O868" s="826">
        <v>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31</v>
      </c>
      <c r="B869" s="822" t="s">
        <v>1691</v>
      </c>
      <c r="C869" s="822" t="s">
        <v>1697</v>
      </c>
      <c r="D869" s="823" t="s">
        <v>2703</v>
      </c>
      <c r="E869" s="824" t="s">
        <v>1719</v>
      </c>
      <c r="F869" s="822" t="s">
        <v>1694</v>
      </c>
      <c r="G869" s="822" t="s">
        <v>1746</v>
      </c>
      <c r="H869" s="822" t="s">
        <v>329</v>
      </c>
      <c r="I869" s="822" t="s">
        <v>2630</v>
      </c>
      <c r="J869" s="822" t="s">
        <v>2631</v>
      </c>
      <c r="K869" s="822" t="s">
        <v>2632</v>
      </c>
      <c r="L869" s="825">
        <v>400.2</v>
      </c>
      <c r="M869" s="825">
        <v>400.2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31</v>
      </c>
      <c r="B870" s="822" t="s">
        <v>1691</v>
      </c>
      <c r="C870" s="822" t="s">
        <v>1697</v>
      </c>
      <c r="D870" s="823" t="s">
        <v>2703</v>
      </c>
      <c r="E870" s="824" t="s">
        <v>1720</v>
      </c>
      <c r="F870" s="822" t="s">
        <v>1692</v>
      </c>
      <c r="G870" s="822" t="s">
        <v>1882</v>
      </c>
      <c r="H870" s="822" t="s">
        <v>329</v>
      </c>
      <c r="I870" s="822" t="s">
        <v>2333</v>
      </c>
      <c r="J870" s="822" t="s">
        <v>613</v>
      </c>
      <c r="K870" s="822" t="s">
        <v>1608</v>
      </c>
      <c r="L870" s="825">
        <v>0</v>
      </c>
      <c r="M870" s="825">
        <v>0</v>
      </c>
      <c r="N870" s="822">
        <v>2</v>
      </c>
      <c r="O870" s="826">
        <v>2</v>
      </c>
      <c r="P870" s="825"/>
      <c r="Q870" s="827"/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31</v>
      </c>
      <c r="B871" s="822" t="s">
        <v>1691</v>
      </c>
      <c r="C871" s="822" t="s">
        <v>1697</v>
      </c>
      <c r="D871" s="823" t="s">
        <v>2703</v>
      </c>
      <c r="E871" s="824" t="s">
        <v>1720</v>
      </c>
      <c r="F871" s="822" t="s">
        <v>1692</v>
      </c>
      <c r="G871" s="822" t="s">
        <v>1882</v>
      </c>
      <c r="H871" s="822" t="s">
        <v>598</v>
      </c>
      <c r="I871" s="822" t="s">
        <v>1607</v>
      </c>
      <c r="J871" s="822" t="s">
        <v>617</v>
      </c>
      <c r="K871" s="822" t="s">
        <v>1608</v>
      </c>
      <c r="L871" s="825">
        <v>0</v>
      </c>
      <c r="M871" s="825">
        <v>0</v>
      </c>
      <c r="N871" s="822">
        <v>1</v>
      </c>
      <c r="O871" s="826">
        <v>1</v>
      </c>
      <c r="P871" s="825">
        <v>0</v>
      </c>
      <c r="Q871" s="827"/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31</v>
      </c>
      <c r="B872" s="822" t="s">
        <v>1691</v>
      </c>
      <c r="C872" s="822" t="s">
        <v>1697</v>
      </c>
      <c r="D872" s="823" t="s">
        <v>2703</v>
      </c>
      <c r="E872" s="824" t="s">
        <v>1720</v>
      </c>
      <c r="F872" s="822" t="s">
        <v>1692</v>
      </c>
      <c r="G872" s="822" t="s">
        <v>1757</v>
      </c>
      <c r="H872" s="822" t="s">
        <v>329</v>
      </c>
      <c r="I872" s="822" t="s">
        <v>1887</v>
      </c>
      <c r="J872" s="822" t="s">
        <v>1759</v>
      </c>
      <c r="K872" s="822" t="s">
        <v>682</v>
      </c>
      <c r="L872" s="825">
        <v>78.33</v>
      </c>
      <c r="M872" s="825">
        <v>156.66</v>
      </c>
      <c r="N872" s="822">
        <v>2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31</v>
      </c>
      <c r="B873" s="822" t="s">
        <v>1691</v>
      </c>
      <c r="C873" s="822" t="s">
        <v>1697</v>
      </c>
      <c r="D873" s="823" t="s">
        <v>2703</v>
      </c>
      <c r="E873" s="824" t="s">
        <v>1720</v>
      </c>
      <c r="F873" s="822" t="s">
        <v>1692</v>
      </c>
      <c r="G873" s="822" t="s">
        <v>1757</v>
      </c>
      <c r="H873" s="822" t="s">
        <v>329</v>
      </c>
      <c r="I873" s="822" t="s">
        <v>1758</v>
      </c>
      <c r="J873" s="822" t="s">
        <v>1759</v>
      </c>
      <c r="K873" s="822" t="s">
        <v>682</v>
      </c>
      <c r="L873" s="825">
        <v>78.33</v>
      </c>
      <c r="M873" s="825">
        <v>391.65</v>
      </c>
      <c r="N873" s="822">
        <v>5</v>
      </c>
      <c r="O873" s="826">
        <v>1.5</v>
      </c>
      <c r="P873" s="825">
        <v>313.32</v>
      </c>
      <c r="Q873" s="827">
        <v>0.8</v>
      </c>
      <c r="R873" s="822">
        <v>4</v>
      </c>
      <c r="S873" s="827">
        <v>0.8</v>
      </c>
      <c r="T873" s="826">
        <v>1</v>
      </c>
      <c r="U873" s="828">
        <v>0.66666666666666663</v>
      </c>
    </row>
    <row r="874" spans="1:21" ht="14.45" customHeight="1" x14ac:dyDescent="0.2">
      <c r="A874" s="821">
        <v>31</v>
      </c>
      <c r="B874" s="822" t="s">
        <v>1691</v>
      </c>
      <c r="C874" s="822" t="s">
        <v>1697</v>
      </c>
      <c r="D874" s="823" t="s">
        <v>2703</v>
      </c>
      <c r="E874" s="824" t="s">
        <v>1720</v>
      </c>
      <c r="F874" s="822" t="s">
        <v>1692</v>
      </c>
      <c r="G874" s="822" t="s">
        <v>1764</v>
      </c>
      <c r="H874" s="822" t="s">
        <v>329</v>
      </c>
      <c r="I874" s="822" t="s">
        <v>1888</v>
      </c>
      <c r="J874" s="822" t="s">
        <v>1889</v>
      </c>
      <c r="K874" s="822" t="s">
        <v>1890</v>
      </c>
      <c r="L874" s="825">
        <v>52.87</v>
      </c>
      <c r="M874" s="825">
        <v>158.60999999999999</v>
      </c>
      <c r="N874" s="822">
        <v>3</v>
      </c>
      <c r="O874" s="826">
        <v>1</v>
      </c>
      <c r="P874" s="825">
        <v>158.60999999999999</v>
      </c>
      <c r="Q874" s="827">
        <v>1</v>
      </c>
      <c r="R874" s="822">
        <v>3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31</v>
      </c>
      <c r="B875" s="822" t="s">
        <v>1691</v>
      </c>
      <c r="C875" s="822" t="s">
        <v>1697</v>
      </c>
      <c r="D875" s="823" t="s">
        <v>2703</v>
      </c>
      <c r="E875" s="824" t="s">
        <v>1720</v>
      </c>
      <c r="F875" s="822" t="s">
        <v>1692</v>
      </c>
      <c r="G875" s="822" t="s">
        <v>1764</v>
      </c>
      <c r="H875" s="822" t="s">
        <v>329</v>
      </c>
      <c r="I875" s="822" t="s">
        <v>2633</v>
      </c>
      <c r="J875" s="822" t="s">
        <v>2244</v>
      </c>
      <c r="K875" s="822" t="s">
        <v>2634</v>
      </c>
      <c r="L875" s="825">
        <v>117.47</v>
      </c>
      <c r="M875" s="825">
        <v>117.47</v>
      </c>
      <c r="N875" s="822">
        <v>1</v>
      </c>
      <c r="O875" s="826">
        <v>1</v>
      </c>
      <c r="P875" s="825">
        <v>117.47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31</v>
      </c>
      <c r="B876" s="822" t="s">
        <v>1691</v>
      </c>
      <c r="C876" s="822" t="s">
        <v>1697</v>
      </c>
      <c r="D876" s="823" t="s">
        <v>2703</v>
      </c>
      <c r="E876" s="824" t="s">
        <v>1720</v>
      </c>
      <c r="F876" s="822" t="s">
        <v>1692</v>
      </c>
      <c r="G876" s="822" t="s">
        <v>1891</v>
      </c>
      <c r="H876" s="822" t="s">
        <v>329</v>
      </c>
      <c r="I876" s="822" t="s">
        <v>2635</v>
      </c>
      <c r="J876" s="822" t="s">
        <v>697</v>
      </c>
      <c r="K876" s="822" t="s">
        <v>2636</v>
      </c>
      <c r="L876" s="825">
        <v>273.33</v>
      </c>
      <c r="M876" s="825">
        <v>273.33</v>
      </c>
      <c r="N876" s="822">
        <v>1</v>
      </c>
      <c r="O876" s="826">
        <v>0.5</v>
      </c>
      <c r="P876" s="825">
        <v>273.33</v>
      </c>
      <c r="Q876" s="827">
        <v>1</v>
      </c>
      <c r="R876" s="822">
        <v>1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31</v>
      </c>
      <c r="B877" s="822" t="s">
        <v>1691</v>
      </c>
      <c r="C877" s="822" t="s">
        <v>1697</v>
      </c>
      <c r="D877" s="823" t="s">
        <v>2703</v>
      </c>
      <c r="E877" s="824" t="s">
        <v>1720</v>
      </c>
      <c r="F877" s="822" t="s">
        <v>1692</v>
      </c>
      <c r="G877" s="822" t="s">
        <v>1891</v>
      </c>
      <c r="H877" s="822" t="s">
        <v>329</v>
      </c>
      <c r="I877" s="822" t="s">
        <v>2637</v>
      </c>
      <c r="J877" s="822" t="s">
        <v>697</v>
      </c>
      <c r="K877" s="822" t="s">
        <v>2638</v>
      </c>
      <c r="L877" s="825">
        <v>273.33</v>
      </c>
      <c r="M877" s="825">
        <v>273.33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31</v>
      </c>
      <c r="B878" s="822" t="s">
        <v>1691</v>
      </c>
      <c r="C878" s="822" t="s">
        <v>1697</v>
      </c>
      <c r="D878" s="823" t="s">
        <v>2703</v>
      </c>
      <c r="E878" s="824" t="s">
        <v>1720</v>
      </c>
      <c r="F878" s="822" t="s">
        <v>1692</v>
      </c>
      <c r="G878" s="822" t="s">
        <v>1771</v>
      </c>
      <c r="H878" s="822" t="s">
        <v>598</v>
      </c>
      <c r="I878" s="822" t="s">
        <v>1584</v>
      </c>
      <c r="J878" s="822" t="s">
        <v>1585</v>
      </c>
      <c r="K878" s="822" t="s">
        <v>1586</v>
      </c>
      <c r="L878" s="825">
        <v>169.73</v>
      </c>
      <c r="M878" s="825">
        <v>169.73</v>
      </c>
      <c r="N878" s="822">
        <v>1</v>
      </c>
      <c r="O878" s="826">
        <v>1</v>
      </c>
      <c r="P878" s="825">
        <v>169.73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31</v>
      </c>
      <c r="B879" s="822" t="s">
        <v>1691</v>
      </c>
      <c r="C879" s="822" t="s">
        <v>1697</v>
      </c>
      <c r="D879" s="823" t="s">
        <v>2703</v>
      </c>
      <c r="E879" s="824" t="s">
        <v>1720</v>
      </c>
      <c r="F879" s="822" t="s">
        <v>1692</v>
      </c>
      <c r="G879" s="822" t="s">
        <v>1902</v>
      </c>
      <c r="H879" s="822" t="s">
        <v>329</v>
      </c>
      <c r="I879" s="822" t="s">
        <v>1903</v>
      </c>
      <c r="J879" s="822" t="s">
        <v>1904</v>
      </c>
      <c r="K879" s="822" t="s">
        <v>1905</v>
      </c>
      <c r="L879" s="825">
        <v>0</v>
      </c>
      <c r="M879" s="825">
        <v>0</v>
      </c>
      <c r="N879" s="822">
        <v>1</v>
      </c>
      <c r="O879" s="826">
        <v>1</v>
      </c>
      <c r="P879" s="825"/>
      <c r="Q879" s="827"/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31</v>
      </c>
      <c r="B880" s="822" t="s">
        <v>1691</v>
      </c>
      <c r="C880" s="822" t="s">
        <v>1697</v>
      </c>
      <c r="D880" s="823" t="s">
        <v>2703</v>
      </c>
      <c r="E880" s="824" t="s">
        <v>1720</v>
      </c>
      <c r="F880" s="822" t="s">
        <v>1692</v>
      </c>
      <c r="G880" s="822" t="s">
        <v>2394</v>
      </c>
      <c r="H880" s="822" t="s">
        <v>329</v>
      </c>
      <c r="I880" s="822" t="s">
        <v>2563</v>
      </c>
      <c r="J880" s="822" t="s">
        <v>2564</v>
      </c>
      <c r="K880" s="822" t="s">
        <v>2565</v>
      </c>
      <c r="L880" s="825">
        <v>89.91</v>
      </c>
      <c r="M880" s="825">
        <v>89.91</v>
      </c>
      <c r="N880" s="822">
        <v>1</v>
      </c>
      <c r="O880" s="826">
        <v>1</v>
      </c>
      <c r="P880" s="825">
        <v>89.91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31</v>
      </c>
      <c r="B881" s="822" t="s">
        <v>1691</v>
      </c>
      <c r="C881" s="822" t="s">
        <v>1697</v>
      </c>
      <c r="D881" s="823" t="s">
        <v>2703</v>
      </c>
      <c r="E881" s="824" t="s">
        <v>1720</v>
      </c>
      <c r="F881" s="822" t="s">
        <v>1692</v>
      </c>
      <c r="G881" s="822" t="s">
        <v>1778</v>
      </c>
      <c r="H881" s="822" t="s">
        <v>329</v>
      </c>
      <c r="I881" s="822" t="s">
        <v>1779</v>
      </c>
      <c r="J881" s="822" t="s">
        <v>1780</v>
      </c>
      <c r="K881" s="822" t="s">
        <v>1781</v>
      </c>
      <c r="L881" s="825">
        <v>132.97999999999999</v>
      </c>
      <c r="M881" s="825">
        <v>1994.6999999999998</v>
      </c>
      <c r="N881" s="822">
        <v>15</v>
      </c>
      <c r="O881" s="826">
        <v>7.5</v>
      </c>
      <c r="P881" s="825">
        <v>1196.82</v>
      </c>
      <c r="Q881" s="827">
        <v>0.6</v>
      </c>
      <c r="R881" s="822">
        <v>9</v>
      </c>
      <c r="S881" s="827">
        <v>0.6</v>
      </c>
      <c r="T881" s="826">
        <v>5</v>
      </c>
      <c r="U881" s="828">
        <v>0.66666666666666663</v>
      </c>
    </row>
    <row r="882" spans="1:21" ht="14.45" customHeight="1" x14ac:dyDescent="0.2">
      <c r="A882" s="821">
        <v>31</v>
      </c>
      <c r="B882" s="822" t="s">
        <v>1691</v>
      </c>
      <c r="C882" s="822" t="s">
        <v>1697</v>
      </c>
      <c r="D882" s="823" t="s">
        <v>2703</v>
      </c>
      <c r="E882" s="824" t="s">
        <v>1720</v>
      </c>
      <c r="F882" s="822" t="s">
        <v>1692</v>
      </c>
      <c r="G882" s="822" t="s">
        <v>1736</v>
      </c>
      <c r="H882" s="822" t="s">
        <v>329</v>
      </c>
      <c r="I882" s="822" t="s">
        <v>1737</v>
      </c>
      <c r="J882" s="822" t="s">
        <v>1738</v>
      </c>
      <c r="K882" s="822" t="s">
        <v>1739</v>
      </c>
      <c r="L882" s="825">
        <v>0</v>
      </c>
      <c r="M882" s="825">
        <v>0</v>
      </c>
      <c r="N882" s="822">
        <v>1</v>
      </c>
      <c r="O882" s="826">
        <v>1</v>
      </c>
      <c r="P882" s="825">
        <v>0</v>
      </c>
      <c r="Q882" s="827"/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31</v>
      </c>
      <c r="B883" s="822" t="s">
        <v>1691</v>
      </c>
      <c r="C883" s="822" t="s">
        <v>1697</v>
      </c>
      <c r="D883" s="823" t="s">
        <v>2703</v>
      </c>
      <c r="E883" s="824" t="s">
        <v>1720</v>
      </c>
      <c r="F883" s="822" t="s">
        <v>1692</v>
      </c>
      <c r="G883" s="822" t="s">
        <v>1782</v>
      </c>
      <c r="H883" s="822" t="s">
        <v>329</v>
      </c>
      <c r="I883" s="822" t="s">
        <v>1921</v>
      </c>
      <c r="J883" s="822" t="s">
        <v>619</v>
      </c>
      <c r="K883" s="822" t="s">
        <v>1922</v>
      </c>
      <c r="L883" s="825">
        <v>10.55</v>
      </c>
      <c r="M883" s="825">
        <v>21.1</v>
      </c>
      <c r="N883" s="822">
        <v>2</v>
      </c>
      <c r="O883" s="826">
        <v>1.5</v>
      </c>
      <c r="P883" s="825">
        <v>10.55</v>
      </c>
      <c r="Q883" s="827">
        <v>0.5</v>
      </c>
      <c r="R883" s="822">
        <v>1</v>
      </c>
      <c r="S883" s="827">
        <v>0.5</v>
      </c>
      <c r="T883" s="826">
        <v>1</v>
      </c>
      <c r="U883" s="828">
        <v>0.66666666666666663</v>
      </c>
    </row>
    <row r="884" spans="1:21" ht="14.45" customHeight="1" x14ac:dyDescent="0.2">
      <c r="A884" s="821">
        <v>31</v>
      </c>
      <c r="B884" s="822" t="s">
        <v>1691</v>
      </c>
      <c r="C884" s="822" t="s">
        <v>1697</v>
      </c>
      <c r="D884" s="823" t="s">
        <v>2703</v>
      </c>
      <c r="E884" s="824" t="s">
        <v>1720</v>
      </c>
      <c r="F884" s="822" t="s">
        <v>1692</v>
      </c>
      <c r="G884" s="822" t="s">
        <v>2307</v>
      </c>
      <c r="H884" s="822" t="s">
        <v>329</v>
      </c>
      <c r="I884" s="822" t="s">
        <v>2308</v>
      </c>
      <c r="J884" s="822" t="s">
        <v>718</v>
      </c>
      <c r="K884" s="822" t="s">
        <v>1639</v>
      </c>
      <c r="L884" s="825">
        <v>38.56</v>
      </c>
      <c r="M884" s="825">
        <v>38.56</v>
      </c>
      <c r="N884" s="822">
        <v>1</v>
      </c>
      <c r="O884" s="826">
        <v>1</v>
      </c>
      <c r="P884" s="825">
        <v>38.56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31</v>
      </c>
      <c r="B885" s="822" t="s">
        <v>1691</v>
      </c>
      <c r="C885" s="822" t="s">
        <v>1697</v>
      </c>
      <c r="D885" s="823" t="s">
        <v>2703</v>
      </c>
      <c r="E885" s="824" t="s">
        <v>1720</v>
      </c>
      <c r="F885" s="822" t="s">
        <v>1692</v>
      </c>
      <c r="G885" s="822" t="s">
        <v>1721</v>
      </c>
      <c r="H885" s="822" t="s">
        <v>598</v>
      </c>
      <c r="I885" s="822" t="s">
        <v>1429</v>
      </c>
      <c r="J885" s="822" t="s">
        <v>776</v>
      </c>
      <c r="K885" s="822" t="s">
        <v>1430</v>
      </c>
      <c r="L885" s="825">
        <v>1385.62</v>
      </c>
      <c r="M885" s="825">
        <v>4156.8599999999997</v>
      </c>
      <c r="N885" s="822">
        <v>3</v>
      </c>
      <c r="O885" s="826">
        <v>1</v>
      </c>
      <c r="P885" s="825">
        <v>4156.8599999999997</v>
      </c>
      <c r="Q885" s="827">
        <v>1</v>
      </c>
      <c r="R885" s="822">
        <v>3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31</v>
      </c>
      <c r="B886" s="822" t="s">
        <v>1691</v>
      </c>
      <c r="C886" s="822" t="s">
        <v>1697</v>
      </c>
      <c r="D886" s="823" t="s">
        <v>2703</v>
      </c>
      <c r="E886" s="824" t="s">
        <v>1720</v>
      </c>
      <c r="F886" s="822" t="s">
        <v>1692</v>
      </c>
      <c r="G886" s="822" t="s">
        <v>1721</v>
      </c>
      <c r="H886" s="822" t="s">
        <v>598</v>
      </c>
      <c r="I886" s="822" t="s">
        <v>1431</v>
      </c>
      <c r="J886" s="822" t="s">
        <v>773</v>
      </c>
      <c r="K886" s="822" t="s">
        <v>1432</v>
      </c>
      <c r="L886" s="825">
        <v>736.33</v>
      </c>
      <c r="M886" s="825">
        <v>88359.600000000035</v>
      </c>
      <c r="N886" s="822">
        <v>120</v>
      </c>
      <c r="O886" s="826">
        <v>49</v>
      </c>
      <c r="P886" s="825">
        <v>78787.310000000041</v>
      </c>
      <c r="Q886" s="827">
        <v>0.89166666666666683</v>
      </c>
      <c r="R886" s="822">
        <v>107</v>
      </c>
      <c r="S886" s="827">
        <v>0.89166666666666672</v>
      </c>
      <c r="T886" s="826">
        <v>44</v>
      </c>
      <c r="U886" s="828">
        <v>0.89795918367346939</v>
      </c>
    </row>
    <row r="887" spans="1:21" ht="14.45" customHeight="1" x14ac:dyDescent="0.2">
      <c r="A887" s="821">
        <v>31</v>
      </c>
      <c r="B887" s="822" t="s">
        <v>1691</v>
      </c>
      <c r="C887" s="822" t="s">
        <v>1697</v>
      </c>
      <c r="D887" s="823" t="s">
        <v>2703</v>
      </c>
      <c r="E887" s="824" t="s">
        <v>1720</v>
      </c>
      <c r="F887" s="822" t="s">
        <v>1692</v>
      </c>
      <c r="G887" s="822" t="s">
        <v>1721</v>
      </c>
      <c r="H887" s="822" t="s">
        <v>598</v>
      </c>
      <c r="I887" s="822" t="s">
        <v>1433</v>
      </c>
      <c r="J887" s="822" t="s">
        <v>773</v>
      </c>
      <c r="K887" s="822" t="s">
        <v>1434</v>
      </c>
      <c r="L887" s="825">
        <v>490.89</v>
      </c>
      <c r="M887" s="825">
        <v>15708.480000000001</v>
      </c>
      <c r="N887" s="822">
        <v>32</v>
      </c>
      <c r="O887" s="826">
        <v>14</v>
      </c>
      <c r="P887" s="825">
        <v>13744.920000000002</v>
      </c>
      <c r="Q887" s="827">
        <v>0.875</v>
      </c>
      <c r="R887" s="822">
        <v>28</v>
      </c>
      <c r="S887" s="827">
        <v>0.875</v>
      </c>
      <c r="T887" s="826">
        <v>13</v>
      </c>
      <c r="U887" s="828">
        <v>0.9285714285714286</v>
      </c>
    </row>
    <row r="888" spans="1:21" ht="14.45" customHeight="1" x14ac:dyDescent="0.2">
      <c r="A888" s="821">
        <v>31</v>
      </c>
      <c r="B888" s="822" t="s">
        <v>1691</v>
      </c>
      <c r="C888" s="822" t="s">
        <v>1697</v>
      </c>
      <c r="D888" s="823" t="s">
        <v>2703</v>
      </c>
      <c r="E888" s="824" t="s">
        <v>1720</v>
      </c>
      <c r="F888" s="822" t="s">
        <v>1692</v>
      </c>
      <c r="G888" s="822" t="s">
        <v>1721</v>
      </c>
      <c r="H888" s="822" t="s">
        <v>598</v>
      </c>
      <c r="I888" s="822" t="s">
        <v>2184</v>
      </c>
      <c r="J888" s="822" t="s">
        <v>773</v>
      </c>
      <c r="K888" s="822" t="s">
        <v>2185</v>
      </c>
      <c r="L888" s="825">
        <v>1154.68</v>
      </c>
      <c r="M888" s="825">
        <v>3464.04</v>
      </c>
      <c r="N888" s="822">
        <v>3</v>
      </c>
      <c r="O888" s="826">
        <v>1</v>
      </c>
      <c r="P888" s="825">
        <v>3464.04</v>
      </c>
      <c r="Q888" s="827">
        <v>1</v>
      </c>
      <c r="R888" s="822">
        <v>3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31</v>
      </c>
      <c r="B889" s="822" t="s">
        <v>1691</v>
      </c>
      <c r="C889" s="822" t="s">
        <v>1697</v>
      </c>
      <c r="D889" s="823" t="s">
        <v>2703</v>
      </c>
      <c r="E889" s="824" t="s">
        <v>1720</v>
      </c>
      <c r="F889" s="822" t="s">
        <v>1692</v>
      </c>
      <c r="G889" s="822" t="s">
        <v>1721</v>
      </c>
      <c r="H889" s="822" t="s">
        <v>598</v>
      </c>
      <c r="I889" s="822" t="s">
        <v>1722</v>
      </c>
      <c r="J889" s="822" t="s">
        <v>773</v>
      </c>
      <c r="K889" s="822" t="s">
        <v>1723</v>
      </c>
      <c r="L889" s="825">
        <v>923.74</v>
      </c>
      <c r="M889" s="825">
        <v>9237.4</v>
      </c>
      <c r="N889" s="822">
        <v>10</v>
      </c>
      <c r="O889" s="826">
        <v>4</v>
      </c>
      <c r="P889" s="825">
        <v>9237.4</v>
      </c>
      <c r="Q889" s="827">
        <v>1</v>
      </c>
      <c r="R889" s="822">
        <v>10</v>
      </c>
      <c r="S889" s="827">
        <v>1</v>
      </c>
      <c r="T889" s="826">
        <v>4</v>
      </c>
      <c r="U889" s="828">
        <v>1</v>
      </c>
    </row>
    <row r="890" spans="1:21" ht="14.45" customHeight="1" x14ac:dyDescent="0.2">
      <c r="A890" s="821">
        <v>31</v>
      </c>
      <c r="B890" s="822" t="s">
        <v>1691</v>
      </c>
      <c r="C890" s="822" t="s">
        <v>1697</v>
      </c>
      <c r="D890" s="823" t="s">
        <v>2703</v>
      </c>
      <c r="E890" s="824" t="s">
        <v>1720</v>
      </c>
      <c r="F890" s="822" t="s">
        <v>1692</v>
      </c>
      <c r="G890" s="822" t="s">
        <v>1787</v>
      </c>
      <c r="H890" s="822" t="s">
        <v>329</v>
      </c>
      <c r="I890" s="822" t="s">
        <v>1788</v>
      </c>
      <c r="J890" s="822" t="s">
        <v>637</v>
      </c>
      <c r="K890" s="822" t="s">
        <v>1186</v>
      </c>
      <c r="L890" s="825">
        <v>35.25</v>
      </c>
      <c r="M890" s="825">
        <v>141</v>
      </c>
      <c r="N890" s="822">
        <v>4</v>
      </c>
      <c r="O890" s="826">
        <v>2.5</v>
      </c>
      <c r="P890" s="825">
        <v>141</v>
      </c>
      <c r="Q890" s="827">
        <v>1</v>
      </c>
      <c r="R890" s="822">
        <v>4</v>
      </c>
      <c r="S890" s="827">
        <v>1</v>
      </c>
      <c r="T890" s="826">
        <v>2.5</v>
      </c>
      <c r="U890" s="828">
        <v>1</v>
      </c>
    </row>
    <row r="891" spans="1:21" ht="14.45" customHeight="1" x14ac:dyDescent="0.2">
      <c r="A891" s="821">
        <v>31</v>
      </c>
      <c r="B891" s="822" t="s">
        <v>1691</v>
      </c>
      <c r="C891" s="822" t="s">
        <v>1697</v>
      </c>
      <c r="D891" s="823" t="s">
        <v>2703</v>
      </c>
      <c r="E891" s="824" t="s">
        <v>1720</v>
      </c>
      <c r="F891" s="822" t="s">
        <v>1692</v>
      </c>
      <c r="G891" s="822" t="s">
        <v>1926</v>
      </c>
      <c r="H891" s="822" t="s">
        <v>329</v>
      </c>
      <c r="I891" s="822" t="s">
        <v>2318</v>
      </c>
      <c r="J891" s="822" t="s">
        <v>1237</v>
      </c>
      <c r="K891" s="822" t="s">
        <v>2055</v>
      </c>
      <c r="L891" s="825">
        <v>87.98</v>
      </c>
      <c r="M891" s="825">
        <v>87.98</v>
      </c>
      <c r="N891" s="822">
        <v>1</v>
      </c>
      <c r="O891" s="826">
        <v>0.5</v>
      </c>
      <c r="P891" s="825">
        <v>87.98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31</v>
      </c>
      <c r="B892" s="822" t="s">
        <v>1691</v>
      </c>
      <c r="C892" s="822" t="s">
        <v>1697</v>
      </c>
      <c r="D892" s="823" t="s">
        <v>2703</v>
      </c>
      <c r="E892" s="824" t="s">
        <v>1720</v>
      </c>
      <c r="F892" s="822" t="s">
        <v>1692</v>
      </c>
      <c r="G892" s="822" t="s">
        <v>2319</v>
      </c>
      <c r="H892" s="822" t="s">
        <v>329</v>
      </c>
      <c r="I892" s="822" t="s">
        <v>2639</v>
      </c>
      <c r="J892" s="822" t="s">
        <v>2640</v>
      </c>
      <c r="K892" s="822" t="s">
        <v>2641</v>
      </c>
      <c r="L892" s="825">
        <v>34.659999999999997</v>
      </c>
      <c r="M892" s="825">
        <v>34.659999999999997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31</v>
      </c>
      <c r="B893" s="822" t="s">
        <v>1691</v>
      </c>
      <c r="C893" s="822" t="s">
        <v>1697</v>
      </c>
      <c r="D893" s="823" t="s">
        <v>2703</v>
      </c>
      <c r="E893" s="824" t="s">
        <v>1720</v>
      </c>
      <c r="F893" s="822" t="s">
        <v>1692</v>
      </c>
      <c r="G893" s="822" t="s">
        <v>1789</v>
      </c>
      <c r="H893" s="822" t="s">
        <v>329</v>
      </c>
      <c r="I893" s="822" t="s">
        <v>1790</v>
      </c>
      <c r="J893" s="822" t="s">
        <v>960</v>
      </c>
      <c r="K893" s="822" t="s">
        <v>961</v>
      </c>
      <c r="L893" s="825">
        <v>51.06</v>
      </c>
      <c r="M893" s="825">
        <v>51.06</v>
      </c>
      <c r="N893" s="822">
        <v>1</v>
      </c>
      <c r="O893" s="826">
        <v>0.5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31</v>
      </c>
      <c r="B894" s="822" t="s">
        <v>1691</v>
      </c>
      <c r="C894" s="822" t="s">
        <v>1697</v>
      </c>
      <c r="D894" s="823" t="s">
        <v>2703</v>
      </c>
      <c r="E894" s="824" t="s">
        <v>1720</v>
      </c>
      <c r="F894" s="822" t="s">
        <v>1692</v>
      </c>
      <c r="G894" s="822" t="s">
        <v>1730</v>
      </c>
      <c r="H894" s="822" t="s">
        <v>598</v>
      </c>
      <c r="I894" s="822" t="s">
        <v>1575</v>
      </c>
      <c r="J894" s="822" t="s">
        <v>918</v>
      </c>
      <c r="K894" s="822" t="s">
        <v>920</v>
      </c>
      <c r="L894" s="825">
        <v>0</v>
      </c>
      <c r="M894" s="825">
        <v>0</v>
      </c>
      <c r="N894" s="822">
        <v>53</v>
      </c>
      <c r="O894" s="826">
        <v>49.5</v>
      </c>
      <c r="P894" s="825">
        <v>0</v>
      </c>
      <c r="Q894" s="827"/>
      <c r="R894" s="822">
        <v>41</v>
      </c>
      <c r="S894" s="827">
        <v>0.77358490566037741</v>
      </c>
      <c r="T894" s="826">
        <v>38</v>
      </c>
      <c r="U894" s="828">
        <v>0.76767676767676762</v>
      </c>
    </row>
    <row r="895" spans="1:21" ht="14.45" customHeight="1" x14ac:dyDescent="0.2">
      <c r="A895" s="821">
        <v>31</v>
      </c>
      <c r="B895" s="822" t="s">
        <v>1691</v>
      </c>
      <c r="C895" s="822" t="s">
        <v>1697</v>
      </c>
      <c r="D895" s="823" t="s">
        <v>2703</v>
      </c>
      <c r="E895" s="824" t="s">
        <v>1720</v>
      </c>
      <c r="F895" s="822" t="s">
        <v>1692</v>
      </c>
      <c r="G895" s="822" t="s">
        <v>1730</v>
      </c>
      <c r="H895" s="822" t="s">
        <v>329</v>
      </c>
      <c r="I895" s="822" t="s">
        <v>2321</v>
      </c>
      <c r="J895" s="822" t="s">
        <v>2267</v>
      </c>
      <c r="K895" s="822" t="s">
        <v>935</v>
      </c>
      <c r="L895" s="825">
        <v>0</v>
      </c>
      <c r="M895" s="825">
        <v>0</v>
      </c>
      <c r="N895" s="822">
        <v>1</v>
      </c>
      <c r="O895" s="826">
        <v>1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31</v>
      </c>
      <c r="B896" s="822" t="s">
        <v>1691</v>
      </c>
      <c r="C896" s="822" t="s">
        <v>1697</v>
      </c>
      <c r="D896" s="823" t="s">
        <v>2703</v>
      </c>
      <c r="E896" s="824" t="s">
        <v>1720</v>
      </c>
      <c r="F896" s="822" t="s">
        <v>1692</v>
      </c>
      <c r="G896" s="822" t="s">
        <v>1939</v>
      </c>
      <c r="H896" s="822" t="s">
        <v>329</v>
      </c>
      <c r="I896" s="822" t="s">
        <v>2340</v>
      </c>
      <c r="J896" s="822" t="s">
        <v>657</v>
      </c>
      <c r="K896" s="822" t="s">
        <v>2341</v>
      </c>
      <c r="L896" s="825">
        <v>42.54</v>
      </c>
      <c r="M896" s="825">
        <v>42.54</v>
      </c>
      <c r="N896" s="822">
        <v>1</v>
      </c>
      <c r="O896" s="826">
        <v>1</v>
      </c>
      <c r="P896" s="825">
        <v>42.54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31</v>
      </c>
      <c r="B897" s="822" t="s">
        <v>1691</v>
      </c>
      <c r="C897" s="822" t="s">
        <v>1697</v>
      </c>
      <c r="D897" s="823" t="s">
        <v>2703</v>
      </c>
      <c r="E897" s="824" t="s">
        <v>1720</v>
      </c>
      <c r="F897" s="822" t="s">
        <v>1692</v>
      </c>
      <c r="G897" s="822" t="s">
        <v>1939</v>
      </c>
      <c r="H897" s="822" t="s">
        <v>329</v>
      </c>
      <c r="I897" s="822" t="s">
        <v>2501</v>
      </c>
      <c r="J897" s="822" t="s">
        <v>1151</v>
      </c>
      <c r="K897" s="822" t="s">
        <v>2341</v>
      </c>
      <c r="L897" s="825">
        <v>42.54</v>
      </c>
      <c r="M897" s="825">
        <v>42.54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31</v>
      </c>
      <c r="B898" s="822" t="s">
        <v>1691</v>
      </c>
      <c r="C898" s="822" t="s">
        <v>1697</v>
      </c>
      <c r="D898" s="823" t="s">
        <v>2703</v>
      </c>
      <c r="E898" s="824" t="s">
        <v>1720</v>
      </c>
      <c r="F898" s="822" t="s">
        <v>1692</v>
      </c>
      <c r="G898" s="822" t="s">
        <v>1939</v>
      </c>
      <c r="H898" s="822" t="s">
        <v>329</v>
      </c>
      <c r="I898" s="822" t="s">
        <v>1940</v>
      </c>
      <c r="J898" s="822" t="s">
        <v>657</v>
      </c>
      <c r="K898" s="822" t="s">
        <v>658</v>
      </c>
      <c r="L898" s="825">
        <v>59.56</v>
      </c>
      <c r="M898" s="825">
        <v>59.56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31</v>
      </c>
      <c r="B899" s="822" t="s">
        <v>1691</v>
      </c>
      <c r="C899" s="822" t="s">
        <v>1697</v>
      </c>
      <c r="D899" s="823" t="s">
        <v>2703</v>
      </c>
      <c r="E899" s="824" t="s">
        <v>1720</v>
      </c>
      <c r="F899" s="822" t="s">
        <v>1692</v>
      </c>
      <c r="G899" s="822" t="s">
        <v>1794</v>
      </c>
      <c r="H899" s="822" t="s">
        <v>329</v>
      </c>
      <c r="I899" s="822" t="s">
        <v>1795</v>
      </c>
      <c r="J899" s="822" t="s">
        <v>1157</v>
      </c>
      <c r="K899" s="822" t="s">
        <v>1796</v>
      </c>
      <c r="L899" s="825">
        <v>219.37</v>
      </c>
      <c r="M899" s="825">
        <v>2193.6999999999998</v>
      </c>
      <c r="N899" s="822">
        <v>10</v>
      </c>
      <c r="O899" s="826">
        <v>6</v>
      </c>
      <c r="P899" s="825">
        <v>1535.59</v>
      </c>
      <c r="Q899" s="827">
        <v>0.70000000000000007</v>
      </c>
      <c r="R899" s="822">
        <v>7</v>
      </c>
      <c r="S899" s="827">
        <v>0.7</v>
      </c>
      <c r="T899" s="826">
        <v>4</v>
      </c>
      <c r="U899" s="828">
        <v>0.66666666666666663</v>
      </c>
    </row>
    <row r="900" spans="1:21" ht="14.45" customHeight="1" x14ac:dyDescent="0.2">
      <c r="A900" s="821">
        <v>31</v>
      </c>
      <c r="B900" s="822" t="s">
        <v>1691</v>
      </c>
      <c r="C900" s="822" t="s">
        <v>1697</v>
      </c>
      <c r="D900" s="823" t="s">
        <v>2703</v>
      </c>
      <c r="E900" s="824" t="s">
        <v>1720</v>
      </c>
      <c r="F900" s="822" t="s">
        <v>1692</v>
      </c>
      <c r="G900" s="822" t="s">
        <v>2342</v>
      </c>
      <c r="H900" s="822" t="s">
        <v>329</v>
      </c>
      <c r="I900" s="822" t="s">
        <v>2642</v>
      </c>
      <c r="J900" s="822" t="s">
        <v>2344</v>
      </c>
      <c r="K900" s="822" t="s">
        <v>2643</v>
      </c>
      <c r="L900" s="825">
        <v>61.97</v>
      </c>
      <c r="M900" s="825">
        <v>61.97</v>
      </c>
      <c r="N900" s="822">
        <v>1</v>
      </c>
      <c r="O900" s="826">
        <v>0.5</v>
      </c>
      <c r="P900" s="825">
        <v>61.97</v>
      </c>
      <c r="Q900" s="827">
        <v>1</v>
      </c>
      <c r="R900" s="822">
        <v>1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31</v>
      </c>
      <c r="B901" s="822" t="s">
        <v>1691</v>
      </c>
      <c r="C901" s="822" t="s">
        <v>1697</v>
      </c>
      <c r="D901" s="823" t="s">
        <v>2703</v>
      </c>
      <c r="E901" s="824" t="s">
        <v>1720</v>
      </c>
      <c r="F901" s="822" t="s">
        <v>1692</v>
      </c>
      <c r="G901" s="822" t="s">
        <v>2342</v>
      </c>
      <c r="H901" s="822" t="s">
        <v>329</v>
      </c>
      <c r="I901" s="822" t="s">
        <v>2343</v>
      </c>
      <c r="J901" s="822" t="s">
        <v>2344</v>
      </c>
      <c r="K901" s="822" t="s">
        <v>2345</v>
      </c>
      <c r="L901" s="825">
        <v>61.97</v>
      </c>
      <c r="M901" s="825">
        <v>61.97</v>
      </c>
      <c r="N901" s="822">
        <v>1</v>
      </c>
      <c r="O901" s="826">
        <v>0.5</v>
      </c>
      <c r="P901" s="825">
        <v>61.97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31</v>
      </c>
      <c r="B902" s="822" t="s">
        <v>1691</v>
      </c>
      <c r="C902" s="822" t="s">
        <v>1697</v>
      </c>
      <c r="D902" s="823" t="s">
        <v>2703</v>
      </c>
      <c r="E902" s="824" t="s">
        <v>1720</v>
      </c>
      <c r="F902" s="822" t="s">
        <v>1692</v>
      </c>
      <c r="G902" s="822" t="s">
        <v>1724</v>
      </c>
      <c r="H902" s="822" t="s">
        <v>329</v>
      </c>
      <c r="I902" s="822" t="s">
        <v>1807</v>
      </c>
      <c r="J902" s="822" t="s">
        <v>1732</v>
      </c>
      <c r="K902" s="822" t="s">
        <v>1808</v>
      </c>
      <c r="L902" s="825">
        <v>99.94</v>
      </c>
      <c r="M902" s="825">
        <v>1898.8600000000001</v>
      </c>
      <c r="N902" s="822">
        <v>19</v>
      </c>
      <c r="O902" s="826">
        <v>18.5</v>
      </c>
      <c r="P902" s="825">
        <v>1199.2800000000002</v>
      </c>
      <c r="Q902" s="827">
        <v>0.63157894736842113</v>
      </c>
      <c r="R902" s="822">
        <v>12</v>
      </c>
      <c r="S902" s="827">
        <v>0.63157894736842102</v>
      </c>
      <c r="T902" s="826">
        <v>11.5</v>
      </c>
      <c r="U902" s="828">
        <v>0.6216216216216216</v>
      </c>
    </row>
    <row r="903" spans="1:21" ht="14.45" customHeight="1" x14ac:dyDescent="0.2">
      <c r="A903" s="821">
        <v>31</v>
      </c>
      <c r="B903" s="822" t="s">
        <v>1691</v>
      </c>
      <c r="C903" s="822" t="s">
        <v>1697</v>
      </c>
      <c r="D903" s="823" t="s">
        <v>2703</v>
      </c>
      <c r="E903" s="824" t="s">
        <v>1720</v>
      </c>
      <c r="F903" s="822" t="s">
        <v>1692</v>
      </c>
      <c r="G903" s="822" t="s">
        <v>1724</v>
      </c>
      <c r="H903" s="822" t="s">
        <v>329</v>
      </c>
      <c r="I903" s="822" t="s">
        <v>1725</v>
      </c>
      <c r="J903" s="822" t="s">
        <v>1048</v>
      </c>
      <c r="K903" s="822" t="s">
        <v>1050</v>
      </c>
      <c r="L903" s="825">
        <v>50.32</v>
      </c>
      <c r="M903" s="825">
        <v>100.64</v>
      </c>
      <c r="N903" s="822">
        <v>2</v>
      </c>
      <c r="O903" s="826">
        <v>2</v>
      </c>
      <c r="P903" s="825">
        <v>100.64</v>
      </c>
      <c r="Q903" s="827">
        <v>1</v>
      </c>
      <c r="R903" s="822">
        <v>2</v>
      </c>
      <c r="S903" s="827">
        <v>1</v>
      </c>
      <c r="T903" s="826">
        <v>2</v>
      </c>
      <c r="U903" s="828">
        <v>1</v>
      </c>
    </row>
    <row r="904" spans="1:21" ht="14.45" customHeight="1" x14ac:dyDescent="0.2">
      <c r="A904" s="821">
        <v>31</v>
      </c>
      <c r="B904" s="822" t="s">
        <v>1691</v>
      </c>
      <c r="C904" s="822" t="s">
        <v>1697</v>
      </c>
      <c r="D904" s="823" t="s">
        <v>2703</v>
      </c>
      <c r="E904" s="824" t="s">
        <v>1720</v>
      </c>
      <c r="F904" s="822" t="s">
        <v>1692</v>
      </c>
      <c r="G904" s="822" t="s">
        <v>1724</v>
      </c>
      <c r="H904" s="822" t="s">
        <v>329</v>
      </c>
      <c r="I904" s="822" t="s">
        <v>1740</v>
      </c>
      <c r="J904" s="822" t="s">
        <v>1048</v>
      </c>
      <c r="K904" s="822" t="s">
        <v>1741</v>
      </c>
      <c r="L904" s="825">
        <v>50.32</v>
      </c>
      <c r="M904" s="825">
        <v>503.2</v>
      </c>
      <c r="N904" s="822">
        <v>10</v>
      </c>
      <c r="O904" s="826">
        <v>10</v>
      </c>
      <c r="P904" s="825">
        <v>452.88</v>
      </c>
      <c r="Q904" s="827">
        <v>0.9</v>
      </c>
      <c r="R904" s="822">
        <v>9</v>
      </c>
      <c r="S904" s="827">
        <v>0.9</v>
      </c>
      <c r="T904" s="826">
        <v>9</v>
      </c>
      <c r="U904" s="828">
        <v>0.9</v>
      </c>
    </row>
    <row r="905" spans="1:21" ht="14.45" customHeight="1" x14ac:dyDescent="0.2">
      <c r="A905" s="821">
        <v>31</v>
      </c>
      <c r="B905" s="822" t="s">
        <v>1691</v>
      </c>
      <c r="C905" s="822" t="s">
        <v>1697</v>
      </c>
      <c r="D905" s="823" t="s">
        <v>2703</v>
      </c>
      <c r="E905" s="824" t="s">
        <v>1720</v>
      </c>
      <c r="F905" s="822" t="s">
        <v>1692</v>
      </c>
      <c r="G905" s="822" t="s">
        <v>1724</v>
      </c>
      <c r="H905" s="822" t="s">
        <v>329</v>
      </c>
      <c r="I905" s="822" t="s">
        <v>1961</v>
      </c>
      <c r="J905" s="822" t="s">
        <v>1048</v>
      </c>
      <c r="K905" s="822" t="s">
        <v>1962</v>
      </c>
      <c r="L905" s="825">
        <v>33.549999999999997</v>
      </c>
      <c r="M905" s="825">
        <v>33.549999999999997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31</v>
      </c>
      <c r="B906" s="822" t="s">
        <v>1691</v>
      </c>
      <c r="C906" s="822" t="s">
        <v>1697</v>
      </c>
      <c r="D906" s="823" t="s">
        <v>2703</v>
      </c>
      <c r="E906" s="824" t="s">
        <v>1720</v>
      </c>
      <c r="F906" s="822" t="s">
        <v>1692</v>
      </c>
      <c r="G906" s="822" t="s">
        <v>1809</v>
      </c>
      <c r="H906" s="822" t="s">
        <v>598</v>
      </c>
      <c r="I906" s="822" t="s">
        <v>1526</v>
      </c>
      <c r="J906" s="822" t="s">
        <v>1077</v>
      </c>
      <c r="K906" s="822" t="s">
        <v>1527</v>
      </c>
      <c r="L906" s="825">
        <v>154.36000000000001</v>
      </c>
      <c r="M906" s="825">
        <v>463.08000000000004</v>
      </c>
      <c r="N906" s="822">
        <v>3</v>
      </c>
      <c r="O906" s="826">
        <v>3</v>
      </c>
      <c r="P906" s="825">
        <v>463.08000000000004</v>
      </c>
      <c r="Q906" s="827">
        <v>1</v>
      </c>
      <c r="R906" s="822">
        <v>3</v>
      </c>
      <c r="S906" s="827">
        <v>1</v>
      </c>
      <c r="T906" s="826">
        <v>3</v>
      </c>
      <c r="U906" s="828">
        <v>1</v>
      </c>
    </row>
    <row r="907" spans="1:21" ht="14.45" customHeight="1" x14ac:dyDescent="0.2">
      <c r="A907" s="821">
        <v>31</v>
      </c>
      <c r="B907" s="822" t="s">
        <v>1691</v>
      </c>
      <c r="C907" s="822" t="s">
        <v>1697</v>
      </c>
      <c r="D907" s="823" t="s">
        <v>2703</v>
      </c>
      <c r="E907" s="824" t="s">
        <v>1720</v>
      </c>
      <c r="F907" s="822" t="s">
        <v>1692</v>
      </c>
      <c r="G907" s="822" t="s">
        <v>1809</v>
      </c>
      <c r="H907" s="822" t="s">
        <v>329</v>
      </c>
      <c r="I907" s="822" t="s">
        <v>2351</v>
      </c>
      <c r="J907" s="822" t="s">
        <v>2352</v>
      </c>
      <c r="K907" s="822" t="s">
        <v>2353</v>
      </c>
      <c r="L907" s="825">
        <v>111.22</v>
      </c>
      <c r="M907" s="825">
        <v>111.22</v>
      </c>
      <c r="N907" s="822">
        <v>1</v>
      </c>
      <c r="O907" s="826">
        <v>1</v>
      </c>
      <c r="P907" s="825">
        <v>111.22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31</v>
      </c>
      <c r="B908" s="822" t="s">
        <v>1691</v>
      </c>
      <c r="C908" s="822" t="s">
        <v>1697</v>
      </c>
      <c r="D908" s="823" t="s">
        <v>2703</v>
      </c>
      <c r="E908" s="824" t="s">
        <v>1720</v>
      </c>
      <c r="F908" s="822" t="s">
        <v>1692</v>
      </c>
      <c r="G908" s="822" t="s">
        <v>1809</v>
      </c>
      <c r="H908" s="822" t="s">
        <v>598</v>
      </c>
      <c r="I908" s="822" t="s">
        <v>1528</v>
      </c>
      <c r="J908" s="822" t="s">
        <v>1529</v>
      </c>
      <c r="K908" s="822" t="s">
        <v>1530</v>
      </c>
      <c r="L908" s="825">
        <v>149.52000000000001</v>
      </c>
      <c r="M908" s="825">
        <v>299.04000000000002</v>
      </c>
      <c r="N908" s="822">
        <v>2</v>
      </c>
      <c r="O908" s="826">
        <v>2</v>
      </c>
      <c r="P908" s="825">
        <v>299.04000000000002</v>
      </c>
      <c r="Q908" s="827">
        <v>1</v>
      </c>
      <c r="R908" s="822">
        <v>2</v>
      </c>
      <c r="S908" s="827">
        <v>1</v>
      </c>
      <c r="T908" s="826">
        <v>2</v>
      </c>
      <c r="U908" s="828">
        <v>1</v>
      </c>
    </row>
    <row r="909" spans="1:21" ht="14.45" customHeight="1" x14ac:dyDescent="0.2">
      <c r="A909" s="821">
        <v>31</v>
      </c>
      <c r="B909" s="822" t="s">
        <v>1691</v>
      </c>
      <c r="C909" s="822" t="s">
        <v>1697</v>
      </c>
      <c r="D909" s="823" t="s">
        <v>2703</v>
      </c>
      <c r="E909" s="824" t="s">
        <v>1720</v>
      </c>
      <c r="F909" s="822" t="s">
        <v>1692</v>
      </c>
      <c r="G909" s="822" t="s">
        <v>1809</v>
      </c>
      <c r="H909" s="822" t="s">
        <v>329</v>
      </c>
      <c r="I909" s="822" t="s">
        <v>1810</v>
      </c>
      <c r="J909" s="822" t="s">
        <v>1811</v>
      </c>
      <c r="K909" s="822" t="s">
        <v>1812</v>
      </c>
      <c r="L909" s="825">
        <v>75.73</v>
      </c>
      <c r="M909" s="825">
        <v>75.73</v>
      </c>
      <c r="N909" s="822">
        <v>1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31</v>
      </c>
      <c r="B910" s="822" t="s">
        <v>1691</v>
      </c>
      <c r="C910" s="822" t="s">
        <v>1697</v>
      </c>
      <c r="D910" s="823" t="s">
        <v>2703</v>
      </c>
      <c r="E910" s="824" t="s">
        <v>1720</v>
      </c>
      <c r="F910" s="822" t="s">
        <v>1692</v>
      </c>
      <c r="G910" s="822" t="s">
        <v>1809</v>
      </c>
      <c r="H910" s="822" t="s">
        <v>329</v>
      </c>
      <c r="I910" s="822" t="s">
        <v>1813</v>
      </c>
      <c r="J910" s="822" t="s">
        <v>1077</v>
      </c>
      <c r="K910" s="822" t="s">
        <v>1814</v>
      </c>
      <c r="L910" s="825">
        <v>225.06</v>
      </c>
      <c r="M910" s="825">
        <v>450.12</v>
      </c>
      <c r="N910" s="822">
        <v>2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31</v>
      </c>
      <c r="B911" s="822" t="s">
        <v>1691</v>
      </c>
      <c r="C911" s="822" t="s">
        <v>1697</v>
      </c>
      <c r="D911" s="823" t="s">
        <v>2703</v>
      </c>
      <c r="E911" s="824" t="s">
        <v>1720</v>
      </c>
      <c r="F911" s="822" t="s">
        <v>1692</v>
      </c>
      <c r="G911" s="822" t="s">
        <v>1809</v>
      </c>
      <c r="H911" s="822" t="s">
        <v>329</v>
      </c>
      <c r="I911" s="822" t="s">
        <v>2644</v>
      </c>
      <c r="J911" s="822" t="s">
        <v>1077</v>
      </c>
      <c r="K911" s="822" t="s">
        <v>1814</v>
      </c>
      <c r="L911" s="825">
        <v>225.06</v>
      </c>
      <c r="M911" s="825">
        <v>225.06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31</v>
      </c>
      <c r="B912" s="822" t="s">
        <v>1691</v>
      </c>
      <c r="C912" s="822" t="s">
        <v>1697</v>
      </c>
      <c r="D912" s="823" t="s">
        <v>2703</v>
      </c>
      <c r="E912" s="824" t="s">
        <v>1720</v>
      </c>
      <c r="F912" s="822" t="s">
        <v>1692</v>
      </c>
      <c r="G912" s="822" t="s">
        <v>1809</v>
      </c>
      <c r="H912" s="822" t="s">
        <v>329</v>
      </c>
      <c r="I912" s="822" t="s">
        <v>2645</v>
      </c>
      <c r="J912" s="822" t="s">
        <v>2202</v>
      </c>
      <c r="K912" s="822" t="s">
        <v>2646</v>
      </c>
      <c r="L912" s="825">
        <v>154.36000000000001</v>
      </c>
      <c r="M912" s="825">
        <v>154.36000000000001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31</v>
      </c>
      <c r="B913" s="822" t="s">
        <v>1691</v>
      </c>
      <c r="C913" s="822" t="s">
        <v>1697</v>
      </c>
      <c r="D913" s="823" t="s">
        <v>2703</v>
      </c>
      <c r="E913" s="824" t="s">
        <v>1720</v>
      </c>
      <c r="F913" s="822" t="s">
        <v>1692</v>
      </c>
      <c r="G913" s="822" t="s">
        <v>1815</v>
      </c>
      <c r="H913" s="822" t="s">
        <v>329</v>
      </c>
      <c r="I913" s="822" t="s">
        <v>1816</v>
      </c>
      <c r="J913" s="822" t="s">
        <v>1817</v>
      </c>
      <c r="K913" s="822" t="s">
        <v>1818</v>
      </c>
      <c r="L913" s="825">
        <v>0</v>
      </c>
      <c r="M913" s="825">
        <v>0</v>
      </c>
      <c r="N913" s="822">
        <v>3</v>
      </c>
      <c r="O913" s="826">
        <v>3</v>
      </c>
      <c r="P913" s="825">
        <v>0</v>
      </c>
      <c r="Q913" s="827"/>
      <c r="R913" s="822">
        <v>2</v>
      </c>
      <c r="S913" s="827">
        <v>0.66666666666666663</v>
      </c>
      <c r="T913" s="826">
        <v>2</v>
      </c>
      <c r="U913" s="828">
        <v>0.66666666666666663</v>
      </c>
    </row>
    <row r="914" spans="1:21" ht="14.45" customHeight="1" x14ac:dyDescent="0.2">
      <c r="A914" s="821">
        <v>31</v>
      </c>
      <c r="B914" s="822" t="s">
        <v>1691</v>
      </c>
      <c r="C914" s="822" t="s">
        <v>1697</v>
      </c>
      <c r="D914" s="823" t="s">
        <v>2703</v>
      </c>
      <c r="E914" s="824" t="s">
        <v>1720</v>
      </c>
      <c r="F914" s="822" t="s">
        <v>1693</v>
      </c>
      <c r="G914" s="822" t="s">
        <v>1746</v>
      </c>
      <c r="H914" s="822" t="s">
        <v>329</v>
      </c>
      <c r="I914" s="822" t="s">
        <v>2647</v>
      </c>
      <c r="J914" s="822" t="s">
        <v>2141</v>
      </c>
      <c r="K914" s="822"/>
      <c r="L914" s="825">
        <v>0</v>
      </c>
      <c r="M914" s="825">
        <v>0</v>
      </c>
      <c r="N914" s="822">
        <v>1</v>
      </c>
      <c r="O914" s="826">
        <v>1</v>
      </c>
      <c r="P914" s="825">
        <v>0</v>
      </c>
      <c r="Q914" s="827"/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31</v>
      </c>
      <c r="B915" s="822" t="s">
        <v>1691</v>
      </c>
      <c r="C915" s="822" t="s">
        <v>1697</v>
      </c>
      <c r="D915" s="823" t="s">
        <v>2703</v>
      </c>
      <c r="E915" s="824" t="s">
        <v>1720</v>
      </c>
      <c r="F915" s="822" t="s">
        <v>1693</v>
      </c>
      <c r="G915" s="822" t="s">
        <v>1746</v>
      </c>
      <c r="H915" s="822" t="s">
        <v>329</v>
      </c>
      <c r="I915" s="822" t="s">
        <v>2648</v>
      </c>
      <c r="J915" s="822" t="s">
        <v>2141</v>
      </c>
      <c r="K915" s="822"/>
      <c r="L915" s="825">
        <v>0</v>
      </c>
      <c r="M915" s="825">
        <v>0</v>
      </c>
      <c r="N915" s="822">
        <v>1</v>
      </c>
      <c r="O915" s="826">
        <v>1</v>
      </c>
      <c r="P915" s="825">
        <v>0</v>
      </c>
      <c r="Q915" s="827"/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31</v>
      </c>
      <c r="B916" s="822" t="s">
        <v>1691</v>
      </c>
      <c r="C916" s="822" t="s">
        <v>1697</v>
      </c>
      <c r="D916" s="823" t="s">
        <v>2703</v>
      </c>
      <c r="E916" s="824" t="s">
        <v>1720</v>
      </c>
      <c r="F916" s="822" t="s">
        <v>1693</v>
      </c>
      <c r="G916" s="822" t="s">
        <v>1746</v>
      </c>
      <c r="H916" s="822" t="s">
        <v>329</v>
      </c>
      <c r="I916" s="822" t="s">
        <v>1807</v>
      </c>
      <c r="J916" s="822" t="s">
        <v>2141</v>
      </c>
      <c r="K916" s="822"/>
      <c r="L916" s="825">
        <v>99.94</v>
      </c>
      <c r="M916" s="825">
        <v>99.94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31</v>
      </c>
      <c r="B917" s="822" t="s">
        <v>1691</v>
      </c>
      <c r="C917" s="822" t="s">
        <v>1697</v>
      </c>
      <c r="D917" s="823" t="s">
        <v>2703</v>
      </c>
      <c r="E917" s="824" t="s">
        <v>1720</v>
      </c>
      <c r="F917" s="822" t="s">
        <v>1693</v>
      </c>
      <c r="G917" s="822" t="s">
        <v>1746</v>
      </c>
      <c r="H917" s="822" t="s">
        <v>329</v>
      </c>
      <c r="I917" s="822" t="s">
        <v>2649</v>
      </c>
      <c r="J917" s="822" t="s">
        <v>2141</v>
      </c>
      <c r="K917" s="822"/>
      <c r="L917" s="825">
        <v>0</v>
      </c>
      <c r="M917" s="825">
        <v>0</v>
      </c>
      <c r="N917" s="822">
        <v>1</v>
      </c>
      <c r="O917" s="826">
        <v>1</v>
      </c>
      <c r="P917" s="825">
        <v>0</v>
      </c>
      <c r="Q917" s="827"/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31</v>
      </c>
      <c r="B918" s="822" t="s">
        <v>1691</v>
      </c>
      <c r="C918" s="822" t="s">
        <v>1697</v>
      </c>
      <c r="D918" s="823" t="s">
        <v>2703</v>
      </c>
      <c r="E918" s="824" t="s">
        <v>1720</v>
      </c>
      <c r="F918" s="822" t="s">
        <v>1693</v>
      </c>
      <c r="G918" s="822" t="s">
        <v>1746</v>
      </c>
      <c r="H918" s="822" t="s">
        <v>329</v>
      </c>
      <c r="I918" s="822" t="s">
        <v>2650</v>
      </c>
      <c r="J918" s="822" t="s">
        <v>2141</v>
      </c>
      <c r="K918" s="822"/>
      <c r="L918" s="825">
        <v>0</v>
      </c>
      <c r="M918" s="825">
        <v>0</v>
      </c>
      <c r="N918" s="822">
        <v>1</v>
      </c>
      <c r="O918" s="826">
        <v>1</v>
      </c>
      <c r="P918" s="825">
        <v>0</v>
      </c>
      <c r="Q918" s="827"/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31</v>
      </c>
      <c r="B919" s="822" t="s">
        <v>1691</v>
      </c>
      <c r="C919" s="822" t="s">
        <v>1697</v>
      </c>
      <c r="D919" s="823" t="s">
        <v>2703</v>
      </c>
      <c r="E919" s="824" t="s">
        <v>1720</v>
      </c>
      <c r="F919" s="822" t="s">
        <v>1694</v>
      </c>
      <c r="G919" s="822" t="s">
        <v>1746</v>
      </c>
      <c r="H919" s="822" t="s">
        <v>329</v>
      </c>
      <c r="I919" s="822" t="s">
        <v>1827</v>
      </c>
      <c r="J919" s="822" t="s">
        <v>1828</v>
      </c>
      <c r="K919" s="822" t="s">
        <v>1829</v>
      </c>
      <c r="L919" s="825">
        <v>492.19</v>
      </c>
      <c r="M919" s="825">
        <v>4429.71</v>
      </c>
      <c r="N919" s="822">
        <v>9</v>
      </c>
      <c r="O919" s="826">
        <v>9</v>
      </c>
      <c r="P919" s="825">
        <v>4429.71</v>
      </c>
      <c r="Q919" s="827">
        <v>1</v>
      </c>
      <c r="R919" s="822">
        <v>9</v>
      </c>
      <c r="S919" s="827">
        <v>1</v>
      </c>
      <c r="T919" s="826">
        <v>9</v>
      </c>
      <c r="U919" s="828">
        <v>1</v>
      </c>
    </row>
    <row r="920" spans="1:21" ht="14.45" customHeight="1" x14ac:dyDescent="0.2">
      <c r="A920" s="821">
        <v>31</v>
      </c>
      <c r="B920" s="822" t="s">
        <v>1691</v>
      </c>
      <c r="C920" s="822" t="s">
        <v>1697</v>
      </c>
      <c r="D920" s="823" t="s">
        <v>2703</v>
      </c>
      <c r="E920" s="824" t="s">
        <v>1720</v>
      </c>
      <c r="F920" s="822" t="s">
        <v>1694</v>
      </c>
      <c r="G920" s="822" t="s">
        <v>1746</v>
      </c>
      <c r="H920" s="822" t="s">
        <v>329</v>
      </c>
      <c r="I920" s="822" t="s">
        <v>1747</v>
      </c>
      <c r="J920" s="822" t="s">
        <v>1748</v>
      </c>
      <c r="K920" s="822" t="s">
        <v>1749</v>
      </c>
      <c r="L920" s="825">
        <v>971.25</v>
      </c>
      <c r="M920" s="825">
        <v>6798.75</v>
      </c>
      <c r="N920" s="822">
        <v>7</v>
      </c>
      <c r="O920" s="826">
        <v>7</v>
      </c>
      <c r="P920" s="825">
        <v>6798.75</v>
      </c>
      <c r="Q920" s="827">
        <v>1</v>
      </c>
      <c r="R920" s="822">
        <v>7</v>
      </c>
      <c r="S920" s="827">
        <v>1</v>
      </c>
      <c r="T920" s="826">
        <v>7</v>
      </c>
      <c r="U920" s="828">
        <v>1</v>
      </c>
    </row>
    <row r="921" spans="1:21" ht="14.45" customHeight="1" x14ac:dyDescent="0.2">
      <c r="A921" s="821">
        <v>31</v>
      </c>
      <c r="B921" s="822" t="s">
        <v>1691</v>
      </c>
      <c r="C921" s="822" t="s">
        <v>1697</v>
      </c>
      <c r="D921" s="823" t="s">
        <v>2703</v>
      </c>
      <c r="E921" s="824" t="s">
        <v>1720</v>
      </c>
      <c r="F921" s="822" t="s">
        <v>1694</v>
      </c>
      <c r="G921" s="822" t="s">
        <v>1746</v>
      </c>
      <c r="H921" s="822" t="s">
        <v>329</v>
      </c>
      <c r="I921" s="822" t="s">
        <v>2426</v>
      </c>
      <c r="J921" s="822" t="s">
        <v>2427</v>
      </c>
      <c r="K921" s="822" t="s">
        <v>2428</v>
      </c>
      <c r="L921" s="825">
        <v>341.25</v>
      </c>
      <c r="M921" s="825">
        <v>1023.75</v>
      </c>
      <c r="N921" s="822">
        <v>3</v>
      </c>
      <c r="O921" s="826">
        <v>3</v>
      </c>
      <c r="P921" s="825">
        <v>682.5</v>
      </c>
      <c r="Q921" s="827">
        <v>0.66666666666666663</v>
      </c>
      <c r="R921" s="822">
        <v>2</v>
      </c>
      <c r="S921" s="827">
        <v>0.66666666666666663</v>
      </c>
      <c r="T921" s="826">
        <v>2</v>
      </c>
      <c r="U921" s="828">
        <v>0.66666666666666663</v>
      </c>
    </row>
    <row r="922" spans="1:21" ht="14.45" customHeight="1" x14ac:dyDescent="0.2">
      <c r="A922" s="821">
        <v>31</v>
      </c>
      <c r="B922" s="822" t="s">
        <v>1691</v>
      </c>
      <c r="C922" s="822" t="s">
        <v>1697</v>
      </c>
      <c r="D922" s="823" t="s">
        <v>2703</v>
      </c>
      <c r="E922" s="824" t="s">
        <v>1720</v>
      </c>
      <c r="F922" s="822" t="s">
        <v>1694</v>
      </c>
      <c r="G922" s="822" t="s">
        <v>1746</v>
      </c>
      <c r="H922" s="822" t="s">
        <v>329</v>
      </c>
      <c r="I922" s="822" t="s">
        <v>2213</v>
      </c>
      <c r="J922" s="822" t="s">
        <v>2014</v>
      </c>
      <c r="K922" s="822" t="s">
        <v>2214</v>
      </c>
      <c r="L922" s="825">
        <v>400.2</v>
      </c>
      <c r="M922" s="825">
        <v>800.4</v>
      </c>
      <c r="N922" s="822">
        <v>2</v>
      </c>
      <c r="O922" s="826">
        <v>2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31</v>
      </c>
      <c r="B923" s="822" t="s">
        <v>1691</v>
      </c>
      <c r="C923" s="822" t="s">
        <v>1697</v>
      </c>
      <c r="D923" s="823" t="s">
        <v>2703</v>
      </c>
      <c r="E923" s="824" t="s">
        <v>1720</v>
      </c>
      <c r="F923" s="822" t="s">
        <v>1694</v>
      </c>
      <c r="G923" s="822" t="s">
        <v>1746</v>
      </c>
      <c r="H923" s="822" t="s">
        <v>329</v>
      </c>
      <c r="I923" s="822" t="s">
        <v>1830</v>
      </c>
      <c r="J923" s="822" t="s">
        <v>1831</v>
      </c>
      <c r="K923" s="822" t="s">
        <v>1832</v>
      </c>
      <c r="L923" s="825">
        <v>60.23</v>
      </c>
      <c r="M923" s="825">
        <v>60.23</v>
      </c>
      <c r="N923" s="822">
        <v>1</v>
      </c>
      <c r="O923" s="826">
        <v>1</v>
      </c>
      <c r="P923" s="825">
        <v>60.23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31</v>
      </c>
      <c r="B924" s="822" t="s">
        <v>1691</v>
      </c>
      <c r="C924" s="822" t="s">
        <v>1697</v>
      </c>
      <c r="D924" s="823" t="s">
        <v>2703</v>
      </c>
      <c r="E924" s="824" t="s">
        <v>1720</v>
      </c>
      <c r="F924" s="822" t="s">
        <v>1694</v>
      </c>
      <c r="G924" s="822" t="s">
        <v>1746</v>
      </c>
      <c r="H924" s="822" t="s">
        <v>329</v>
      </c>
      <c r="I924" s="822" t="s">
        <v>1833</v>
      </c>
      <c r="J924" s="822" t="s">
        <v>1834</v>
      </c>
      <c r="K924" s="822" t="s">
        <v>1835</v>
      </c>
      <c r="L924" s="825">
        <v>36.18</v>
      </c>
      <c r="M924" s="825">
        <v>7851.0599999999886</v>
      </c>
      <c r="N924" s="822">
        <v>217</v>
      </c>
      <c r="O924" s="826">
        <v>106</v>
      </c>
      <c r="P924" s="825">
        <v>7489.2599999999884</v>
      </c>
      <c r="Q924" s="827">
        <v>0.95391705069124411</v>
      </c>
      <c r="R924" s="822">
        <v>207</v>
      </c>
      <c r="S924" s="827">
        <v>0.95391705069124422</v>
      </c>
      <c r="T924" s="826">
        <v>101</v>
      </c>
      <c r="U924" s="828">
        <v>0.95283018867924529</v>
      </c>
    </row>
    <row r="925" spans="1:21" ht="14.45" customHeight="1" x14ac:dyDescent="0.2">
      <c r="A925" s="821">
        <v>31</v>
      </c>
      <c r="B925" s="822" t="s">
        <v>1691</v>
      </c>
      <c r="C925" s="822" t="s">
        <v>1697</v>
      </c>
      <c r="D925" s="823" t="s">
        <v>2703</v>
      </c>
      <c r="E925" s="824" t="s">
        <v>1720</v>
      </c>
      <c r="F925" s="822" t="s">
        <v>1694</v>
      </c>
      <c r="G925" s="822" t="s">
        <v>1746</v>
      </c>
      <c r="H925" s="822" t="s">
        <v>329</v>
      </c>
      <c r="I925" s="822" t="s">
        <v>1839</v>
      </c>
      <c r="J925" s="822" t="s">
        <v>1840</v>
      </c>
      <c r="K925" s="822" t="s">
        <v>1841</v>
      </c>
      <c r="L925" s="825">
        <v>399.63</v>
      </c>
      <c r="M925" s="825">
        <v>8392.2300000000014</v>
      </c>
      <c r="N925" s="822">
        <v>21</v>
      </c>
      <c r="O925" s="826">
        <v>21</v>
      </c>
      <c r="P925" s="825">
        <v>7992.6000000000013</v>
      </c>
      <c r="Q925" s="827">
        <v>0.95238095238095233</v>
      </c>
      <c r="R925" s="822">
        <v>20</v>
      </c>
      <c r="S925" s="827">
        <v>0.95238095238095233</v>
      </c>
      <c r="T925" s="826">
        <v>20</v>
      </c>
      <c r="U925" s="828">
        <v>0.95238095238095233</v>
      </c>
    </row>
    <row r="926" spans="1:21" ht="14.45" customHeight="1" x14ac:dyDescent="0.2">
      <c r="A926" s="821">
        <v>31</v>
      </c>
      <c r="B926" s="822" t="s">
        <v>1691</v>
      </c>
      <c r="C926" s="822" t="s">
        <v>1697</v>
      </c>
      <c r="D926" s="823" t="s">
        <v>2703</v>
      </c>
      <c r="E926" s="824" t="s">
        <v>1720</v>
      </c>
      <c r="F926" s="822" t="s">
        <v>1694</v>
      </c>
      <c r="G926" s="822" t="s">
        <v>1746</v>
      </c>
      <c r="H926" s="822" t="s">
        <v>329</v>
      </c>
      <c r="I926" s="822" t="s">
        <v>2142</v>
      </c>
      <c r="J926" s="822" t="s">
        <v>2143</v>
      </c>
      <c r="K926" s="822" t="s">
        <v>2144</v>
      </c>
      <c r="L926" s="825">
        <v>336.5</v>
      </c>
      <c r="M926" s="825">
        <v>336.5</v>
      </c>
      <c r="N926" s="822">
        <v>1</v>
      </c>
      <c r="O926" s="826">
        <v>1</v>
      </c>
      <c r="P926" s="825">
        <v>336.5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31</v>
      </c>
      <c r="B927" s="822" t="s">
        <v>1691</v>
      </c>
      <c r="C927" s="822" t="s">
        <v>1697</v>
      </c>
      <c r="D927" s="823" t="s">
        <v>2703</v>
      </c>
      <c r="E927" s="824" t="s">
        <v>1720</v>
      </c>
      <c r="F927" s="822" t="s">
        <v>1694</v>
      </c>
      <c r="G927" s="822" t="s">
        <v>1746</v>
      </c>
      <c r="H927" s="822" t="s">
        <v>329</v>
      </c>
      <c r="I927" s="822" t="s">
        <v>2066</v>
      </c>
      <c r="J927" s="822" t="s">
        <v>2067</v>
      </c>
      <c r="K927" s="822" t="s">
        <v>2068</v>
      </c>
      <c r="L927" s="825">
        <v>80.36</v>
      </c>
      <c r="M927" s="825">
        <v>80.36</v>
      </c>
      <c r="N927" s="822">
        <v>1</v>
      </c>
      <c r="O927" s="826">
        <v>1</v>
      </c>
      <c r="P927" s="825">
        <v>80.36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31</v>
      </c>
      <c r="B928" s="822" t="s">
        <v>1691</v>
      </c>
      <c r="C928" s="822" t="s">
        <v>1697</v>
      </c>
      <c r="D928" s="823" t="s">
        <v>2703</v>
      </c>
      <c r="E928" s="824" t="s">
        <v>1720</v>
      </c>
      <c r="F928" s="822" t="s">
        <v>1694</v>
      </c>
      <c r="G928" s="822" t="s">
        <v>1746</v>
      </c>
      <c r="H928" s="822" t="s">
        <v>329</v>
      </c>
      <c r="I928" s="822" t="s">
        <v>1848</v>
      </c>
      <c r="J928" s="822" t="s">
        <v>1849</v>
      </c>
      <c r="K928" s="822" t="s">
        <v>1850</v>
      </c>
      <c r="L928" s="825">
        <v>749.8</v>
      </c>
      <c r="M928" s="825">
        <v>4498.8</v>
      </c>
      <c r="N928" s="822">
        <v>6</v>
      </c>
      <c r="O928" s="826">
        <v>6</v>
      </c>
      <c r="P928" s="825">
        <v>4498.8</v>
      </c>
      <c r="Q928" s="827">
        <v>1</v>
      </c>
      <c r="R928" s="822">
        <v>6</v>
      </c>
      <c r="S928" s="827">
        <v>1</v>
      </c>
      <c r="T928" s="826">
        <v>6</v>
      </c>
      <c r="U928" s="828">
        <v>1</v>
      </c>
    </row>
    <row r="929" spans="1:21" ht="14.45" customHeight="1" x14ac:dyDescent="0.2">
      <c r="A929" s="821">
        <v>31</v>
      </c>
      <c r="B929" s="822" t="s">
        <v>1691</v>
      </c>
      <c r="C929" s="822" t="s">
        <v>1697</v>
      </c>
      <c r="D929" s="823" t="s">
        <v>2703</v>
      </c>
      <c r="E929" s="824" t="s">
        <v>1720</v>
      </c>
      <c r="F929" s="822" t="s">
        <v>1694</v>
      </c>
      <c r="G929" s="822" t="s">
        <v>1746</v>
      </c>
      <c r="H929" s="822" t="s">
        <v>329</v>
      </c>
      <c r="I929" s="822" t="s">
        <v>1990</v>
      </c>
      <c r="J929" s="822" t="s">
        <v>1991</v>
      </c>
      <c r="K929" s="822" t="s">
        <v>1992</v>
      </c>
      <c r="L929" s="825">
        <v>199.5</v>
      </c>
      <c r="M929" s="825">
        <v>598.5</v>
      </c>
      <c r="N929" s="822">
        <v>3</v>
      </c>
      <c r="O929" s="826">
        <v>3</v>
      </c>
      <c r="P929" s="825">
        <v>598.5</v>
      </c>
      <c r="Q929" s="827">
        <v>1</v>
      </c>
      <c r="R929" s="822">
        <v>3</v>
      </c>
      <c r="S929" s="827">
        <v>1</v>
      </c>
      <c r="T929" s="826">
        <v>3</v>
      </c>
      <c r="U929" s="828">
        <v>1</v>
      </c>
    </row>
    <row r="930" spans="1:21" ht="14.45" customHeight="1" x14ac:dyDescent="0.2">
      <c r="A930" s="821">
        <v>31</v>
      </c>
      <c r="B930" s="822" t="s">
        <v>1691</v>
      </c>
      <c r="C930" s="822" t="s">
        <v>1697</v>
      </c>
      <c r="D930" s="823" t="s">
        <v>2703</v>
      </c>
      <c r="E930" s="824" t="s">
        <v>1720</v>
      </c>
      <c r="F930" s="822" t="s">
        <v>1694</v>
      </c>
      <c r="G930" s="822" t="s">
        <v>1746</v>
      </c>
      <c r="H930" s="822" t="s">
        <v>329</v>
      </c>
      <c r="I930" s="822" t="s">
        <v>1851</v>
      </c>
      <c r="J930" s="822" t="s">
        <v>1852</v>
      </c>
      <c r="K930" s="822" t="s">
        <v>1853</v>
      </c>
      <c r="L930" s="825">
        <v>249.55</v>
      </c>
      <c r="M930" s="825">
        <v>2245.9499999999998</v>
      </c>
      <c r="N930" s="822">
        <v>9</v>
      </c>
      <c r="O930" s="826">
        <v>5</v>
      </c>
      <c r="P930" s="825">
        <v>2245.9499999999998</v>
      </c>
      <c r="Q930" s="827">
        <v>1</v>
      </c>
      <c r="R930" s="822">
        <v>9</v>
      </c>
      <c r="S930" s="827">
        <v>1</v>
      </c>
      <c r="T930" s="826">
        <v>5</v>
      </c>
      <c r="U930" s="828">
        <v>1</v>
      </c>
    </row>
    <row r="931" spans="1:21" ht="14.45" customHeight="1" x14ac:dyDescent="0.2">
      <c r="A931" s="821">
        <v>31</v>
      </c>
      <c r="B931" s="822" t="s">
        <v>1691</v>
      </c>
      <c r="C931" s="822" t="s">
        <v>1697</v>
      </c>
      <c r="D931" s="823" t="s">
        <v>2703</v>
      </c>
      <c r="E931" s="824" t="s">
        <v>1720</v>
      </c>
      <c r="F931" s="822" t="s">
        <v>1694</v>
      </c>
      <c r="G931" s="822" t="s">
        <v>1746</v>
      </c>
      <c r="H931" s="822" t="s">
        <v>329</v>
      </c>
      <c r="I931" s="822" t="s">
        <v>1857</v>
      </c>
      <c r="J931" s="822" t="s">
        <v>1858</v>
      </c>
      <c r="K931" s="822" t="s">
        <v>1859</v>
      </c>
      <c r="L931" s="825">
        <v>320.25</v>
      </c>
      <c r="M931" s="825">
        <v>3202.5</v>
      </c>
      <c r="N931" s="822">
        <v>10</v>
      </c>
      <c r="O931" s="826">
        <v>10</v>
      </c>
      <c r="P931" s="825">
        <v>3202.5</v>
      </c>
      <c r="Q931" s="827">
        <v>1</v>
      </c>
      <c r="R931" s="822">
        <v>10</v>
      </c>
      <c r="S931" s="827">
        <v>1</v>
      </c>
      <c r="T931" s="826">
        <v>10</v>
      </c>
      <c r="U931" s="828">
        <v>1</v>
      </c>
    </row>
    <row r="932" spans="1:21" ht="14.45" customHeight="1" x14ac:dyDescent="0.2">
      <c r="A932" s="821">
        <v>31</v>
      </c>
      <c r="B932" s="822" t="s">
        <v>1691</v>
      </c>
      <c r="C932" s="822" t="s">
        <v>1697</v>
      </c>
      <c r="D932" s="823" t="s">
        <v>2703</v>
      </c>
      <c r="E932" s="824" t="s">
        <v>1720</v>
      </c>
      <c r="F932" s="822" t="s">
        <v>1694</v>
      </c>
      <c r="G932" s="822" t="s">
        <v>1746</v>
      </c>
      <c r="H932" s="822" t="s">
        <v>329</v>
      </c>
      <c r="I932" s="822" t="s">
        <v>1860</v>
      </c>
      <c r="J932" s="822" t="s">
        <v>1861</v>
      </c>
      <c r="K932" s="822" t="s">
        <v>1862</v>
      </c>
      <c r="L932" s="825">
        <v>349.13</v>
      </c>
      <c r="M932" s="825">
        <v>349.13</v>
      </c>
      <c r="N932" s="822">
        <v>1</v>
      </c>
      <c r="O932" s="826">
        <v>1</v>
      </c>
      <c r="P932" s="825">
        <v>349.13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31</v>
      </c>
      <c r="B933" s="822" t="s">
        <v>1691</v>
      </c>
      <c r="C933" s="822" t="s">
        <v>1697</v>
      </c>
      <c r="D933" s="823" t="s">
        <v>2703</v>
      </c>
      <c r="E933" s="824" t="s">
        <v>1720</v>
      </c>
      <c r="F933" s="822" t="s">
        <v>1694</v>
      </c>
      <c r="G933" s="822" t="s">
        <v>1746</v>
      </c>
      <c r="H933" s="822" t="s">
        <v>329</v>
      </c>
      <c r="I933" s="822" t="s">
        <v>1996</v>
      </c>
      <c r="J933" s="822" t="s">
        <v>1997</v>
      </c>
      <c r="K933" s="822" t="s">
        <v>1998</v>
      </c>
      <c r="L933" s="825">
        <v>1575</v>
      </c>
      <c r="M933" s="825">
        <v>6300</v>
      </c>
      <c r="N933" s="822">
        <v>4</v>
      </c>
      <c r="O933" s="826">
        <v>4</v>
      </c>
      <c r="P933" s="825">
        <v>6300</v>
      </c>
      <c r="Q933" s="827">
        <v>1</v>
      </c>
      <c r="R933" s="822">
        <v>4</v>
      </c>
      <c r="S933" s="827">
        <v>1</v>
      </c>
      <c r="T933" s="826">
        <v>4</v>
      </c>
      <c r="U933" s="828">
        <v>1</v>
      </c>
    </row>
    <row r="934" spans="1:21" ht="14.45" customHeight="1" x14ac:dyDescent="0.2">
      <c r="A934" s="821">
        <v>31</v>
      </c>
      <c r="B934" s="822" t="s">
        <v>1691</v>
      </c>
      <c r="C934" s="822" t="s">
        <v>1697</v>
      </c>
      <c r="D934" s="823" t="s">
        <v>2703</v>
      </c>
      <c r="E934" s="824" t="s">
        <v>1720</v>
      </c>
      <c r="F934" s="822" t="s">
        <v>1694</v>
      </c>
      <c r="G934" s="822" t="s">
        <v>1746</v>
      </c>
      <c r="H934" s="822" t="s">
        <v>329</v>
      </c>
      <c r="I934" s="822" t="s">
        <v>2072</v>
      </c>
      <c r="J934" s="822" t="s">
        <v>1834</v>
      </c>
      <c r="K934" s="822" t="s">
        <v>2073</v>
      </c>
      <c r="L934" s="825">
        <v>31.91</v>
      </c>
      <c r="M934" s="825">
        <v>95.73</v>
      </c>
      <c r="N934" s="822">
        <v>3</v>
      </c>
      <c r="O934" s="826">
        <v>3</v>
      </c>
      <c r="P934" s="825">
        <v>95.73</v>
      </c>
      <c r="Q934" s="827">
        <v>1</v>
      </c>
      <c r="R934" s="822">
        <v>3</v>
      </c>
      <c r="S934" s="827">
        <v>1</v>
      </c>
      <c r="T934" s="826">
        <v>3</v>
      </c>
      <c r="U934" s="828">
        <v>1</v>
      </c>
    </row>
    <row r="935" spans="1:21" ht="14.45" customHeight="1" x14ac:dyDescent="0.2">
      <c r="A935" s="821">
        <v>31</v>
      </c>
      <c r="B935" s="822" t="s">
        <v>1691</v>
      </c>
      <c r="C935" s="822" t="s">
        <v>1697</v>
      </c>
      <c r="D935" s="823" t="s">
        <v>2703</v>
      </c>
      <c r="E935" s="824" t="s">
        <v>1720</v>
      </c>
      <c r="F935" s="822" t="s">
        <v>1694</v>
      </c>
      <c r="G935" s="822" t="s">
        <v>1746</v>
      </c>
      <c r="H935" s="822" t="s">
        <v>329</v>
      </c>
      <c r="I935" s="822" t="s">
        <v>1863</v>
      </c>
      <c r="J935" s="822" t="s">
        <v>1834</v>
      </c>
      <c r="K935" s="822" t="s">
        <v>1864</v>
      </c>
      <c r="L935" s="825">
        <v>25.5</v>
      </c>
      <c r="M935" s="825">
        <v>535.5</v>
      </c>
      <c r="N935" s="822">
        <v>21</v>
      </c>
      <c r="O935" s="826">
        <v>21</v>
      </c>
      <c r="P935" s="825">
        <v>535.5</v>
      </c>
      <c r="Q935" s="827">
        <v>1</v>
      </c>
      <c r="R935" s="822">
        <v>21</v>
      </c>
      <c r="S935" s="827">
        <v>1</v>
      </c>
      <c r="T935" s="826">
        <v>21</v>
      </c>
      <c r="U935" s="828">
        <v>1</v>
      </c>
    </row>
    <row r="936" spans="1:21" ht="14.45" customHeight="1" x14ac:dyDescent="0.2">
      <c r="A936" s="821">
        <v>31</v>
      </c>
      <c r="B936" s="822" t="s">
        <v>1691</v>
      </c>
      <c r="C936" s="822" t="s">
        <v>1697</v>
      </c>
      <c r="D936" s="823" t="s">
        <v>2703</v>
      </c>
      <c r="E936" s="824" t="s">
        <v>1720</v>
      </c>
      <c r="F936" s="822" t="s">
        <v>1694</v>
      </c>
      <c r="G936" s="822" t="s">
        <v>1746</v>
      </c>
      <c r="H936" s="822" t="s">
        <v>329</v>
      </c>
      <c r="I936" s="822" t="s">
        <v>1867</v>
      </c>
      <c r="J936" s="822" t="s">
        <v>1868</v>
      </c>
      <c r="K936" s="822" t="s">
        <v>1869</v>
      </c>
      <c r="L936" s="825">
        <v>249.55</v>
      </c>
      <c r="M936" s="825">
        <v>249.55</v>
      </c>
      <c r="N936" s="822">
        <v>1</v>
      </c>
      <c r="O936" s="826">
        <v>1</v>
      </c>
      <c r="P936" s="825">
        <v>249.55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31</v>
      </c>
      <c r="B937" s="822" t="s">
        <v>1691</v>
      </c>
      <c r="C937" s="822" t="s">
        <v>1697</v>
      </c>
      <c r="D937" s="823" t="s">
        <v>2703</v>
      </c>
      <c r="E937" s="824" t="s">
        <v>1720</v>
      </c>
      <c r="F937" s="822" t="s">
        <v>1694</v>
      </c>
      <c r="G937" s="822" t="s">
        <v>1746</v>
      </c>
      <c r="H937" s="822" t="s">
        <v>329</v>
      </c>
      <c r="I937" s="822" t="s">
        <v>2221</v>
      </c>
      <c r="J937" s="822" t="s">
        <v>2222</v>
      </c>
      <c r="K937" s="822" t="s">
        <v>2223</v>
      </c>
      <c r="L937" s="825">
        <v>2892.69</v>
      </c>
      <c r="M937" s="825">
        <v>2892.69</v>
      </c>
      <c r="N937" s="822">
        <v>1</v>
      </c>
      <c r="O937" s="826">
        <v>1</v>
      </c>
      <c r="P937" s="825">
        <v>2892.69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31</v>
      </c>
      <c r="B938" s="822" t="s">
        <v>1691</v>
      </c>
      <c r="C938" s="822" t="s">
        <v>1697</v>
      </c>
      <c r="D938" s="823" t="s">
        <v>2703</v>
      </c>
      <c r="E938" s="824" t="s">
        <v>1720</v>
      </c>
      <c r="F938" s="822" t="s">
        <v>1694</v>
      </c>
      <c r="G938" s="822" t="s">
        <v>1746</v>
      </c>
      <c r="H938" s="822" t="s">
        <v>329</v>
      </c>
      <c r="I938" s="822" t="s">
        <v>2013</v>
      </c>
      <c r="J938" s="822" t="s">
        <v>2014</v>
      </c>
      <c r="K938" s="822" t="s">
        <v>2015</v>
      </c>
      <c r="L938" s="825">
        <v>2400.0500000000002</v>
      </c>
      <c r="M938" s="825">
        <v>7200.1500000000005</v>
      </c>
      <c r="N938" s="822">
        <v>3</v>
      </c>
      <c r="O938" s="826">
        <v>3</v>
      </c>
      <c r="P938" s="825">
        <v>4800.1000000000004</v>
      </c>
      <c r="Q938" s="827">
        <v>0.66666666666666663</v>
      </c>
      <c r="R938" s="822">
        <v>2</v>
      </c>
      <c r="S938" s="827">
        <v>0.66666666666666663</v>
      </c>
      <c r="T938" s="826">
        <v>2</v>
      </c>
      <c r="U938" s="828">
        <v>0.66666666666666663</v>
      </c>
    </row>
    <row r="939" spans="1:21" ht="14.45" customHeight="1" x14ac:dyDescent="0.2">
      <c r="A939" s="821">
        <v>31</v>
      </c>
      <c r="B939" s="822" t="s">
        <v>1691</v>
      </c>
      <c r="C939" s="822" t="s">
        <v>1697</v>
      </c>
      <c r="D939" s="823" t="s">
        <v>2703</v>
      </c>
      <c r="E939" s="824" t="s">
        <v>1704</v>
      </c>
      <c r="F939" s="822" t="s">
        <v>1692</v>
      </c>
      <c r="G939" s="822" t="s">
        <v>1754</v>
      </c>
      <c r="H939" s="822" t="s">
        <v>329</v>
      </c>
      <c r="I939" s="822" t="s">
        <v>2651</v>
      </c>
      <c r="J939" s="822" t="s">
        <v>2652</v>
      </c>
      <c r="K939" s="822" t="s">
        <v>1756</v>
      </c>
      <c r="L939" s="825">
        <v>176.32</v>
      </c>
      <c r="M939" s="825">
        <v>176.32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31</v>
      </c>
      <c r="B940" s="822" t="s">
        <v>1691</v>
      </c>
      <c r="C940" s="822" t="s">
        <v>1697</v>
      </c>
      <c r="D940" s="823" t="s">
        <v>2703</v>
      </c>
      <c r="E940" s="824" t="s">
        <v>1704</v>
      </c>
      <c r="F940" s="822" t="s">
        <v>1692</v>
      </c>
      <c r="G940" s="822" t="s">
        <v>1754</v>
      </c>
      <c r="H940" s="822" t="s">
        <v>329</v>
      </c>
      <c r="I940" s="822" t="s">
        <v>2653</v>
      </c>
      <c r="J940" s="822" t="s">
        <v>2652</v>
      </c>
      <c r="K940" s="822" t="s">
        <v>1600</v>
      </c>
      <c r="L940" s="825">
        <v>97.96</v>
      </c>
      <c r="M940" s="825">
        <v>97.96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31</v>
      </c>
      <c r="B941" s="822" t="s">
        <v>1691</v>
      </c>
      <c r="C941" s="822" t="s">
        <v>1697</v>
      </c>
      <c r="D941" s="823" t="s">
        <v>2703</v>
      </c>
      <c r="E941" s="824" t="s">
        <v>1704</v>
      </c>
      <c r="F941" s="822" t="s">
        <v>1692</v>
      </c>
      <c r="G941" s="822" t="s">
        <v>1726</v>
      </c>
      <c r="H941" s="822" t="s">
        <v>329</v>
      </c>
      <c r="I941" s="822" t="s">
        <v>2654</v>
      </c>
      <c r="J941" s="822" t="s">
        <v>2655</v>
      </c>
      <c r="K941" s="822" t="s">
        <v>2617</v>
      </c>
      <c r="L941" s="825">
        <v>0</v>
      </c>
      <c r="M941" s="825">
        <v>0</v>
      </c>
      <c r="N941" s="822">
        <v>1</v>
      </c>
      <c r="O941" s="826">
        <v>1</v>
      </c>
      <c r="P941" s="825"/>
      <c r="Q941" s="827"/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31</v>
      </c>
      <c r="B942" s="822" t="s">
        <v>1691</v>
      </c>
      <c r="C942" s="822" t="s">
        <v>1697</v>
      </c>
      <c r="D942" s="823" t="s">
        <v>2703</v>
      </c>
      <c r="E942" s="824" t="s">
        <v>1704</v>
      </c>
      <c r="F942" s="822" t="s">
        <v>1692</v>
      </c>
      <c r="G942" s="822" t="s">
        <v>1726</v>
      </c>
      <c r="H942" s="822" t="s">
        <v>329</v>
      </c>
      <c r="I942" s="822" t="s">
        <v>2656</v>
      </c>
      <c r="J942" s="822" t="s">
        <v>2655</v>
      </c>
      <c r="K942" s="822" t="s">
        <v>1198</v>
      </c>
      <c r="L942" s="825">
        <v>0</v>
      </c>
      <c r="M942" s="825">
        <v>0</v>
      </c>
      <c r="N942" s="822">
        <v>1</v>
      </c>
      <c r="O942" s="826">
        <v>1</v>
      </c>
      <c r="P942" s="825"/>
      <c r="Q942" s="827"/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31</v>
      </c>
      <c r="B943" s="822" t="s">
        <v>1691</v>
      </c>
      <c r="C943" s="822" t="s">
        <v>1697</v>
      </c>
      <c r="D943" s="823" t="s">
        <v>2703</v>
      </c>
      <c r="E943" s="824" t="s">
        <v>1704</v>
      </c>
      <c r="F943" s="822" t="s">
        <v>1692</v>
      </c>
      <c r="G943" s="822" t="s">
        <v>1746</v>
      </c>
      <c r="H943" s="822" t="s">
        <v>329</v>
      </c>
      <c r="I943" s="822" t="s">
        <v>2657</v>
      </c>
      <c r="J943" s="822" t="s">
        <v>2141</v>
      </c>
      <c r="K943" s="822"/>
      <c r="L943" s="825">
        <v>0</v>
      </c>
      <c r="M943" s="825">
        <v>0</v>
      </c>
      <c r="N943" s="822">
        <v>1</v>
      </c>
      <c r="O943" s="826">
        <v>1</v>
      </c>
      <c r="P943" s="825"/>
      <c r="Q943" s="827"/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31</v>
      </c>
      <c r="B944" s="822" t="s">
        <v>1691</v>
      </c>
      <c r="C944" s="822" t="s">
        <v>1697</v>
      </c>
      <c r="D944" s="823" t="s">
        <v>2703</v>
      </c>
      <c r="E944" s="824" t="s">
        <v>1709</v>
      </c>
      <c r="F944" s="822" t="s">
        <v>1694</v>
      </c>
      <c r="G944" s="822" t="s">
        <v>1746</v>
      </c>
      <c r="H944" s="822" t="s">
        <v>329</v>
      </c>
      <c r="I944" s="822" t="s">
        <v>1851</v>
      </c>
      <c r="J944" s="822" t="s">
        <v>1852</v>
      </c>
      <c r="K944" s="822" t="s">
        <v>1853</v>
      </c>
      <c r="L944" s="825">
        <v>249.55</v>
      </c>
      <c r="M944" s="825">
        <v>499.1</v>
      </c>
      <c r="N944" s="822">
        <v>2</v>
      </c>
      <c r="O944" s="826">
        <v>1</v>
      </c>
      <c r="P944" s="825">
        <v>499.1</v>
      </c>
      <c r="Q944" s="827">
        <v>1</v>
      </c>
      <c r="R944" s="822">
        <v>2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31</v>
      </c>
      <c r="B945" s="822" t="s">
        <v>1691</v>
      </c>
      <c r="C945" s="822" t="s">
        <v>1697</v>
      </c>
      <c r="D945" s="823" t="s">
        <v>2703</v>
      </c>
      <c r="E945" s="824" t="s">
        <v>1718</v>
      </c>
      <c r="F945" s="822" t="s">
        <v>1692</v>
      </c>
      <c r="G945" s="822" t="s">
        <v>2087</v>
      </c>
      <c r="H945" s="822" t="s">
        <v>329</v>
      </c>
      <c r="I945" s="822" t="s">
        <v>2234</v>
      </c>
      <c r="J945" s="822" t="s">
        <v>2089</v>
      </c>
      <c r="K945" s="822" t="s">
        <v>2235</v>
      </c>
      <c r="L945" s="825">
        <v>0</v>
      </c>
      <c r="M945" s="825">
        <v>0</v>
      </c>
      <c r="N945" s="822">
        <v>1</v>
      </c>
      <c r="O945" s="826">
        <v>1</v>
      </c>
      <c r="P945" s="825"/>
      <c r="Q945" s="827"/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31</v>
      </c>
      <c r="B946" s="822" t="s">
        <v>1691</v>
      </c>
      <c r="C946" s="822" t="s">
        <v>1697</v>
      </c>
      <c r="D946" s="823" t="s">
        <v>2703</v>
      </c>
      <c r="E946" s="824" t="s">
        <v>1718</v>
      </c>
      <c r="F946" s="822" t="s">
        <v>1692</v>
      </c>
      <c r="G946" s="822" t="s">
        <v>1754</v>
      </c>
      <c r="H946" s="822" t="s">
        <v>598</v>
      </c>
      <c r="I946" s="822" t="s">
        <v>1755</v>
      </c>
      <c r="J946" s="822" t="s">
        <v>1053</v>
      </c>
      <c r="K946" s="822" t="s">
        <v>1756</v>
      </c>
      <c r="L946" s="825">
        <v>176.32</v>
      </c>
      <c r="M946" s="825">
        <v>176.32</v>
      </c>
      <c r="N946" s="822">
        <v>1</v>
      </c>
      <c r="O946" s="826">
        <v>1</v>
      </c>
      <c r="P946" s="825">
        <v>176.32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31</v>
      </c>
      <c r="B947" s="822" t="s">
        <v>1691</v>
      </c>
      <c r="C947" s="822" t="s">
        <v>1697</v>
      </c>
      <c r="D947" s="823" t="s">
        <v>2703</v>
      </c>
      <c r="E947" s="824" t="s">
        <v>1718</v>
      </c>
      <c r="F947" s="822" t="s">
        <v>1692</v>
      </c>
      <c r="G947" s="822" t="s">
        <v>1757</v>
      </c>
      <c r="H947" s="822" t="s">
        <v>329</v>
      </c>
      <c r="I947" s="822" t="s">
        <v>1887</v>
      </c>
      <c r="J947" s="822" t="s">
        <v>1759</v>
      </c>
      <c r="K947" s="822" t="s">
        <v>682</v>
      </c>
      <c r="L947" s="825">
        <v>78.33</v>
      </c>
      <c r="M947" s="825">
        <v>234.99</v>
      </c>
      <c r="N947" s="822">
        <v>3</v>
      </c>
      <c r="O947" s="826">
        <v>2</v>
      </c>
      <c r="P947" s="825">
        <v>234.99</v>
      </c>
      <c r="Q947" s="827">
        <v>1</v>
      </c>
      <c r="R947" s="822">
        <v>3</v>
      </c>
      <c r="S947" s="827">
        <v>1</v>
      </c>
      <c r="T947" s="826">
        <v>2</v>
      </c>
      <c r="U947" s="828">
        <v>1</v>
      </c>
    </row>
    <row r="948" spans="1:21" ht="14.45" customHeight="1" x14ac:dyDescent="0.2">
      <c r="A948" s="821">
        <v>31</v>
      </c>
      <c r="B948" s="822" t="s">
        <v>1691</v>
      </c>
      <c r="C948" s="822" t="s">
        <v>1697</v>
      </c>
      <c r="D948" s="823" t="s">
        <v>2703</v>
      </c>
      <c r="E948" s="824" t="s">
        <v>1718</v>
      </c>
      <c r="F948" s="822" t="s">
        <v>1692</v>
      </c>
      <c r="G948" s="822" t="s">
        <v>1757</v>
      </c>
      <c r="H948" s="822" t="s">
        <v>329</v>
      </c>
      <c r="I948" s="822" t="s">
        <v>2658</v>
      </c>
      <c r="J948" s="822" t="s">
        <v>1759</v>
      </c>
      <c r="K948" s="822" t="s">
        <v>2659</v>
      </c>
      <c r="L948" s="825">
        <v>39.17</v>
      </c>
      <c r="M948" s="825">
        <v>117.51</v>
      </c>
      <c r="N948" s="822">
        <v>3</v>
      </c>
      <c r="O948" s="826">
        <v>2</v>
      </c>
      <c r="P948" s="825">
        <v>117.51</v>
      </c>
      <c r="Q948" s="827">
        <v>1</v>
      </c>
      <c r="R948" s="822">
        <v>3</v>
      </c>
      <c r="S948" s="827">
        <v>1</v>
      </c>
      <c r="T948" s="826">
        <v>2</v>
      </c>
      <c r="U948" s="828">
        <v>1</v>
      </c>
    </row>
    <row r="949" spans="1:21" ht="14.45" customHeight="1" x14ac:dyDescent="0.2">
      <c r="A949" s="821">
        <v>31</v>
      </c>
      <c r="B949" s="822" t="s">
        <v>1691</v>
      </c>
      <c r="C949" s="822" t="s">
        <v>1697</v>
      </c>
      <c r="D949" s="823" t="s">
        <v>2703</v>
      </c>
      <c r="E949" s="824" t="s">
        <v>1718</v>
      </c>
      <c r="F949" s="822" t="s">
        <v>1692</v>
      </c>
      <c r="G949" s="822" t="s">
        <v>2477</v>
      </c>
      <c r="H949" s="822" t="s">
        <v>329</v>
      </c>
      <c r="I949" s="822" t="s">
        <v>2660</v>
      </c>
      <c r="J949" s="822" t="s">
        <v>1136</v>
      </c>
      <c r="K949" s="822" t="s">
        <v>2661</v>
      </c>
      <c r="L949" s="825">
        <v>93.98</v>
      </c>
      <c r="M949" s="825">
        <v>93.98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31</v>
      </c>
      <c r="B950" s="822" t="s">
        <v>1691</v>
      </c>
      <c r="C950" s="822" t="s">
        <v>1697</v>
      </c>
      <c r="D950" s="823" t="s">
        <v>2703</v>
      </c>
      <c r="E950" s="824" t="s">
        <v>1718</v>
      </c>
      <c r="F950" s="822" t="s">
        <v>1692</v>
      </c>
      <c r="G950" s="822" t="s">
        <v>1902</v>
      </c>
      <c r="H950" s="822" t="s">
        <v>329</v>
      </c>
      <c r="I950" s="822" t="s">
        <v>1903</v>
      </c>
      <c r="J950" s="822" t="s">
        <v>1904</v>
      </c>
      <c r="K950" s="822" t="s">
        <v>1905</v>
      </c>
      <c r="L950" s="825">
        <v>0</v>
      </c>
      <c r="M950" s="825">
        <v>0</v>
      </c>
      <c r="N950" s="822">
        <v>1</v>
      </c>
      <c r="O950" s="826">
        <v>1</v>
      </c>
      <c r="P950" s="825">
        <v>0</v>
      </c>
      <c r="Q950" s="827"/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31</v>
      </c>
      <c r="B951" s="822" t="s">
        <v>1691</v>
      </c>
      <c r="C951" s="822" t="s">
        <v>1697</v>
      </c>
      <c r="D951" s="823" t="s">
        <v>2703</v>
      </c>
      <c r="E951" s="824" t="s">
        <v>1718</v>
      </c>
      <c r="F951" s="822" t="s">
        <v>1692</v>
      </c>
      <c r="G951" s="822" t="s">
        <v>1778</v>
      </c>
      <c r="H951" s="822" t="s">
        <v>329</v>
      </c>
      <c r="I951" s="822" t="s">
        <v>1779</v>
      </c>
      <c r="J951" s="822" t="s">
        <v>1780</v>
      </c>
      <c r="K951" s="822" t="s">
        <v>1781</v>
      </c>
      <c r="L951" s="825">
        <v>132.97999999999999</v>
      </c>
      <c r="M951" s="825">
        <v>531.91999999999996</v>
      </c>
      <c r="N951" s="822">
        <v>4</v>
      </c>
      <c r="O951" s="826">
        <v>4</v>
      </c>
      <c r="P951" s="825">
        <v>531.91999999999996</v>
      </c>
      <c r="Q951" s="827">
        <v>1</v>
      </c>
      <c r="R951" s="822">
        <v>4</v>
      </c>
      <c r="S951" s="827">
        <v>1</v>
      </c>
      <c r="T951" s="826">
        <v>4</v>
      </c>
      <c r="U951" s="828">
        <v>1</v>
      </c>
    </row>
    <row r="952" spans="1:21" ht="14.45" customHeight="1" x14ac:dyDescent="0.2">
      <c r="A952" s="821">
        <v>31</v>
      </c>
      <c r="B952" s="822" t="s">
        <v>1691</v>
      </c>
      <c r="C952" s="822" t="s">
        <v>1697</v>
      </c>
      <c r="D952" s="823" t="s">
        <v>2703</v>
      </c>
      <c r="E952" s="824" t="s">
        <v>1718</v>
      </c>
      <c r="F952" s="822" t="s">
        <v>1692</v>
      </c>
      <c r="G952" s="822" t="s">
        <v>2179</v>
      </c>
      <c r="H952" s="822" t="s">
        <v>329</v>
      </c>
      <c r="I952" s="822" t="s">
        <v>2180</v>
      </c>
      <c r="J952" s="822" t="s">
        <v>2181</v>
      </c>
      <c r="K952" s="822" t="s">
        <v>2182</v>
      </c>
      <c r="L952" s="825">
        <v>7119.15</v>
      </c>
      <c r="M952" s="825">
        <v>14238.3</v>
      </c>
      <c r="N952" s="822">
        <v>2</v>
      </c>
      <c r="O952" s="826">
        <v>1</v>
      </c>
      <c r="P952" s="825">
        <v>14238.3</v>
      </c>
      <c r="Q952" s="827">
        <v>1</v>
      </c>
      <c r="R952" s="822">
        <v>2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31</v>
      </c>
      <c r="B953" s="822" t="s">
        <v>1691</v>
      </c>
      <c r="C953" s="822" t="s">
        <v>1697</v>
      </c>
      <c r="D953" s="823" t="s">
        <v>2703</v>
      </c>
      <c r="E953" s="824" t="s">
        <v>1718</v>
      </c>
      <c r="F953" s="822" t="s">
        <v>1692</v>
      </c>
      <c r="G953" s="822" t="s">
        <v>2662</v>
      </c>
      <c r="H953" s="822" t="s">
        <v>329</v>
      </c>
      <c r="I953" s="822" t="s">
        <v>2663</v>
      </c>
      <c r="J953" s="822" t="s">
        <v>2664</v>
      </c>
      <c r="K953" s="822" t="s">
        <v>2665</v>
      </c>
      <c r="L953" s="825">
        <v>117.55</v>
      </c>
      <c r="M953" s="825">
        <v>117.55</v>
      </c>
      <c r="N953" s="822">
        <v>1</v>
      </c>
      <c r="O953" s="826">
        <v>1</v>
      </c>
      <c r="P953" s="825">
        <v>117.55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31</v>
      </c>
      <c r="B954" s="822" t="s">
        <v>1691</v>
      </c>
      <c r="C954" s="822" t="s">
        <v>1697</v>
      </c>
      <c r="D954" s="823" t="s">
        <v>2703</v>
      </c>
      <c r="E954" s="824" t="s">
        <v>1718</v>
      </c>
      <c r="F954" s="822" t="s">
        <v>1692</v>
      </c>
      <c r="G954" s="822" t="s">
        <v>2307</v>
      </c>
      <c r="H954" s="822" t="s">
        <v>329</v>
      </c>
      <c r="I954" s="822" t="s">
        <v>2308</v>
      </c>
      <c r="J954" s="822" t="s">
        <v>718</v>
      </c>
      <c r="K954" s="822" t="s">
        <v>1639</v>
      </c>
      <c r="L954" s="825">
        <v>38.56</v>
      </c>
      <c r="M954" s="825">
        <v>38.56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31</v>
      </c>
      <c r="B955" s="822" t="s">
        <v>1691</v>
      </c>
      <c r="C955" s="822" t="s">
        <v>1697</v>
      </c>
      <c r="D955" s="823" t="s">
        <v>2703</v>
      </c>
      <c r="E955" s="824" t="s">
        <v>1718</v>
      </c>
      <c r="F955" s="822" t="s">
        <v>1692</v>
      </c>
      <c r="G955" s="822" t="s">
        <v>2309</v>
      </c>
      <c r="H955" s="822" t="s">
        <v>329</v>
      </c>
      <c r="I955" s="822" t="s">
        <v>2666</v>
      </c>
      <c r="J955" s="822" t="s">
        <v>1112</v>
      </c>
      <c r="K955" s="822" t="s">
        <v>2667</v>
      </c>
      <c r="L955" s="825">
        <v>34.19</v>
      </c>
      <c r="M955" s="825">
        <v>34.19</v>
      </c>
      <c r="N955" s="822">
        <v>1</v>
      </c>
      <c r="O955" s="826">
        <v>1</v>
      </c>
      <c r="P955" s="825">
        <v>34.19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31</v>
      </c>
      <c r="B956" s="822" t="s">
        <v>1691</v>
      </c>
      <c r="C956" s="822" t="s">
        <v>1697</v>
      </c>
      <c r="D956" s="823" t="s">
        <v>2703</v>
      </c>
      <c r="E956" s="824" t="s">
        <v>1718</v>
      </c>
      <c r="F956" s="822" t="s">
        <v>1692</v>
      </c>
      <c r="G956" s="822" t="s">
        <v>2262</v>
      </c>
      <c r="H956" s="822" t="s">
        <v>329</v>
      </c>
      <c r="I956" s="822" t="s">
        <v>2263</v>
      </c>
      <c r="J956" s="822" t="s">
        <v>1091</v>
      </c>
      <c r="K956" s="822" t="s">
        <v>1092</v>
      </c>
      <c r="L956" s="825">
        <v>69.59</v>
      </c>
      <c r="M956" s="825">
        <v>69.59</v>
      </c>
      <c r="N956" s="822">
        <v>1</v>
      </c>
      <c r="O956" s="826">
        <v>1</v>
      </c>
      <c r="P956" s="825">
        <v>69.59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31</v>
      </c>
      <c r="B957" s="822" t="s">
        <v>1691</v>
      </c>
      <c r="C957" s="822" t="s">
        <v>1697</v>
      </c>
      <c r="D957" s="823" t="s">
        <v>2703</v>
      </c>
      <c r="E957" s="824" t="s">
        <v>1718</v>
      </c>
      <c r="F957" s="822" t="s">
        <v>1692</v>
      </c>
      <c r="G957" s="822" t="s">
        <v>1721</v>
      </c>
      <c r="H957" s="822" t="s">
        <v>598</v>
      </c>
      <c r="I957" s="822" t="s">
        <v>1431</v>
      </c>
      <c r="J957" s="822" t="s">
        <v>773</v>
      </c>
      <c r="K957" s="822" t="s">
        <v>1432</v>
      </c>
      <c r="L957" s="825">
        <v>736.33</v>
      </c>
      <c r="M957" s="825">
        <v>31662.190000000006</v>
      </c>
      <c r="N957" s="822">
        <v>43</v>
      </c>
      <c r="O957" s="826">
        <v>13</v>
      </c>
      <c r="P957" s="825">
        <v>25035.220000000005</v>
      </c>
      <c r="Q957" s="827">
        <v>0.79069767441860461</v>
      </c>
      <c r="R957" s="822">
        <v>34</v>
      </c>
      <c r="S957" s="827">
        <v>0.79069767441860461</v>
      </c>
      <c r="T957" s="826">
        <v>10</v>
      </c>
      <c r="U957" s="828">
        <v>0.76923076923076927</v>
      </c>
    </row>
    <row r="958" spans="1:21" ht="14.45" customHeight="1" x14ac:dyDescent="0.2">
      <c r="A958" s="821">
        <v>31</v>
      </c>
      <c r="B958" s="822" t="s">
        <v>1691</v>
      </c>
      <c r="C958" s="822" t="s">
        <v>1697</v>
      </c>
      <c r="D958" s="823" t="s">
        <v>2703</v>
      </c>
      <c r="E958" s="824" t="s">
        <v>1718</v>
      </c>
      <c r="F958" s="822" t="s">
        <v>1692</v>
      </c>
      <c r="G958" s="822" t="s">
        <v>1721</v>
      </c>
      <c r="H958" s="822" t="s">
        <v>598</v>
      </c>
      <c r="I958" s="822" t="s">
        <v>1433</v>
      </c>
      <c r="J958" s="822" t="s">
        <v>773</v>
      </c>
      <c r="K958" s="822" t="s">
        <v>1434</v>
      </c>
      <c r="L958" s="825">
        <v>490.89</v>
      </c>
      <c r="M958" s="825">
        <v>4418.01</v>
      </c>
      <c r="N958" s="822">
        <v>9</v>
      </c>
      <c r="O958" s="826">
        <v>2</v>
      </c>
      <c r="P958" s="825">
        <v>2945.34</v>
      </c>
      <c r="Q958" s="827">
        <v>0.66666666666666663</v>
      </c>
      <c r="R958" s="822">
        <v>6</v>
      </c>
      <c r="S958" s="827">
        <v>0.66666666666666663</v>
      </c>
      <c r="T958" s="826">
        <v>1.5</v>
      </c>
      <c r="U958" s="828">
        <v>0.75</v>
      </c>
    </row>
    <row r="959" spans="1:21" ht="14.45" customHeight="1" x14ac:dyDescent="0.2">
      <c r="A959" s="821">
        <v>31</v>
      </c>
      <c r="B959" s="822" t="s">
        <v>1691</v>
      </c>
      <c r="C959" s="822" t="s">
        <v>1697</v>
      </c>
      <c r="D959" s="823" t="s">
        <v>2703</v>
      </c>
      <c r="E959" s="824" t="s">
        <v>1718</v>
      </c>
      <c r="F959" s="822" t="s">
        <v>1692</v>
      </c>
      <c r="G959" s="822" t="s">
        <v>1721</v>
      </c>
      <c r="H959" s="822" t="s">
        <v>598</v>
      </c>
      <c r="I959" s="822" t="s">
        <v>2184</v>
      </c>
      <c r="J959" s="822" t="s">
        <v>773</v>
      </c>
      <c r="K959" s="822" t="s">
        <v>2185</v>
      </c>
      <c r="L959" s="825">
        <v>1154.68</v>
      </c>
      <c r="M959" s="825">
        <v>6928.08</v>
      </c>
      <c r="N959" s="822">
        <v>6</v>
      </c>
      <c r="O959" s="826">
        <v>2</v>
      </c>
      <c r="P959" s="825">
        <v>6928.08</v>
      </c>
      <c r="Q959" s="827">
        <v>1</v>
      </c>
      <c r="R959" s="822">
        <v>6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31</v>
      </c>
      <c r="B960" s="822" t="s">
        <v>1691</v>
      </c>
      <c r="C960" s="822" t="s">
        <v>1697</v>
      </c>
      <c r="D960" s="823" t="s">
        <v>2703</v>
      </c>
      <c r="E960" s="824" t="s">
        <v>1718</v>
      </c>
      <c r="F960" s="822" t="s">
        <v>1692</v>
      </c>
      <c r="G960" s="822" t="s">
        <v>1721</v>
      </c>
      <c r="H960" s="822" t="s">
        <v>598</v>
      </c>
      <c r="I960" s="822" t="s">
        <v>1722</v>
      </c>
      <c r="J960" s="822" t="s">
        <v>773</v>
      </c>
      <c r="K960" s="822" t="s">
        <v>1723</v>
      </c>
      <c r="L960" s="825">
        <v>923.74</v>
      </c>
      <c r="M960" s="825">
        <v>3694.96</v>
      </c>
      <c r="N960" s="822">
        <v>4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31</v>
      </c>
      <c r="B961" s="822" t="s">
        <v>1691</v>
      </c>
      <c r="C961" s="822" t="s">
        <v>1697</v>
      </c>
      <c r="D961" s="823" t="s">
        <v>2703</v>
      </c>
      <c r="E961" s="824" t="s">
        <v>1718</v>
      </c>
      <c r="F961" s="822" t="s">
        <v>1692</v>
      </c>
      <c r="G961" s="822" t="s">
        <v>2319</v>
      </c>
      <c r="H961" s="822" t="s">
        <v>329</v>
      </c>
      <c r="I961" s="822" t="s">
        <v>2320</v>
      </c>
      <c r="J961" s="822" t="s">
        <v>605</v>
      </c>
      <c r="K961" s="822" t="s">
        <v>606</v>
      </c>
      <c r="L961" s="825">
        <v>173.31</v>
      </c>
      <c r="M961" s="825">
        <v>346.62</v>
      </c>
      <c r="N961" s="822">
        <v>2</v>
      </c>
      <c r="O961" s="826">
        <v>1.5</v>
      </c>
      <c r="P961" s="825">
        <v>173.31</v>
      </c>
      <c r="Q961" s="827">
        <v>0.5</v>
      </c>
      <c r="R961" s="822">
        <v>1</v>
      </c>
      <c r="S961" s="827">
        <v>0.5</v>
      </c>
      <c r="T961" s="826">
        <v>0.5</v>
      </c>
      <c r="U961" s="828">
        <v>0.33333333333333331</v>
      </c>
    </row>
    <row r="962" spans="1:21" ht="14.45" customHeight="1" x14ac:dyDescent="0.2">
      <c r="A962" s="821">
        <v>31</v>
      </c>
      <c r="B962" s="822" t="s">
        <v>1691</v>
      </c>
      <c r="C962" s="822" t="s">
        <v>1697</v>
      </c>
      <c r="D962" s="823" t="s">
        <v>2703</v>
      </c>
      <c r="E962" s="824" t="s">
        <v>1718</v>
      </c>
      <c r="F962" s="822" t="s">
        <v>1692</v>
      </c>
      <c r="G962" s="822" t="s">
        <v>2668</v>
      </c>
      <c r="H962" s="822" t="s">
        <v>598</v>
      </c>
      <c r="I962" s="822" t="s">
        <v>2669</v>
      </c>
      <c r="J962" s="822" t="s">
        <v>2670</v>
      </c>
      <c r="K962" s="822" t="s">
        <v>2671</v>
      </c>
      <c r="L962" s="825">
        <v>245.91</v>
      </c>
      <c r="M962" s="825">
        <v>983.64</v>
      </c>
      <c r="N962" s="822">
        <v>4</v>
      </c>
      <c r="O962" s="826">
        <v>2</v>
      </c>
      <c r="P962" s="825">
        <v>983.64</v>
      </c>
      <c r="Q962" s="827">
        <v>1</v>
      </c>
      <c r="R962" s="822">
        <v>4</v>
      </c>
      <c r="S962" s="827">
        <v>1</v>
      </c>
      <c r="T962" s="826">
        <v>2</v>
      </c>
      <c r="U962" s="828">
        <v>1</v>
      </c>
    </row>
    <row r="963" spans="1:21" ht="14.45" customHeight="1" x14ac:dyDescent="0.2">
      <c r="A963" s="821">
        <v>31</v>
      </c>
      <c r="B963" s="822" t="s">
        <v>1691</v>
      </c>
      <c r="C963" s="822" t="s">
        <v>1697</v>
      </c>
      <c r="D963" s="823" t="s">
        <v>2703</v>
      </c>
      <c r="E963" s="824" t="s">
        <v>1718</v>
      </c>
      <c r="F963" s="822" t="s">
        <v>1692</v>
      </c>
      <c r="G963" s="822" t="s">
        <v>1730</v>
      </c>
      <c r="H963" s="822" t="s">
        <v>598</v>
      </c>
      <c r="I963" s="822" t="s">
        <v>1575</v>
      </c>
      <c r="J963" s="822" t="s">
        <v>918</v>
      </c>
      <c r="K963" s="822" t="s">
        <v>920</v>
      </c>
      <c r="L963" s="825">
        <v>0</v>
      </c>
      <c r="M963" s="825">
        <v>0</v>
      </c>
      <c r="N963" s="822">
        <v>48</v>
      </c>
      <c r="O963" s="826">
        <v>27</v>
      </c>
      <c r="P963" s="825">
        <v>0</v>
      </c>
      <c r="Q963" s="827"/>
      <c r="R963" s="822">
        <v>31</v>
      </c>
      <c r="S963" s="827">
        <v>0.64583333333333337</v>
      </c>
      <c r="T963" s="826">
        <v>18.5</v>
      </c>
      <c r="U963" s="828">
        <v>0.68518518518518523</v>
      </c>
    </row>
    <row r="964" spans="1:21" ht="14.45" customHeight="1" x14ac:dyDescent="0.2">
      <c r="A964" s="821">
        <v>31</v>
      </c>
      <c r="B964" s="822" t="s">
        <v>1691</v>
      </c>
      <c r="C964" s="822" t="s">
        <v>1697</v>
      </c>
      <c r="D964" s="823" t="s">
        <v>2703</v>
      </c>
      <c r="E964" s="824" t="s">
        <v>1718</v>
      </c>
      <c r="F964" s="822" t="s">
        <v>1692</v>
      </c>
      <c r="G964" s="822" t="s">
        <v>1939</v>
      </c>
      <c r="H964" s="822" t="s">
        <v>329</v>
      </c>
      <c r="I964" s="822" t="s">
        <v>1940</v>
      </c>
      <c r="J964" s="822" t="s">
        <v>657</v>
      </c>
      <c r="K964" s="822" t="s">
        <v>658</v>
      </c>
      <c r="L964" s="825">
        <v>59.56</v>
      </c>
      <c r="M964" s="825">
        <v>59.56</v>
      </c>
      <c r="N964" s="822">
        <v>1</v>
      </c>
      <c r="O964" s="826">
        <v>0.5</v>
      </c>
      <c r="P964" s="825">
        <v>59.56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31</v>
      </c>
      <c r="B965" s="822" t="s">
        <v>1691</v>
      </c>
      <c r="C965" s="822" t="s">
        <v>1697</v>
      </c>
      <c r="D965" s="823" t="s">
        <v>2703</v>
      </c>
      <c r="E965" s="824" t="s">
        <v>1718</v>
      </c>
      <c r="F965" s="822" t="s">
        <v>1692</v>
      </c>
      <c r="G965" s="822" t="s">
        <v>1794</v>
      </c>
      <c r="H965" s="822" t="s">
        <v>329</v>
      </c>
      <c r="I965" s="822" t="s">
        <v>1795</v>
      </c>
      <c r="J965" s="822" t="s">
        <v>1157</v>
      </c>
      <c r="K965" s="822" t="s">
        <v>1796</v>
      </c>
      <c r="L965" s="825">
        <v>219.37</v>
      </c>
      <c r="M965" s="825">
        <v>438.74</v>
      </c>
      <c r="N965" s="822">
        <v>2</v>
      </c>
      <c r="O965" s="826">
        <v>0.5</v>
      </c>
      <c r="P965" s="825">
        <v>438.74</v>
      </c>
      <c r="Q965" s="827">
        <v>1</v>
      </c>
      <c r="R965" s="822">
        <v>2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31</v>
      </c>
      <c r="B966" s="822" t="s">
        <v>1691</v>
      </c>
      <c r="C966" s="822" t="s">
        <v>1697</v>
      </c>
      <c r="D966" s="823" t="s">
        <v>2703</v>
      </c>
      <c r="E966" s="824" t="s">
        <v>1718</v>
      </c>
      <c r="F966" s="822" t="s">
        <v>1692</v>
      </c>
      <c r="G966" s="822" t="s">
        <v>2274</v>
      </c>
      <c r="H966" s="822" t="s">
        <v>329</v>
      </c>
      <c r="I966" s="822" t="s">
        <v>2672</v>
      </c>
      <c r="J966" s="822" t="s">
        <v>2673</v>
      </c>
      <c r="K966" s="822" t="s">
        <v>2674</v>
      </c>
      <c r="L966" s="825">
        <v>60.39</v>
      </c>
      <c r="M966" s="825">
        <v>60.39</v>
      </c>
      <c r="N966" s="822">
        <v>1</v>
      </c>
      <c r="O966" s="826">
        <v>1</v>
      </c>
      <c r="P966" s="825">
        <v>60.39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31</v>
      </c>
      <c r="B967" s="822" t="s">
        <v>1691</v>
      </c>
      <c r="C967" s="822" t="s">
        <v>1697</v>
      </c>
      <c r="D967" s="823" t="s">
        <v>2703</v>
      </c>
      <c r="E967" s="824" t="s">
        <v>1718</v>
      </c>
      <c r="F967" s="822" t="s">
        <v>1692</v>
      </c>
      <c r="G967" s="822" t="s">
        <v>1797</v>
      </c>
      <c r="H967" s="822" t="s">
        <v>329</v>
      </c>
      <c r="I967" s="822" t="s">
        <v>2597</v>
      </c>
      <c r="J967" s="822" t="s">
        <v>2598</v>
      </c>
      <c r="K967" s="822" t="s">
        <v>2599</v>
      </c>
      <c r="L967" s="825">
        <v>0</v>
      </c>
      <c r="M967" s="825">
        <v>0</v>
      </c>
      <c r="N967" s="822">
        <v>1</v>
      </c>
      <c r="O967" s="826">
        <v>1</v>
      </c>
      <c r="P967" s="825"/>
      <c r="Q967" s="827"/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31</v>
      </c>
      <c r="B968" s="822" t="s">
        <v>1691</v>
      </c>
      <c r="C968" s="822" t="s">
        <v>1697</v>
      </c>
      <c r="D968" s="823" t="s">
        <v>2703</v>
      </c>
      <c r="E968" s="824" t="s">
        <v>1718</v>
      </c>
      <c r="F968" s="822" t="s">
        <v>1692</v>
      </c>
      <c r="G968" s="822" t="s">
        <v>1797</v>
      </c>
      <c r="H968" s="822" t="s">
        <v>329</v>
      </c>
      <c r="I968" s="822" t="s">
        <v>1950</v>
      </c>
      <c r="J968" s="822" t="s">
        <v>1951</v>
      </c>
      <c r="K968" s="822" t="s">
        <v>1947</v>
      </c>
      <c r="L968" s="825">
        <v>177.92</v>
      </c>
      <c r="M968" s="825">
        <v>177.92</v>
      </c>
      <c r="N968" s="822">
        <v>1</v>
      </c>
      <c r="O968" s="826">
        <v>1</v>
      </c>
      <c r="P968" s="825">
        <v>177.92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31</v>
      </c>
      <c r="B969" s="822" t="s">
        <v>1691</v>
      </c>
      <c r="C969" s="822" t="s">
        <v>1697</v>
      </c>
      <c r="D969" s="823" t="s">
        <v>2703</v>
      </c>
      <c r="E969" s="824" t="s">
        <v>1718</v>
      </c>
      <c r="F969" s="822" t="s">
        <v>1692</v>
      </c>
      <c r="G969" s="822" t="s">
        <v>1957</v>
      </c>
      <c r="H969" s="822" t="s">
        <v>598</v>
      </c>
      <c r="I969" s="822" t="s">
        <v>1597</v>
      </c>
      <c r="J969" s="822" t="s">
        <v>1056</v>
      </c>
      <c r="K969" s="822" t="s">
        <v>1598</v>
      </c>
      <c r="L969" s="825">
        <v>0</v>
      </c>
      <c r="M969" s="825">
        <v>0</v>
      </c>
      <c r="N969" s="822">
        <v>1</v>
      </c>
      <c r="O969" s="826">
        <v>1</v>
      </c>
      <c r="P969" s="825"/>
      <c r="Q969" s="827"/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31</v>
      </c>
      <c r="B970" s="822" t="s">
        <v>1691</v>
      </c>
      <c r="C970" s="822" t="s">
        <v>1697</v>
      </c>
      <c r="D970" s="823" t="s">
        <v>2703</v>
      </c>
      <c r="E970" s="824" t="s">
        <v>1718</v>
      </c>
      <c r="F970" s="822" t="s">
        <v>1692</v>
      </c>
      <c r="G970" s="822" t="s">
        <v>2506</v>
      </c>
      <c r="H970" s="822" t="s">
        <v>329</v>
      </c>
      <c r="I970" s="822" t="s">
        <v>2675</v>
      </c>
      <c r="J970" s="822" t="s">
        <v>2676</v>
      </c>
      <c r="K970" s="822" t="s">
        <v>2677</v>
      </c>
      <c r="L970" s="825">
        <v>544.38</v>
      </c>
      <c r="M970" s="825">
        <v>1088.76</v>
      </c>
      <c r="N970" s="822">
        <v>2</v>
      </c>
      <c r="O970" s="826">
        <v>2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31</v>
      </c>
      <c r="B971" s="822" t="s">
        <v>1691</v>
      </c>
      <c r="C971" s="822" t="s">
        <v>1697</v>
      </c>
      <c r="D971" s="823" t="s">
        <v>2703</v>
      </c>
      <c r="E971" s="824" t="s">
        <v>1718</v>
      </c>
      <c r="F971" s="822" t="s">
        <v>1692</v>
      </c>
      <c r="G971" s="822" t="s">
        <v>1724</v>
      </c>
      <c r="H971" s="822" t="s">
        <v>329</v>
      </c>
      <c r="I971" s="822" t="s">
        <v>1807</v>
      </c>
      <c r="J971" s="822" t="s">
        <v>1732</v>
      </c>
      <c r="K971" s="822" t="s">
        <v>1808</v>
      </c>
      <c r="L971" s="825">
        <v>99.94</v>
      </c>
      <c r="M971" s="825">
        <v>99.94</v>
      </c>
      <c r="N971" s="822">
        <v>1</v>
      </c>
      <c r="O971" s="826">
        <v>1</v>
      </c>
      <c r="P971" s="825">
        <v>99.94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31</v>
      </c>
      <c r="B972" s="822" t="s">
        <v>1691</v>
      </c>
      <c r="C972" s="822" t="s">
        <v>1697</v>
      </c>
      <c r="D972" s="823" t="s">
        <v>2703</v>
      </c>
      <c r="E972" s="824" t="s">
        <v>1718</v>
      </c>
      <c r="F972" s="822" t="s">
        <v>1692</v>
      </c>
      <c r="G972" s="822" t="s">
        <v>1724</v>
      </c>
      <c r="H972" s="822" t="s">
        <v>329</v>
      </c>
      <c r="I972" s="822" t="s">
        <v>1725</v>
      </c>
      <c r="J972" s="822" t="s">
        <v>1048</v>
      </c>
      <c r="K972" s="822" t="s">
        <v>1050</v>
      </c>
      <c r="L972" s="825">
        <v>50.32</v>
      </c>
      <c r="M972" s="825">
        <v>50.32</v>
      </c>
      <c r="N972" s="822">
        <v>1</v>
      </c>
      <c r="O972" s="826">
        <v>1</v>
      </c>
      <c r="P972" s="825">
        <v>50.32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31</v>
      </c>
      <c r="B973" s="822" t="s">
        <v>1691</v>
      </c>
      <c r="C973" s="822" t="s">
        <v>1697</v>
      </c>
      <c r="D973" s="823" t="s">
        <v>2703</v>
      </c>
      <c r="E973" s="824" t="s">
        <v>1718</v>
      </c>
      <c r="F973" s="822" t="s">
        <v>1692</v>
      </c>
      <c r="G973" s="822" t="s">
        <v>1724</v>
      </c>
      <c r="H973" s="822" t="s">
        <v>329</v>
      </c>
      <c r="I973" s="822" t="s">
        <v>1740</v>
      </c>
      <c r="J973" s="822" t="s">
        <v>1048</v>
      </c>
      <c r="K973" s="822" t="s">
        <v>1741</v>
      </c>
      <c r="L973" s="825">
        <v>50.32</v>
      </c>
      <c r="M973" s="825">
        <v>805.12</v>
      </c>
      <c r="N973" s="822">
        <v>16</v>
      </c>
      <c r="O973" s="826">
        <v>13.5</v>
      </c>
      <c r="P973" s="825">
        <v>452.88</v>
      </c>
      <c r="Q973" s="827">
        <v>0.5625</v>
      </c>
      <c r="R973" s="822">
        <v>9</v>
      </c>
      <c r="S973" s="827">
        <v>0.5625</v>
      </c>
      <c r="T973" s="826">
        <v>7</v>
      </c>
      <c r="U973" s="828">
        <v>0.51851851851851849</v>
      </c>
    </row>
    <row r="974" spans="1:21" ht="14.45" customHeight="1" x14ac:dyDescent="0.2">
      <c r="A974" s="821">
        <v>31</v>
      </c>
      <c r="B974" s="822" t="s">
        <v>1691</v>
      </c>
      <c r="C974" s="822" t="s">
        <v>1697</v>
      </c>
      <c r="D974" s="823" t="s">
        <v>2703</v>
      </c>
      <c r="E974" s="824" t="s">
        <v>1718</v>
      </c>
      <c r="F974" s="822" t="s">
        <v>1692</v>
      </c>
      <c r="G974" s="822" t="s">
        <v>1724</v>
      </c>
      <c r="H974" s="822" t="s">
        <v>329</v>
      </c>
      <c r="I974" s="822" t="s">
        <v>1963</v>
      </c>
      <c r="J974" s="822" t="s">
        <v>1048</v>
      </c>
      <c r="K974" s="822" t="s">
        <v>1964</v>
      </c>
      <c r="L974" s="825">
        <v>16.77</v>
      </c>
      <c r="M974" s="825">
        <v>16.77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31</v>
      </c>
      <c r="B975" s="822" t="s">
        <v>1691</v>
      </c>
      <c r="C975" s="822" t="s">
        <v>1697</v>
      </c>
      <c r="D975" s="823" t="s">
        <v>2703</v>
      </c>
      <c r="E975" s="824" t="s">
        <v>1718</v>
      </c>
      <c r="F975" s="822" t="s">
        <v>1692</v>
      </c>
      <c r="G975" s="822" t="s">
        <v>1809</v>
      </c>
      <c r="H975" s="822" t="s">
        <v>598</v>
      </c>
      <c r="I975" s="822" t="s">
        <v>1526</v>
      </c>
      <c r="J975" s="822" t="s">
        <v>1077</v>
      </c>
      <c r="K975" s="822" t="s">
        <v>1527</v>
      </c>
      <c r="L975" s="825">
        <v>154.36000000000001</v>
      </c>
      <c r="M975" s="825">
        <v>617.44000000000005</v>
      </c>
      <c r="N975" s="822">
        <v>4</v>
      </c>
      <c r="O975" s="826">
        <v>2.5</v>
      </c>
      <c r="P975" s="825">
        <v>154.36000000000001</v>
      </c>
      <c r="Q975" s="827">
        <v>0.25</v>
      </c>
      <c r="R975" s="822">
        <v>1</v>
      </c>
      <c r="S975" s="827">
        <v>0.25</v>
      </c>
      <c r="T975" s="826">
        <v>1</v>
      </c>
      <c r="U975" s="828">
        <v>0.4</v>
      </c>
    </row>
    <row r="976" spans="1:21" ht="14.45" customHeight="1" x14ac:dyDescent="0.2">
      <c r="A976" s="821">
        <v>31</v>
      </c>
      <c r="B976" s="822" t="s">
        <v>1691</v>
      </c>
      <c r="C976" s="822" t="s">
        <v>1697</v>
      </c>
      <c r="D976" s="823" t="s">
        <v>2703</v>
      </c>
      <c r="E976" s="824" t="s">
        <v>1718</v>
      </c>
      <c r="F976" s="822" t="s">
        <v>1692</v>
      </c>
      <c r="G976" s="822" t="s">
        <v>1809</v>
      </c>
      <c r="H976" s="822" t="s">
        <v>598</v>
      </c>
      <c r="I976" s="822" t="s">
        <v>1528</v>
      </c>
      <c r="J976" s="822" t="s">
        <v>1529</v>
      </c>
      <c r="K976" s="822" t="s">
        <v>1530</v>
      </c>
      <c r="L976" s="825">
        <v>149.52000000000001</v>
      </c>
      <c r="M976" s="825">
        <v>149.52000000000001</v>
      </c>
      <c r="N976" s="822">
        <v>1</v>
      </c>
      <c r="O976" s="826">
        <v>0.5</v>
      </c>
      <c r="P976" s="825">
        <v>149.52000000000001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31</v>
      </c>
      <c r="B977" s="822" t="s">
        <v>1691</v>
      </c>
      <c r="C977" s="822" t="s">
        <v>1697</v>
      </c>
      <c r="D977" s="823" t="s">
        <v>2703</v>
      </c>
      <c r="E977" s="824" t="s">
        <v>1718</v>
      </c>
      <c r="F977" s="822" t="s">
        <v>1692</v>
      </c>
      <c r="G977" s="822" t="s">
        <v>1815</v>
      </c>
      <c r="H977" s="822" t="s">
        <v>329</v>
      </c>
      <c r="I977" s="822" t="s">
        <v>1816</v>
      </c>
      <c r="J977" s="822" t="s">
        <v>1817</v>
      </c>
      <c r="K977" s="822" t="s">
        <v>1818</v>
      </c>
      <c r="L977" s="825">
        <v>0</v>
      </c>
      <c r="M977" s="825">
        <v>0</v>
      </c>
      <c r="N977" s="822">
        <v>4</v>
      </c>
      <c r="O977" s="826">
        <v>2.5</v>
      </c>
      <c r="P977" s="825">
        <v>0</v>
      </c>
      <c r="Q977" s="827"/>
      <c r="R977" s="822">
        <v>3</v>
      </c>
      <c r="S977" s="827">
        <v>0.75</v>
      </c>
      <c r="T977" s="826">
        <v>2</v>
      </c>
      <c r="U977" s="828">
        <v>0.8</v>
      </c>
    </row>
    <row r="978" spans="1:21" ht="14.45" customHeight="1" x14ac:dyDescent="0.2">
      <c r="A978" s="821">
        <v>31</v>
      </c>
      <c r="B978" s="822" t="s">
        <v>1691</v>
      </c>
      <c r="C978" s="822" t="s">
        <v>1697</v>
      </c>
      <c r="D978" s="823" t="s">
        <v>2703</v>
      </c>
      <c r="E978" s="824" t="s">
        <v>1718</v>
      </c>
      <c r="F978" s="822" t="s">
        <v>1693</v>
      </c>
      <c r="G978" s="822" t="s">
        <v>1746</v>
      </c>
      <c r="H978" s="822" t="s">
        <v>329</v>
      </c>
      <c r="I978" s="822" t="s">
        <v>2678</v>
      </c>
      <c r="J978" s="822" t="s">
        <v>2141</v>
      </c>
      <c r="K978" s="822"/>
      <c r="L978" s="825">
        <v>0</v>
      </c>
      <c r="M978" s="825">
        <v>0</v>
      </c>
      <c r="N978" s="822">
        <v>1</v>
      </c>
      <c r="O978" s="826">
        <v>1</v>
      </c>
      <c r="P978" s="825">
        <v>0</v>
      </c>
      <c r="Q978" s="827"/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31</v>
      </c>
      <c r="B979" s="822" t="s">
        <v>1691</v>
      </c>
      <c r="C979" s="822" t="s">
        <v>1697</v>
      </c>
      <c r="D979" s="823" t="s">
        <v>2703</v>
      </c>
      <c r="E979" s="824" t="s">
        <v>1718</v>
      </c>
      <c r="F979" s="822" t="s">
        <v>1694</v>
      </c>
      <c r="G979" s="822" t="s">
        <v>1746</v>
      </c>
      <c r="H979" s="822" t="s">
        <v>329</v>
      </c>
      <c r="I979" s="822" t="s">
        <v>1827</v>
      </c>
      <c r="J979" s="822" t="s">
        <v>1828</v>
      </c>
      <c r="K979" s="822" t="s">
        <v>1829</v>
      </c>
      <c r="L979" s="825">
        <v>492.19</v>
      </c>
      <c r="M979" s="825">
        <v>3445.33</v>
      </c>
      <c r="N979" s="822">
        <v>7</v>
      </c>
      <c r="O979" s="826">
        <v>7</v>
      </c>
      <c r="P979" s="825">
        <v>3445.33</v>
      </c>
      <c r="Q979" s="827">
        <v>1</v>
      </c>
      <c r="R979" s="822">
        <v>7</v>
      </c>
      <c r="S979" s="827">
        <v>1</v>
      </c>
      <c r="T979" s="826">
        <v>7</v>
      </c>
      <c r="U979" s="828">
        <v>1</v>
      </c>
    </row>
    <row r="980" spans="1:21" ht="14.45" customHeight="1" x14ac:dyDescent="0.2">
      <c r="A980" s="821">
        <v>31</v>
      </c>
      <c r="B980" s="822" t="s">
        <v>1691</v>
      </c>
      <c r="C980" s="822" t="s">
        <v>1697</v>
      </c>
      <c r="D980" s="823" t="s">
        <v>2703</v>
      </c>
      <c r="E980" s="824" t="s">
        <v>1718</v>
      </c>
      <c r="F980" s="822" t="s">
        <v>1694</v>
      </c>
      <c r="G980" s="822" t="s">
        <v>1746</v>
      </c>
      <c r="H980" s="822" t="s">
        <v>329</v>
      </c>
      <c r="I980" s="822" t="s">
        <v>1747</v>
      </c>
      <c r="J980" s="822" t="s">
        <v>1748</v>
      </c>
      <c r="K980" s="822" t="s">
        <v>1749</v>
      </c>
      <c r="L980" s="825">
        <v>971.25</v>
      </c>
      <c r="M980" s="825">
        <v>3885</v>
      </c>
      <c r="N980" s="822">
        <v>4</v>
      </c>
      <c r="O980" s="826">
        <v>4</v>
      </c>
      <c r="P980" s="825">
        <v>3885</v>
      </c>
      <c r="Q980" s="827">
        <v>1</v>
      </c>
      <c r="R980" s="822">
        <v>4</v>
      </c>
      <c r="S980" s="827">
        <v>1</v>
      </c>
      <c r="T980" s="826">
        <v>4</v>
      </c>
      <c r="U980" s="828">
        <v>1</v>
      </c>
    </row>
    <row r="981" spans="1:21" ht="14.45" customHeight="1" x14ac:dyDescent="0.2">
      <c r="A981" s="821">
        <v>31</v>
      </c>
      <c r="B981" s="822" t="s">
        <v>1691</v>
      </c>
      <c r="C981" s="822" t="s">
        <v>1697</v>
      </c>
      <c r="D981" s="823" t="s">
        <v>2703</v>
      </c>
      <c r="E981" s="824" t="s">
        <v>1718</v>
      </c>
      <c r="F981" s="822" t="s">
        <v>1694</v>
      </c>
      <c r="G981" s="822" t="s">
        <v>1746</v>
      </c>
      <c r="H981" s="822" t="s">
        <v>329</v>
      </c>
      <c r="I981" s="822" t="s">
        <v>1830</v>
      </c>
      <c r="J981" s="822" t="s">
        <v>1831</v>
      </c>
      <c r="K981" s="822" t="s">
        <v>1832</v>
      </c>
      <c r="L981" s="825">
        <v>60.23</v>
      </c>
      <c r="M981" s="825">
        <v>60.23</v>
      </c>
      <c r="N981" s="822">
        <v>1</v>
      </c>
      <c r="O981" s="826">
        <v>1</v>
      </c>
      <c r="P981" s="825">
        <v>60.23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31</v>
      </c>
      <c r="B982" s="822" t="s">
        <v>1691</v>
      </c>
      <c r="C982" s="822" t="s">
        <v>1697</v>
      </c>
      <c r="D982" s="823" t="s">
        <v>2703</v>
      </c>
      <c r="E982" s="824" t="s">
        <v>1718</v>
      </c>
      <c r="F982" s="822" t="s">
        <v>1694</v>
      </c>
      <c r="G982" s="822" t="s">
        <v>1746</v>
      </c>
      <c r="H982" s="822" t="s">
        <v>329</v>
      </c>
      <c r="I982" s="822" t="s">
        <v>1980</v>
      </c>
      <c r="J982" s="822" t="s">
        <v>1981</v>
      </c>
      <c r="K982" s="822" t="s">
        <v>1982</v>
      </c>
      <c r="L982" s="825">
        <v>245.42</v>
      </c>
      <c r="M982" s="825">
        <v>245.42</v>
      </c>
      <c r="N982" s="822">
        <v>1</v>
      </c>
      <c r="O982" s="826">
        <v>1</v>
      </c>
      <c r="P982" s="825">
        <v>245.42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31</v>
      </c>
      <c r="B983" s="822" t="s">
        <v>1691</v>
      </c>
      <c r="C983" s="822" t="s">
        <v>1697</v>
      </c>
      <c r="D983" s="823" t="s">
        <v>2703</v>
      </c>
      <c r="E983" s="824" t="s">
        <v>1718</v>
      </c>
      <c r="F983" s="822" t="s">
        <v>1694</v>
      </c>
      <c r="G983" s="822" t="s">
        <v>1746</v>
      </c>
      <c r="H983" s="822" t="s">
        <v>329</v>
      </c>
      <c r="I983" s="822" t="s">
        <v>1833</v>
      </c>
      <c r="J983" s="822" t="s">
        <v>1834</v>
      </c>
      <c r="K983" s="822" t="s">
        <v>1835</v>
      </c>
      <c r="L983" s="825">
        <v>36.18</v>
      </c>
      <c r="M983" s="825">
        <v>4739.58</v>
      </c>
      <c r="N983" s="822">
        <v>131</v>
      </c>
      <c r="O983" s="826">
        <v>64</v>
      </c>
      <c r="P983" s="825">
        <v>4667.22</v>
      </c>
      <c r="Q983" s="827">
        <v>0.984732824427481</v>
      </c>
      <c r="R983" s="822">
        <v>129</v>
      </c>
      <c r="S983" s="827">
        <v>0.98473282442748089</v>
      </c>
      <c r="T983" s="826">
        <v>63</v>
      </c>
      <c r="U983" s="828">
        <v>0.984375</v>
      </c>
    </row>
    <row r="984" spans="1:21" ht="14.45" customHeight="1" x14ac:dyDescent="0.2">
      <c r="A984" s="821">
        <v>31</v>
      </c>
      <c r="B984" s="822" t="s">
        <v>1691</v>
      </c>
      <c r="C984" s="822" t="s">
        <v>1697</v>
      </c>
      <c r="D984" s="823" t="s">
        <v>2703</v>
      </c>
      <c r="E984" s="824" t="s">
        <v>1718</v>
      </c>
      <c r="F984" s="822" t="s">
        <v>1694</v>
      </c>
      <c r="G984" s="822" t="s">
        <v>1746</v>
      </c>
      <c r="H984" s="822" t="s">
        <v>329</v>
      </c>
      <c r="I984" s="822" t="s">
        <v>1839</v>
      </c>
      <c r="J984" s="822" t="s">
        <v>1840</v>
      </c>
      <c r="K984" s="822" t="s">
        <v>1841</v>
      </c>
      <c r="L984" s="825">
        <v>399.63</v>
      </c>
      <c r="M984" s="825">
        <v>3596.6700000000005</v>
      </c>
      <c r="N984" s="822">
        <v>9</v>
      </c>
      <c r="O984" s="826">
        <v>9</v>
      </c>
      <c r="P984" s="825">
        <v>3596.6700000000005</v>
      </c>
      <c r="Q984" s="827">
        <v>1</v>
      </c>
      <c r="R984" s="822">
        <v>9</v>
      </c>
      <c r="S984" s="827">
        <v>1</v>
      </c>
      <c r="T984" s="826">
        <v>9</v>
      </c>
      <c r="U984" s="828">
        <v>1</v>
      </c>
    </row>
    <row r="985" spans="1:21" ht="14.45" customHeight="1" x14ac:dyDescent="0.2">
      <c r="A985" s="821">
        <v>31</v>
      </c>
      <c r="B985" s="822" t="s">
        <v>1691</v>
      </c>
      <c r="C985" s="822" t="s">
        <v>1697</v>
      </c>
      <c r="D985" s="823" t="s">
        <v>2703</v>
      </c>
      <c r="E985" s="824" t="s">
        <v>1718</v>
      </c>
      <c r="F985" s="822" t="s">
        <v>1694</v>
      </c>
      <c r="G985" s="822" t="s">
        <v>1746</v>
      </c>
      <c r="H985" s="822" t="s">
        <v>329</v>
      </c>
      <c r="I985" s="822" t="s">
        <v>1988</v>
      </c>
      <c r="J985" s="822" t="s">
        <v>1831</v>
      </c>
      <c r="K985" s="822" t="s">
        <v>1989</v>
      </c>
      <c r="L985" s="825">
        <v>60.23</v>
      </c>
      <c r="M985" s="825">
        <v>60.23</v>
      </c>
      <c r="N985" s="822">
        <v>1</v>
      </c>
      <c r="O985" s="826">
        <v>1</v>
      </c>
      <c r="P985" s="825">
        <v>60.23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31</v>
      </c>
      <c r="B986" s="822" t="s">
        <v>1691</v>
      </c>
      <c r="C986" s="822" t="s">
        <v>1697</v>
      </c>
      <c r="D986" s="823" t="s">
        <v>2703</v>
      </c>
      <c r="E986" s="824" t="s">
        <v>1718</v>
      </c>
      <c r="F986" s="822" t="s">
        <v>1694</v>
      </c>
      <c r="G986" s="822" t="s">
        <v>1746</v>
      </c>
      <c r="H986" s="822" t="s">
        <v>329</v>
      </c>
      <c r="I986" s="822" t="s">
        <v>1845</v>
      </c>
      <c r="J986" s="822" t="s">
        <v>1846</v>
      </c>
      <c r="K986" s="822" t="s">
        <v>1847</v>
      </c>
      <c r="L986" s="825">
        <v>1392.62</v>
      </c>
      <c r="M986" s="825">
        <v>2785.24</v>
      </c>
      <c r="N986" s="822">
        <v>2</v>
      </c>
      <c r="O986" s="826">
        <v>2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31</v>
      </c>
      <c r="B987" s="822" t="s">
        <v>1691</v>
      </c>
      <c r="C987" s="822" t="s">
        <v>1697</v>
      </c>
      <c r="D987" s="823" t="s">
        <v>2703</v>
      </c>
      <c r="E987" s="824" t="s">
        <v>1718</v>
      </c>
      <c r="F987" s="822" t="s">
        <v>1694</v>
      </c>
      <c r="G987" s="822" t="s">
        <v>1746</v>
      </c>
      <c r="H987" s="822" t="s">
        <v>329</v>
      </c>
      <c r="I987" s="822" t="s">
        <v>1848</v>
      </c>
      <c r="J987" s="822" t="s">
        <v>1849</v>
      </c>
      <c r="K987" s="822" t="s">
        <v>1850</v>
      </c>
      <c r="L987" s="825">
        <v>749.8</v>
      </c>
      <c r="M987" s="825">
        <v>749.8</v>
      </c>
      <c r="N987" s="822">
        <v>1</v>
      </c>
      <c r="O987" s="826">
        <v>1</v>
      </c>
      <c r="P987" s="825">
        <v>749.8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31</v>
      </c>
      <c r="B988" s="822" t="s">
        <v>1691</v>
      </c>
      <c r="C988" s="822" t="s">
        <v>1697</v>
      </c>
      <c r="D988" s="823" t="s">
        <v>2703</v>
      </c>
      <c r="E988" s="824" t="s">
        <v>1718</v>
      </c>
      <c r="F988" s="822" t="s">
        <v>1694</v>
      </c>
      <c r="G988" s="822" t="s">
        <v>1746</v>
      </c>
      <c r="H988" s="822" t="s">
        <v>329</v>
      </c>
      <c r="I988" s="822" t="s">
        <v>1990</v>
      </c>
      <c r="J988" s="822" t="s">
        <v>1991</v>
      </c>
      <c r="K988" s="822" t="s">
        <v>1992</v>
      </c>
      <c r="L988" s="825">
        <v>199.5</v>
      </c>
      <c r="M988" s="825">
        <v>399</v>
      </c>
      <c r="N988" s="822">
        <v>2</v>
      </c>
      <c r="O988" s="826">
        <v>2</v>
      </c>
      <c r="P988" s="825">
        <v>399</v>
      </c>
      <c r="Q988" s="827">
        <v>1</v>
      </c>
      <c r="R988" s="822">
        <v>2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31</v>
      </c>
      <c r="B989" s="822" t="s">
        <v>1691</v>
      </c>
      <c r="C989" s="822" t="s">
        <v>1697</v>
      </c>
      <c r="D989" s="823" t="s">
        <v>2703</v>
      </c>
      <c r="E989" s="824" t="s">
        <v>1718</v>
      </c>
      <c r="F989" s="822" t="s">
        <v>1694</v>
      </c>
      <c r="G989" s="822" t="s">
        <v>1746</v>
      </c>
      <c r="H989" s="822" t="s">
        <v>329</v>
      </c>
      <c r="I989" s="822" t="s">
        <v>1851</v>
      </c>
      <c r="J989" s="822" t="s">
        <v>1852</v>
      </c>
      <c r="K989" s="822" t="s">
        <v>1853</v>
      </c>
      <c r="L989" s="825">
        <v>249.55</v>
      </c>
      <c r="M989" s="825">
        <v>499.1</v>
      </c>
      <c r="N989" s="822">
        <v>2</v>
      </c>
      <c r="O989" s="826">
        <v>1</v>
      </c>
      <c r="P989" s="825">
        <v>499.1</v>
      </c>
      <c r="Q989" s="827">
        <v>1</v>
      </c>
      <c r="R989" s="822">
        <v>2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31</v>
      </c>
      <c r="B990" s="822" t="s">
        <v>1691</v>
      </c>
      <c r="C990" s="822" t="s">
        <v>1697</v>
      </c>
      <c r="D990" s="823" t="s">
        <v>2703</v>
      </c>
      <c r="E990" s="824" t="s">
        <v>1718</v>
      </c>
      <c r="F990" s="822" t="s">
        <v>1694</v>
      </c>
      <c r="G990" s="822" t="s">
        <v>1746</v>
      </c>
      <c r="H990" s="822" t="s">
        <v>329</v>
      </c>
      <c r="I990" s="822" t="s">
        <v>1857</v>
      </c>
      <c r="J990" s="822" t="s">
        <v>1858</v>
      </c>
      <c r="K990" s="822" t="s">
        <v>1859</v>
      </c>
      <c r="L990" s="825">
        <v>320.25</v>
      </c>
      <c r="M990" s="825">
        <v>320.25</v>
      </c>
      <c r="N990" s="822">
        <v>1</v>
      </c>
      <c r="O990" s="826">
        <v>1</v>
      </c>
      <c r="P990" s="825">
        <v>320.25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31</v>
      </c>
      <c r="B991" s="822" t="s">
        <v>1691</v>
      </c>
      <c r="C991" s="822" t="s">
        <v>1697</v>
      </c>
      <c r="D991" s="823" t="s">
        <v>2703</v>
      </c>
      <c r="E991" s="824" t="s">
        <v>1718</v>
      </c>
      <c r="F991" s="822" t="s">
        <v>1694</v>
      </c>
      <c r="G991" s="822" t="s">
        <v>1746</v>
      </c>
      <c r="H991" s="822" t="s">
        <v>329</v>
      </c>
      <c r="I991" s="822" t="s">
        <v>1860</v>
      </c>
      <c r="J991" s="822" t="s">
        <v>1861</v>
      </c>
      <c r="K991" s="822" t="s">
        <v>1862</v>
      </c>
      <c r="L991" s="825">
        <v>349.13</v>
      </c>
      <c r="M991" s="825">
        <v>349.13</v>
      </c>
      <c r="N991" s="822">
        <v>1</v>
      </c>
      <c r="O991" s="826">
        <v>1</v>
      </c>
      <c r="P991" s="825">
        <v>349.13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31</v>
      </c>
      <c r="B992" s="822" t="s">
        <v>1691</v>
      </c>
      <c r="C992" s="822" t="s">
        <v>1697</v>
      </c>
      <c r="D992" s="823" t="s">
        <v>2703</v>
      </c>
      <c r="E992" s="824" t="s">
        <v>1718</v>
      </c>
      <c r="F992" s="822" t="s">
        <v>1694</v>
      </c>
      <c r="G992" s="822" t="s">
        <v>1746</v>
      </c>
      <c r="H992" s="822" t="s">
        <v>329</v>
      </c>
      <c r="I992" s="822" t="s">
        <v>1873</v>
      </c>
      <c r="J992" s="822" t="s">
        <v>1874</v>
      </c>
      <c r="K992" s="822" t="s">
        <v>1875</v>
      </c>
      <c r="L992" s="825">
        <v>349.6</v>
      </c>
      <c r="M992" s="825">
        <v>349.6</v>
      </c>
      <c r="N992" s="822">
        <v>1</v>
      </c>
      <c r="O992" s="826">
        <v>1</v>
      </c>
      <c r="P992" s="825">
        <v>349.6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31</v>
      </c>
      <c r="B993" s="822" t="s">
        <v>1691</v>
      </c>
      <c r="C993" s="822" t="s">
        <v>1697</v>
      </c>
      <c r="D993" s="823" t="s">
        <v>2703</v>
      </c>
      <c r="E993" s="824" t="s">
        <v>1713</v>
      </c>
      <c r="F993" s="822" t="s">
        <v>1692</v>
      </c>
      <c r="G993" s="822" t="s">
        <v>1882</v>
      </c>
      <c r="H993" s="822" t="s">
        <v>598</v>
      </c>
      <c r="I993" s="822" t="s">
        <v>2679</v>
      </c>
      <c r="J993" s="822" t="s">
        <v>617</v>
      </c>
      <c r="K993" s="822" t="s">
        <v>2680</v>
      </c>
      <c r="L993" s="825">
        <v>0</v>
      </c>
      <c r="M993" s="825">
        <v>0</v>
      </c>
      <c r="N993" s="822">
        <v>1</v>
      </c>
      <c r="O993" s="826">
        <v>1</v>
      </c>
      <c r="P993" s="825"/>
      <c r="Q993" s="827"/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31</v>
      </c>
      <c r="B994" s="822" t="s">
        <v>1691</v>
      </c>
      <c r="C994" s="822" t="s">
        <v>1697</v>
      </c>
      <c r="D994" s="823" t="s">
        <v>2703</v>
      </c>
      <c r="E994" s="824" t="s">
        <v>1713</v>
      </c>
      <c r="F994" s="822" t="s">
        <v>1692</v>
      </c>
      <c r="G994" s="822" t="s">
        <v>2087</v>
      </c>
      <c r="H994" s="822" t="s">
        <v>329</v>
      </c>
      <c r="I994" s="822" t="s">
        <v>2234</v>
      </c>
      <c r="J994" s="822" t="s">
        <v>2089</v>
      </c>
      <c r="K994" s="822" t="s">
        <v>2235</v>
      </c>
      <c r="L994" s="825">
        <v>0</v>
      </c>
      <c r="M994" s="825">
        <v>0</v>
      </c>
      <c r="N994" s="822">
        <v>1</v>
      </c>
      <c r="O994" s="826">
        <v>1</v>
      </c>
      <c r="P994" s="825">
        <v>0</v>
      </c>
      <c r="Q994" s="827"/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31</v>
      </c>
      <c r="B995" s="822" t="s">
        <v>1691</v>
      </c>
      <c r="C995" s="822" t="s">
        <v>1697</v>
      </c>
      <c r="D995" s="823" t="s">
        <v>2703</v>
      </c>
      <c r="E995" s="824" t="s">
        <v>1713</v>
      </c>
      <c r="F995" s="822" t="s">
        <v>1692</v>
      </c>
      <c r="G995" s="822" t="s">
        <v>1764</v>
      </c>
      <c r="H995" s="822" t="s">
        <v>329</v>
      </c>
      <c r="I995" s="822" t="s">
        <v>2681</v>
      </c>
      <c r="J995" s="822" t="s">
        <v>2682</v>
      </c>
      <c r="K995" s="822" t="s">
        <v>2683</v>
      </c>
      <c r="L995" s="825">
        <v>35.25</v>
      </c>
      <c r="M995" s="825">
        <v>105.75</v>
      </c>
      <c r="N995" s="822">
        <v>3</v>
      </c>
      <c r="O995" s="826">
        <v>3</v>
      </c>
      <c r="P995" s="825">
        <v>35.25</v>
      </c>
      <c r="Q995" s="827">
        <v>0.33333333333333331</v>
      </c>
      <c r="R995" s="822">
        <v>1</v>
      </c>
      <c r="S995" s="827">
        <v>0.33333333333333331</v>
      </c>
      <c r="T995" s="826">
        <v>1</v>
      </c>
      <c r="U995" s="828">
        <v>0.33333333333333331</v>
      </c>
    </row>
    <row r="996" spans="1:21" ht="14.45" customHeight="1" x14ac:dyDescent="0.2">
      <c r="A996" s="821">
        <v>31</v>
      </c>
      <c r="B996" s="822" t="s">
        <v>1691</v>
      </c>
      <c r="C996" s="822" t="s">
        <v>1697</v>
      </c>
      <c r="D996" s="823" t="s">
        <v>2703</v>
      </c>
      <c r="E996" s="824" t="s">
        <v>1713</v>
      </c>
      <c r="F996" s="822" t="s">
        <v>1692</v>
      </c>
      <c r="G996" s="822" t="s">
        <v>1902</v>
      </c>
      <c r="H996" s="822" t="s">
        <v>329</v>
      </c>
      <c r="I996" s="822" t="s">
        <v>1903</v>
      </c>
      <c r="J996" s="822" t="s">
        <v>1904</v>
      </c>
      <c r="K996" s="822" t="s">
        <v>1905</v>
      </c>
      <c r="L996" s="825">
        <v>0</v>
      </c>
      <c r="M996" s="825">
        <v>0</v>
      </c>
      <c r="N996" s="822">
        <v>1</v>
      </c>
      <c r="O996" s="826">
        <v>0.5</v>
      </c>
      <c r="P996" s="825"/>
      <c r="Q996" s="827"/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31</v>
      </c>
      <c r="B997" s="822" t="s">
        <v>1691</v>
      </c>
      <c r="C997" s="822" t="s">
        <v>1697</v>
      </c>
      <c r="D997" s="823" t="s">
        <v>2703</v>
      </c>
      <c r="E997" s="824" t="s">
        <v>1713</v>
      </c>
      <c r="F997" s="822" t="s">
        <v>1692</v>
      </c>
      <c r="G997" s="822" t="s">
        <v>2307</v>
      </c>
      <c r="H997" s="822" t="s">
        <v>329</v>
      </c>
      <c r="I997" s="822" t="s">
        <v>2308</v>
      </c>
      <c r="J997" s="822" t="s">
        <v>718</v>
      </c>
      <c r="K997" s="822" t="s">
        <v>1639</v>
      </c>
      <c r="L997" s="825">
        <v>38.56</v>
      </c>
      <c r="M997" s="825">
        <v>38.56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31</v>
      </c>
      <c r="B998" s="822" t="s">
        <v>1691</v>
      </c>
      <c r="C998" s="822" t="s">
        <v>1697</v>
      </c>
      <c r="D998" s="823" t="s">
        <v>2703</v>
      </c>
      <c r="E998" s="824" t="s">
        <v>1713</v>
      </c>
      <c r="F998" s="822" t="s">
        <v>1692</v>
      </c>
      <c r="G998" s="822" t="s">
        <v>1721</v>
      </c>
      <c r="H998" s="822" t="s">
        <v>598</v>
      </c>
      <c r="I998" s="822" t="s">
        <v>1431</v>
      </c>
      <c r="J998" s="822" t="s">
        <v>773</v>
      </c>
      <c r="K998" s="822" t="s">
        <v>1432</v>
      </c>
      <c r="L998" s="825">
        <v>736.33</v>
      </c>
      <c r="M998" s="825">
        <v>18408.25</v>
      </c>
      <c r="N998" s="822">
        <v>25</v>
      </c>
      <c r="O998" s="826">
        <v>12.5</v>
      </c>
      <c r="P998" s="825">
        <v>11781.28</v>
      </c>
      <c r="Q998" s="827">
        <v>0.64</v>
      </c>
      <c r="R998" s="822">
        <v>16</v>
      </c>
      <c r="S998" s="827">
        <v>0.64</v>
      </c>
      <c r="T998" s="826">
        <v>7</v>
      </c>
      <c r="U998" s="828">
        <v>0.56000000000000005</v>
      </c>
    </row>
    <row r="999" spans="1:21" ht="14.45" customHeight="1" x14ac:dyDescent="0.2">
      <c r="A999" s="821">
        <v>31</v>
      </c>
      <c r="B999" s="822" t="s">
        <v>1691</v>
      </c>
      <c r="C999" s="822" t="s">
        <v>1697</v>
      </c>
      <c r="D999" s="823" t="s">
        <v>2703</v>
      </c>
      <c r="E999" s="824" t="s">
        <v>1713</v>
      </c>
      <c r="F999" s="822" t="s">
        <v>1692</v>
      </c>
      <c r="G999" s="822" t="s">
        <v>1721</v>
      </c>
      <c r="H999" s="822" t="s">
        <v>598</v>
      </c>
      <c r="I999" s="822" t="s">
        <v>2184</v>
      </c>
      <c r="J999" s="822" t="s">
        <v>773</v>
      </c>
      <c r="K999" s="822" t="s">
        <v>2185</v>
      </c>
      <c r="L999" s="825">
        <v>1154.68</v>
      </c>
      <c r="M999" s="825">
        <v>6928.08</v>
      </c>
      <c r="N999" s="822">
        <v>6</v>
      </c>
      <c r="O999" s="826">
        <v>2.5</v>
      </c>
      <c r="P999" s="825">
        <v>2309.36</v>
      </c>
      <c r="Q999" s="827">
        <v>0.33333333333333337</v>
      </c>
      <c r="R999" s="822">
        <v>2</v>
      </c>
      <c r="S999" s="827">
        <v>0.33333333333333331</v>
      </c>
      <c r="T999" s="826">
        <v>2</v>
      </c>
      <c r="U999" s="828">
        <v>0.8</v>
      </c>
    </row>
    <row r="1000" spans="1:21" ht="14.45" customHeight="1" x14ac:dyDescent="0.2">
      <c r="A1000" s="821">
        <v>31</v>
      </c>
      <c r="B1000" s="822" t="s">
        <v>1691</v>
      </c>
      <c r="C1000" s="822" t="s">
        <v>1697</v>
      </c>
      <c r="D1000" s="823" t="s">
        <v>2703</v>
      </c>
      <c r="E1000" s="824" t="s">
        <v>1713</v>
      </c>
      <c r="F1000" s="822" t="s">
        <v>1692</v>
      </c>
      <c r="G1000" s="822" t="s">
        <v>1721</v>
      </c>
      <c r="H1000" s="822" t="s">
        <v>598</v>
      </c>
      <c r="I1000" s="822" t="s">
        <v>1722</v>
      </c>
      <c r="J1000" s="822" t="s">
        <v>773</v>
      </c>
      <c r="K1000" s="822" t="s">
        <v>1723</v>
      </c>
      <c r="L1000" s="825">
        <v>923.74</v>
      </c>
      <c r="M1000" s="825">
        <v>9237.4</v>
      </c>
      <c r="N1000" s="822">
        <v>10</v>
      </c>
      <c r="O1000" s="826">
        <v>3.5</v>
      </c>
      <c r="P1000" s="825">
        <v>9237.4</v>
      </c>
      <c r="Q1000" s="827">
        <v>1</v>
      </c>
      <c r="R1000" s="822">
        <v>10</v>
      </c>
      <c r="S1000" s="827">
        <v>1</v>
      </c>
      <c r="T1000" s="826">
        <v>3.5</v>
      </c>
      <c r="U1000" s="828">
        <v>1</v>
      </c>
    </row>
    <row r="1001" spans="1:21" ht="14.45" customHeight="1" x14ac:dyDescent="0.2">
      <c r="A1001" s="821">
        <v>31</v>
      </c>
      <c r="B1001" s="822" t="s">
        <v>1691</v>
      </c>
      <c r="C1001" s="822" t="s">
        <v>1697</v>
      </c>
      <c r="D1001" s="823" t="s">
        <v>2703</v>
      </c>
      <c r="E1001" s="824" t="s">
        <v>1713</v>
      </c>
      <c r="F1001" s="822" t="s">
        <v>1692</v>
      </c>
      <c r="G1001" s="822" t="s">
        <v>1787</v>
      </c>
      <c r="H1001" s="822" t="s">
        <v>329</v>
      </c>
      <c r="I1001" s="822" t="s">
        <v>1923</v>
      </c>
      <c r="J1001" s="822" t="s">
        <v>913</v>
      </c>
      <c r="K1001" s="822" t="s">
        <v>1924</v>
      </c>
      <c r="L1001" s="825">
        <v>35.25</v>
      </c>
      <c r="M1001" s="825">
        <v>70.5</v>
      </c>
      <c r="N1001" s="822">
        <v>2</v>
      </c>
      <c r="O1001" s="826">
        <v>2</v>
      </c>
      <c r="P1001" s="825">
        <v>35.25</v>
      </c>
      <c r="Q1001" s="827">
        <v>0.5</v>
      </c>
      <c r="R1001" s="822">
        <v>1</v>
      </c>
      <c r="S1001" s="827">
        <v>0.5</v>
      </c>
      <c r="T1001" s="826">
        <v>1</v>
      </c>
      <c r="U1001" s="828">
        <v>0.5</v>
      </c>
    </row>
    <row r="1002" spans="1:21" ht="14.45" customHeight="1" x14ac:dyDescent="0.2">
      <c r="A1002" s="821">
        <v>31</v>
      </c>
      <c r="B1002" s="822" t="s">
        <v>1691</v>
      </c>
      <c r="C1002" s="822" t="s">
        <v>1697</v>
      </c>
      <c r="D1002" s="823" t="s">
        <v>2703</v>
      </c>
      <c r="E1002" s="824" t="s">
        <v>1713</v>
      </c>
      <c r="F1002" s="822" t="s">
        <v>1692</v>
      </c>
      <c r="G1002" s="822" t="s">
        <v>2684</v>
      </c>
      <c r="H1002" s="822" t="s">
        <v>329</v>
      </c>
      <c r="I1002" s="822" t="s">
        <v>2685</v>
      </c>
      <c r="J1002" s="822" t="s">
        <v>685</v>
      </c>
      <c r="K1002" s="822" t="s">
        <v>2686</v>
      </c>
      <c r="L1002" s="825">
        <v>57.64</v>
      </c>
      <c r="M1002" s="825">
        <v>57.64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31</v>
      </c>
      <c r="B1003" s="822" t="s">
        <v>1691</v>
      </c>
      <c r="C1003" s="822" t="s">
        <v>1697</v>
      </c>
      <c r="D1003" s="823" t="s">
        <v>2703</v>
      </c>
      <c r="E1003" s="824" t="s">
        <v>1713</v>
      </c>
      <c r="F1003" s="822" t="s">
        <v>1692</v>
      </c>
      <c r="G1003" s="822" t="s">
        <v>1730</v>
      </c>
      <c r="H1003" s="822" t="s">
        <v>598</v>
      </c>
      <c r="I1003" s="822" t="s">
        <v>1575</v>
      </c>
      <c r="J1003" s="822" t="s">
        <v>918</v>
      </c>
      <c r="K1003" s="822" t="s">
        <v>920</v>
      </c>
      <c r="L1003" s="825">
        <v>0</v>
      </c>
      <c r="M1003" s="825">
        <v>0</v>
      </c>
      <c r="N1003" s="822">
        <v>6</v>
      </c>
      <c r="O1003" s="826">
        <v>3</v>
      </c>
      <c r="P1003" s="825">
        <v>0</v>
      </c>
      <c r="Q1003" s="827"/>
      <c r="R1003" s="822">
        <v>3</v>
      </c>
      <c r="S1003" s="827">
        <v>0.5</v>
      </c>
      <c r="T1003" s="826">
        <v>1</v>
      </c>
      <c r="U1003" s="828">
        <v>0.33333333333333331</v>
      </c>
    </row>
    <row r="1004" spans="1:21" ht="14.45" customHeight="1" x14ac:dyDescent="0.2">
      <c r="A1004" s="821">
        <v>31</v>
      </c>
      <c r="B1004" s="822" t="s">
        <v>1691</v>
      </c>
      <c r="C1004" s="822" t="s">
        <v>1697</v>
      </c>
      <c r="D1004" s="823" t="s">
        <v>2703</v>
      </c>
      <c r="E1004" s="824" t="s">
        <v>1713</v>
      </c>
      <c r="F1004" s="822" t="s">
        <v>1692</v>
      </c>
      <c r="G1004" s="822" t="s">
        <v>1794</v>
      </c>
      <c r="H1004" s="822" t="s">
        <v>329</v>
      </c>
      <c r="I1004" s="822" t="s">
        <v>1795</v>
      </c>
      <c r="J1004" s="822" t="s">
        <v>1157</v>
      </c>
      <c r="K1004" s="822" t="s">
        <v>1796</v>
      </c>
      <c r="L1004" s="825">
        <v>219.37</v>
      </c>
      <c r="M1004" s="825">
        <v>438.74</v>
      </c>
      <c r="N1004" s="822">
        <v>2</v>
      </c>
      <c r="O1004" s="826">
        <v>2</v>
      </c>
      <c r="P1004" s="825">
        <v>219.37</v>
      </c>
      <c r="Q1004" s="827">
        <v>0.5</v>
      </c>
      <c r="R1004" s="822">
        <v>1</v>
      </c>
      <c r="S1004" s="827">
        <v>0.5</v>
      </c>
      <c r="T1004" s="826">
        <v>1</v>
      </c>
      <c r="U1004" s="828">
        <v>0.5</v>
      </c>
    </row>
    <row r="1005" spans="1:21" ht="14.45" customHeight="1" x14ac:dyDescent="0.2">
      <c r="A1005" s="821">
        <v>31</v>
      </c>
      <c r="B1005" s="822" t="s">
        <v>1691</v>
      </c>
      <c r="C1005" s="822" t="s">
        <v>1697</v>
      </c>
      <c r="D1005" s="823" t="s">
        <v>2703</v>
      </c>
      <c r="E1005" s="824" t="s">
        <v>1713</v>
      </c>
      <c r="F1005" s="822" t="s">
        <v>1692</v>
      </c>
      <c r="G1005" s="822" t="s">
        <v>2274</v>
      </c>
      <c r="H1005" s="822" t="s">
        <v>329</v>
      </c>
      <c r="I1005" s="822" t="s">
        <v>2672</v>
      </c>
      <c r="J1005" s="822" t="s">
        <v>2673</v>
      </c>
      <c r="K1005" s="822" t="s">
        <v>2674</v>
      </c>
      <c r="L1005" s="825">
        <v>60.39</v>
      </c>
      <c r="M1005" s="825">
        <v>120.78</v>
      </c>
      <c r="N1005" s="822">
        <v>2</v>
      </c>
      <c r="O1005" s="826">
        <v>2</v>
      </c>
      <c r="P1005" s="825">
        <v>120.78</v>
      </c>
      <c r="Q1005" s="827">
        <v>1</v>
      </c>
      <c r="R1005" s="822">
        <v>2</v>
      </c>
      <c r="S1005" s="827">
        <v>1</v>
      </c>
      <c r="T1005" s="826">
        <v>2</v>
      </c>
      <c r="U1005" s="828">
        <v>1</v>
      </c>
    </row>
    <row r="1006" spans="1:21" ht="14.45" customHeight="1" x14ac:dyDescent="0.2">
      <c r="A1006" s="821">
        <v>31</v>
      </c>
      <c r="B1006" s="822" t="s">
        <v>1691</v>
      </c>
      <c r="C1006" s="822" t="s">
        <v>1697</v>
      </c>
      <c r="D1006" s="823" t="s">
        <v>2703</v>
      </c>
      <c r="E1006" s="824" t="s">
        <v>1713</v>
      </c>
      <c r="F1006" s="822" t="s">
        <v>1692</v>
      </c>
      <c r="G1006" s="822" t="s">
        <v>1724</v>
      </c>
      <c r="H1006" s="822" t="s">
        <v>329</v>
      </c>
      <c r="I1006" s="822" t="s">
        <v>1807</v>
      </c>
      <c r="J1006" s="822" t="s">
        <v>1732</v>
      </c>
      <c r="K1006" s="822" t="s">
        <v>1808</v>
      </c>
      <c r="L1006" s="825">
        <v>99.94</v>
      </c>
      <c r="M1006" s="825">
        <v>399.76</v>
      </c>
      <c r="N1006" s="822">
        <v>4</v>
      </c>
      <c r="O1006" s="826">
        <v>2.5</v>
      </c>
      <c r="P1006" s="825">
        <v>399.76</v>
      </c>
      <c r="Q1006" s="827">
        <v>1</v>
      </c>
      <c r="R1006" s="822">
        <v>4</v>
      </c>
      <c r="S1006" s="827">
        <v>1</v>
      </c>
      <c r="T1006" s="826">
        <v>2.5</v>
      </c>
      <c r="U1006" s="828">
        <v>1</v>
      </c>
    </row>
    <row r="1007" spans="1:21" ht="14.45" customHeight="1" x14ac:dyDescent="0.2">
      <c r="A1007" s="821">
        <v>31</v>
      </c>
      <c r="B1007" s="822" t="s">
        <v>1691</v>
      </c>
      <c r="C1007" s="822" t="s">
        <v>1697</v>
      </c>
      <c r="D1007" s="823" t="s">
        <v>2703</v>
      </c>
      <c r="E1007" s="824" t="s">
        <v>1713</v>
      </c>
      <c r="F1007" s="822" t="s">
        <v>1692</v>
      </c>
      <c r="G1007" s="822" t="s">
        <v>1724</v>
      </c>
      <c r="H1007" s="822" t="s">
        <v>329</v>
      </c>
      <c r="I1007" s="822" t="s">
        <v>1725</v>
      </c>
      <c r="J1007" s="822" t="s">
        <v>1048</v>
      </c>
      <c r="K1007" s="822" t="s">
        <v>1050</v>
      </c>
      <c r="L1007" s="825">
        <v>50.32</v>
      </c>
      <c r="M1007" s="825">
        <v>50.32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31</v>
      </c>
      <c r="B1008" s="822" t="s">
        <v>1691</v>
      </c>
      <c r="C1008" s="822" t="s">
        <v>1697</v>
      </c>
      <c r="D1008" s="823" t="s">
        <v>2703</v>
      </c>
      <c r="E1008" s="824" t="s">
        <v>1713</v>
      </c>
      <c r="F1008" s="822" t="s">
        <v>1692</v>
      </c>
      <c r="G1008" s="822" t="s">
        <v>1724</v>
      </c>
      <c r="H1008" s="822" t="s">
        <v>329</v>
      </c>
      <c r="I1008" s="822" t="s">
        <v>1740</v>
      </c>
      <c r="J1008" s="822" t="s">
        <v>1048</v>
      </c>
      <c r="K1008" s="822" t="s">
        <v>1741</v>
      </c>
      <c r="L1008" s="825">
        <v>50.32</v>
      </c>
      <c r="M1008" s="825">
        <v>452.88</v>
      </c>
      <c r="N1008" s="822">
        <v>9</v>
      </c>
      <c r="O1008" s="826">
        <v>8.5</v>
      </c>
      <c r="P1008" s="825">
        <v>352.24</v>
      </c>
      <c r="Q1008" s="827">
        <v>0.77777777777777779</v>
      </c>
      <c r="R1008" s="822">
        <v>7</v>
      </c>
      <c r="S1008" s="827">
        <v>0.77777777777777779</v>
      </c>
      <c r="T1008" s="826">
        <v>6.5</v>
      </c>
      <c r="U1008" s="828">
        <v>0.76470588235294112</v>
      </c>
    </row>
    <row r="1009" spans="1:21" ht="14.45" customHeight="1" x14ac:dyDescent="0.2">
      <c r="A1009" s="821">
        <v>31</v>
      </c>
      <c r="B1009" s="822" t="s">
        <v>1691</v>
      </c>
      <c r="C1009" s="822" t="s">
        <v>1697</v>
      </c>
      <c r="D1009" s="823" t="s">
        <v>2703</v>
      </c>
      <c r="E1009" s="824" t="s">
        <v>1713</v>
      </c>
      <c r="F1009" s="822" t="s">
        <v>1692</v>
      </c>
      <c r="G1009" s="822" t="s">
        <v>1809</v>
      </c>
      <c r="H1009" s="822" t="s">
        <v>598</v>
      </c>
      <c r="I1009" s="822" t="s">
        <v>1528</v>
      </c>
      <c r="J1009" s="822" t="s">
        <v>1529</v>
      </c>
      <c r="K1009" s="822" t="s">
        <v>1530</v>
      </c>
      <c r="L1009" s="825">
        <v>149.52000000000001</v>
      </c>
      <c r="M1009" s="825">
        <v>747.60000000000014</v>
      </c>
      <c r="N1009" s="822">
        <v>5</v>
      </c>
      <c r="O1009" s="826">
        <v>4</v>
      </c>
      <c r="P1009" s="825">
        <v>747.60000000000014</v>
      </c>
      <c r="Q1009" s="827">
        <v>1</v>
      </c>
      <c r="R1009" s="822">
        <v>5</v>
      </c>
      <c r="S1009" s="827">
        <v>1</v>
      </c>
      <c r="T1009" s="826">
        <v>4</v>
      </c>
      <c r="U1009" s="828">
        <v>1</v>
      </c>
    </row>
    <row r="1010" spans="1:21" ht="14.45" customHeight="1" x14ac:dyDescent="0.2">
      <c r="A1010" s="821">
        <v>31</v>
      </c>
      <c r="B1010" s="822" t="s">
        <v>1691</v>
      </c>
      <c r="C1010" s="822" t="s">
        <v>1697</v>
      </c>
      <c r="D1010" s="823" t="s">
        <v>2703</v>
      </c>
      <c r="E1010" s="824" t="s">
        <v>1713</v>
      </c>
      <c r="F1010" s="822" t="s">
        <v>1692</v>
      </c>
      <c r="G1010" s="822" t="s">
        <v>1815</v>
      </c>
      <c r="H1010" s="822" t="s">
        <v>329</v>
      </c>
      <c r="I1010" s="822" t="s">
        <v>1816</v>
      </c>
      <c r="J1010" s="822" t="s">
        <v>1817</v>
      </c>
      <c r="K1010" s="822" t="s">
        <v>1818</v>
      </c>
      <c r="L1010" s="825">
        <v>0</v>
      </c>
      <c r="M1010" s="825">
        <v>0</v>
      </c>
      <c r="N1010" s="822">
        <v>3</v>
      </c>
      <c r="O1010" s="826">
        <v>1.5</v>
      </c>
      <c r="P1010" s="825">
        <v>0</v>
      </c>
      <c r="Q1010" s="827"/>
      <c r="R1010" s="822">
        <v>3</v>
      </c>
      <c r="S1010" s="827">
        <v>1</v>
      </c>
      <c r="T1010" s="826">
        <v>1.5</v>
      </c>
      <c r="U1010" s="828">
        <v>1</v>
      </c>
    </row>
    <row r="1011" spans="1:21" ht="14.45" customHeight="1" x14ac:dyDescent="0.2">
      <c r="A1011" s="821">
        <v>31</v>
      </c>
      <c r="B1011" s="822" t="s">
        <v>1691</v>
      </c>
      <c r="C1011" s="822" t="s">
        <v>1697</v>
      </c>
      <c r="D1011" s="823" t="s">
        <v>2703</v>
      </c>
      <c r="E1011" s="824" t="s">
        <v>1713</v>
      </c>
      <c r="F1011" s="822" t="s">
        <v>1694</v>
      </c>
      <c r="G1011" s="822" t="s">
        <v>1746</v>
      </c>
      <c r="H1011" s="822" t="s">
        <v>329</v>
      </c>
      <c r="I1011" s="822" t="s">
        <v>2687</v>
      </c>
      <c r="J1011" s="822" t="s">
        <v>2688</v>
      </c>
      <c r="K1011" s="822" t="s">
        <v>2689</v>
      </c>
      <c r="L1011" s="825">
        <v>410.41</v>
      </c>
      <c r="M1011" s="825">
        <v>410.41</v>
      </c>
      <c r="N1011" s="822">
        <v>1</v>
      </c>
      <c r="O1011" s="826">
        <v>1</v>
      </c>
      <c r="P1011" s="825">
        <v>410.41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31</v>
      </c>
      <c r="B1012" s="822" t="s">
        <v>1691</v>
      </c>
      <c r="C1012" s="822" t="s">
        <v>1697</v>
      </c>
      <c r="D1012" s="823" t="s">
        <v>2703</v>
      </c>
      <c r="E1012" s="824" t="s">
        <v>1713</v>
      </c>
      <c r="F1012" s="822" t="s">
        <v>1694</v>
      </c>
      <c r="G1012" s="822" t="s">
        <v>1746</v>
      </c>
      <c r="H1012" s="822" t="s">
        <v>329</v>
      </c>
      <c r="I1012" s="822" t="s">
        <v>1827</v>
      </c>
      <c r="J1012" s="822" t="s">
        <v>1828</v>
      </c>
      <c r="K1012" s="822" t="s">
        <v>1829</v>
      </c>
      <c r="L1012" s="825">
        <v>492.19</v>
      </c>
      <c r="M1012" s="825">
        <v>984.38</v>
      </c>
      <c r="N1012" s="822">
        <v>2</v>
      </c>
      <c r="O1012" s="826">
        <v>2</v>
      </c>
      <c r="P1012" s="825">
        <v>984.38</v>
      </c>
      <c r="Q1012" s="827">
        <v>1</v>
      </c>
      <c r="R1012" s="822">
        <v>2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31</v>
      </c>
      <c r="B1013" s="822" t="s">
        <v>1691</v>
      </c>
      <c r="C1013" s="822" t="s">
        <v>1697</v>
      </c>
      <c r="D1013" s="823" t="s">
        <v>2703</v>
      </c>
      <c r="E1013" s="824" t="s">
        <v>1713</v>
      </c>
      <c r="F1013" s="822" t="s">
        <v>1694</v>
      </c>
      <c r="G1013" s="822" t="s">
        <v>1746</v>
      </c>
      <c r="H1013" s="822" t="s">
        <v>329</v>
      </c>
      <c r="I1013" s="822" t="s">
        <v>1747</v>
      </c>
      <c r="J1013" s="822" t="s">
        <v>1748</v>
      </c>
      <c r="K1013" s="822" t="s">
        <v>1749</v>
      </c>
      <c r="L1013" s="825">
        <v>971.25</v>
      </c>
      <c r="M1013" s="825">
        <v>971.25</v>
      </c>
      <c r="N1013" s="822">
        <v>1</v>
      </c>
      <c r="O1013" s="826">
        <v>1</v>
      </c>
      <c r="P1013" s="825">
        <v>971.25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31</v>
      </c>
      <c r="B1014" s="822" t="s">
        <v>1691</v>
      </c>
      <c r="C1014" s="822" t="s">
        <v>1697</v>
      </c>
      <c r="D1014" s="823" t="s">
        <v>2703</v>
      </c>
      <c r="E1014" s="824" t="s">
        <v>1713</v>
      </c>
      <c r="F1014" s="822" t="s">
        <v>1694</v>
      </c>
      <c r="G1014" s="822" t="s">
        <v>1746</v>
      </c>
      <c r="H1014" s="822" t="s">
        <v>329</v>
      </c>
      <c r="I1014" s="822" t="s">
        <v>1830</v>
      </c>
      <c r="J1014" s="822" t="s">
        <v>1831</v>
      </c>
      <c r="K1014" s="822" t="s">
        <v>1832</v>
      </c>
      <c r="L1014" s="825">
        <v>60.23</v>
      </c>
      <c r="M1014" s="825">
        <v>60.23</v>
      </c>
      <c r="N1014" s="822">
        <v>1</v>
      </c>
      <c r="O1014" s="826">
        <v>1</v>
      </c>
      <c r="P1014" s="825">
        <v>60.23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31</v>
      </c>
      <c r="B1015" s="822" t="s">
        <v>1691</v>
      </c>
      <c r="C1015" s="822" t="s">
        <v>1697</v>
      </c>
      <c r="D1015" s="823" t="s">
        <v>2703</v>
      </c>
      <c r="E1015" s="824" t="s">
        <v>1713</v>
      </c>
      <c r="F1015" s="822" t="s">
        <v>1694</v>
      </c>
      <c r="G1015" s="822" t="s">
        <v>1746</v>
      </c>
      <c r="H1015" s="822" t="s">
        <v>329</v>
      </c>
      <c r="I1015" s="822" t="s">
        <v>1833</v>
      </c>
      <c r="J1015" s="822" t="s">
        <v>1834</v>
      </c>
      <c r="K1015" s="822" t="s">
        <v>1835</v>
      </c>
      <c r="L1015" s="825">
        <v>36.18</v>
      </c>
      <c r="M1015" s="825">
        <v>1845.1799999999989</v>
      </c>
      <c r="N1015" s="822">
        <v>51</v>
      </c>
      <c r="O1015" s="826">
        <v>26</v>
      </c>
      <c r="P1015" s="825">
        <v>1845.1799999999989</v>
      </c>
      <c r="Q1015" s="827">
        <v>1</v>
      </c>
      <c r="R1015" s="822">
        <v>51</v>
      </c>
      <c r="S1015" s="827">
        <v>1</v>
      </c>
      <c r="T1015" s="826">
        <v>26</v>
      </c>
      <c r="U1015" s="828">
        <v>1</v>
      </c>
    </row>
    <row r="1016" spans="1:21" ht="14.45" customHeight="1" x14ac:dyDescent="0.2">
      <c r="A1016" s="821">
        <v>31</v>
      </c>
      <c r="B1016" s="822" t="s">
        <v>1691</v>
      </c>
      <c r="C1016" s="822" t="s">
        <v>1697</v>
      </c>
      <c r="D1016" s="823" t="s">
        <v>2703</v>
      </c>
      <c r="E1016" s="824" t="s">
        <v>1713</v>
      </c>
      <c r="F1016" s="822" t="s">
        <v>1694</v>
      </c>
      <c r="G1016" s="822" t="s">
        <v>1746</v>
      </c>
      <c r="H1016" s="822" t="s">
        <v>329</v>
      </c>
      <c r="I1016" s="822" t="s">
        <v>1839</v>
      </c>
      <c r="J1016" s="822" t="s">
        <v>1840</v>
      </c>
      <c r="K1016" s="822" t="s">
        <v>1841</v>
      </c>
      <c r="L1016" s="825">
        <v>399.63</v>
      </c>
      <c r="M1016" s="825">
        <v>3197.0400000000004</v>
      </c>
      <c r="N1016" s="822">
        <v>8</v>
      </c>
      <c r="O1016" s="826">
        <v>8</v>
      </c>
      <c r="P1016" s="825">
        <v>3197.0400000000004</v>
      </c>
      <c r="Q1016" s="827">
        <v>1</v>
      </c>
      <c r="R1016" s="822">
        <v>8</v>
      </c>
      <c r="S1016" s="827">
        <v>1</v>
      </c>
      <c r="T1016" s="826">
        <v>8</v>
      </c>
      <c r="U1016" s="828">
        <v>1</v>
      </c>
    </row>
    <row r="1017" spans="1:21" ht="14.45" customHeight="1" x14ac:dyDescent="0.2">
      <c r="A1017" s="821">
        <v>31</v>
      </c>
      <c r="B1017" s="822" t="s">
        <v>1691</v>
      </c>
      <c r="C1017" s="822" t="s">
        <v>1697</v>
      </c>
      <c r="D1017" s="823" t="s">
        <v>2703</v>
      </c>
      <c r="E1017" s="824" t="s">
        <v>1713</v>
      </c>
      <c r="F1017" s="822" t="s">
        <v>1694</v>
      </c>
      <c r="G1017" s="822" t="s">
        <v>1746</v>
      </c>
      <c r="H1017" s="822" t="s">
        <v>329</v>
      </c>
      <c r="I1017" s="822" t="s">
        <v>1988</v>
      </c>
      <c r="J1017" s="822" t="s">
        <v>1831</v>
      </c>
      <c r="K1017" s="822" t="s">
        <v>1989</v>
      </c>
      <c r="L1017" s="825">
        <v>60.23</v>
      </c>
      <c r="M1017" s="825">
        <v>60.23</v>
      </c>
      <c r="N1017" s="822">
        <v>1</v>
      </c>
      <c r="O1017" s="826">
        <v>1</v>
      </c>
      <c r="P1017" s="825">
        <v>60.23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31</v>
      </c>
      <c r="B1018" s="822" t="s">
        <v>1691</v>
      </c>
      <c r="C1018" s="822" t="s">
        <v>1697</v>
      </c>
      <c r="D1018" s="823" t="s">
        <v>2703</v>
      </c>
      <c r="E1018" s="824" t="s">
        <v>1713</v>
      </c>
      <c r="F1018" s="822" t="s">
        <v>1694</v>
      </c>
      <c r="G1018" s="822" t="s">
        <v>1746</v>
      </c>
      <c r="H1018" s="822" t="s">
        <v>329</v>
      </c>
      <c r="I1018" s="822" t="s">
        <v>1848</v>
      </c>
      <c r="J1018" s="822" t="s">
        <v>1849</v>
      </c>
      <c r="K1018" s="822" t="s">
        <v>1850</v>
      </c>
      <c r="L1018" s="825">
        <v>749.8</v>
      </c>
      <c r="M1018" s="825">
        <v>749.8</v>
      </c>
      <c r="N1018" s="822">
        <v>1</v>
      </c>
      <c r="O1018" s="826">
        <v>1</v>
      </c>
      <c r="P1018" s="825">
        <v>749.8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31</v>
      </c>
      <c r="B1019" s="822" t="s">
        <v>1691</v>
      </c>
      <c r="C1019" s="822" t="s">
        <v>1697</v>
      </c>
      <c r="D1019" s="823" t="s">
        <v>2703</v>
      </c>
      <c r="E1019" s="824" t="s">
        <v>1713</v>
      </c>
      <c r="F1019" s="822" t="s">
        <v>1694</v>
      </c>
      <c r="G1019" s="822" t="s">
        <v>1746</v>
      </c>
      <c r="H1019" s="822" t="s">
        <v>329</v>
      </c>
      <c r="I1019" s="822" t="s">
        <v>1851</v>
      </c>
      <c r="J1019" s="822" t="s">
        <v>1852</v>
      </c>
      <c r="K1019" s="822" t="s">
        <v>1853</v>
      </c>
      <c r="L1019" s="825">
        <v>249.55</v>
      </c>
      <c r="M1019" s="825">
        <v>499.1</v>
      </c>
      <c r="N1019" s="822">
        <v>2</v>
      </c>
      <c r="O1019" s="826">
        <v>1</v>
      </c>
      <c r="P1019" s="825">
        <v>499.1</v>
      </c>
      <c r="Q1019" s="827">
        <v>1</v>
      </c>
      <c r="R1019" s="822">
        <v>2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31</v>
      </c>
      <c r="B1020" s="822" t="s">
        <v>1691</v>
      </c>
      <c r="C1020" s="822" t="s">
        <v>1697</v>
      </c>
      <c r="D1020" s="823" t="s">
        <v>2703</v>
      </c>
      <c r="E1020" s="824" t="s">
        <v>1713</v>
      </c>
      <c r="F1020" s="822" t="s">
        <v>1694</v>
      </c>
      <c r="G1020" s="822" t="s">
        <v>1746</v>
      </c>
      <c r="H1020" s="822" t="s">
        <v>329</v>
      </c>
      <c r="I1020" s="822" t="s">
        <v>1857</v>
      </c>
      <c r="J1020" s="822" t="s">
        <v>1858</v>
      </c>
      <c r="K1020" s="822" t="s">
        <v>1859</v>
      </c>
      <c r="L1020" s="825">
        <v>320.25</v>
      </c>
      <c r="M1020" s="825">
        <v>960.75</v>
      </c>
      <c r="N1020" s="822">
        <v>3</v>
      </c>
      <c r="O1020" s="826">
        <v>3</v>
      </c>
      <c r="P1020" s="825">
        <v>960.75</v>
      </c>
      <c r="Q1020" s="827">
        <v>1</v>
      </c>
      <c r="R1020" s="822">
        <v>3</v>
      </c>
      <c r="S1020" s="827">
        <v>1</v>
      </c>
      <c r="T1020" s="826">
        <v>3</v>
      </c>
      <c r="U1020" s="828">
        <v>1</v>
      </c>
    </row>
    <row r="1021" spans="1:21" ht="14.45" customHeight="1" x14ac:dyDescent="0.2">
      <c r="A1021" s="821">
        <v>31</v>
      </c>
      <c r="B1021" s="822" t="s">
        <v>1691</v>
      </c>
      <c r="C1021" s="822" t="s">
        <v>1697</v>
      </c>
      <c r="D1021" s="823" t="s">
        <v>2703</v>
      </c>
      <c r="E1021" s="824" t="s">
        <v>1713</v>
      </c>
      <c r="F1021" s="822" t="s">
        <v>1694</v>
      </c>
      <c r="G1021" s="822" t="s">
        <v>1746</v>
      </c>
      <c r="H1021" s="822" t="s">
        <v>329</v>
      </c>
      <c r="I1021" s="822" t="s">
        <v>1867</v>
      </c>
      <c r="J1021" s="822" t="s">
        <v>1868</v>
      </c>
      <c r="K1021" s="822" t="s">
        <v>1869</v>
      </c>
      <c r="L1021" s="825">
        <v>249.55</v>
      </c>
      <c r="M1021" s="825">
        <v>249.55</v>
      </c>
      <c r="N1021" s="822">
        <v>1</v>
      </c>
      <c r="O1021" s="826">
        <v>1</v>
      </c>
      <c r="P1021" s="825">
        <v>249.55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31</v>
      </c>
      <c r="B1022" s="822" t="s">
        <v>1691</v>
      </c>
      <c r="C1022" s="822" t="s">
        <v>1697</v>
      </c>
      <c r="D1022" s="823" t="s">
        <v>2703</v>
      </c>
      <c r="E1022" s="824" t="s">
        <v>1713</v>
      </c>
      <c r="F1022" s="822" t="s">
        <v>1694</v>
      </c>
      <c r="G1022" s="822" t="s">
        <v>1746</v>
      </c>
      <c r="H1022" s="822" t="s">
        <v>329</v>
      </c>
      <c r="I1022" s="822" t="s">
        <v>2690</v>
      </c>
      <c r="J1022" s="822" t="s">
        <v>2691</v>
      </c>
      <c r="K1022" s="822" t="s">
        <v>2692</v>
      </c>
      <c r="L1022" s="825">
        <v>102.35</v>
      </c>
      <c r="M1022" s="825">
        <v>102.35</v>
      </c>
      <c r="N1022" s="822">
        <v>1</v>
      </c>
      <c r="O1022" s="826">
        <v>1</v>
      </c>
      <c r="P1022" s="825">
        <v>102.35</v>
      </c>
      <c r="Q1022" s="827">
        <v>1</v>
      </c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31</v>
      </c>
      <c r="B1023" s="822" t="s">
        <v>1691</v>
      </c>
      <c r="C1023" s="822" t="s">
        <v>1697</v>
      </c>
      <c r="D1023" s="823" t="s">
        <v>2703</v>
      </c>
      <c r="E1023" s="824" t="s">
        <v>1713</v>
      </c>
      <c r="F1023" s="822" t="s">
        <v>1694</v>
      </c>
      <c r="G1023" s="822" t="s">
        <v>1746</v>
      </c>
      <c r="H1023" s="822" t="s">
        <v>329</v>
      </c>
      <c r="I1023" s="822" t="s">
        <v>2693</v>
      </c>
      <c r="J1023" s="822" t="s">
        <v>2694</v>
      </c>
      <c r="K1023" s="822" t="s">
        <v>2695</v>
      </c>
      <c r="L1023" s="825">
        <v>1362</v>
      </c>
      <c r="M1023" s="825">
        <v>1362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31</v>
      </c>
      <c r="B1024" s="822" t="s">
        <v>1691</v>
      </c>
      <c r="C1024" s="822" t="s">
        <v>1697</v>
      </c>
      <c r="D1024" s="823" t="s">
        <v>2703</v>
      </c>
      <c r="E1024" s="824" t="s">
        <v>1713</v>
      </c>
      <c r="F1024" s="822" t="s">
        <v>1694</v>
      </c>
      <c r="G1024" s="822" t="s">
        <v>1746</v>
      </c>
      <c r="H1024" s="822" t="s">
        <v>329</v>
      </c>
      <c r="I1024" s="822" t="s">
        <v>2696</v>
      </c>
      <c r="J1024" s="822" t="s">
        <v>2697</v>
      </c>
      <c r="K1024" s="822" t="s">
        <v>2698</v>
      </c>
      <c r="L1024" s="825">
        <v>675.16</v>
      </c>
      <c r="M1024" s="825">
        <v>2025.48</v>
      </c>
      <c r="N1024" s="822">
        <v>3</v>
      </c>
      <c r="O1024" s="826">
        <v>3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thickBot="1" x14ac:dyDescent="0.25">
      <c r="A1025" s="813">
        <v>31</v>
      </c>
      <c r="B1025" s="814" t="s">
        <v>1691</v>
      </c>
      <c r="C1025" s="814" t="s">
        <v>1697</v>
      </c>
      <c r="D1025" s="815" t="s">
        <v>2703</v>
      </c>
      <c r="E1025" s="816" t="s">
        <v>1713</v>
      </c>
      <c r="F1025" s="814" t="s">
        <v>1694</v>
      </c>
      <c r="G1025" s="814" t="s">
        <v>1746</v>
      </c>
      <c r="H1025" s="814" t="s">
        <v>329</v>
      </c>
      <c r="I1025" s="814" t="s">
        <v>2699</v>
      </c>
      <c r="J1025" s="814" t="s">
        <v>2700</v>
      </c>
      <c r="K1025" s="814" t="s">
        <v>2701</v>
      </c>
      <c r="L1025" s="817">
        <v>600.29999999999995</v>
      </c>
      <c r="M1025" s="817">
        <v>600.29999999999995</v>
      </c>
      <c r="N1025" s="814">
        <v>1</v>
      </c>
      <c r="O1025" s="818">
        <v>1</v>
      </c>
      <c r="P1025" s="817"/>
      <c r="Q1025" s="819">
        <v>0</v>
      </c>
      <c r="R1025" s="814"/>
      <c r="S1025" s="819">
        <v>0</v>
      </c>
      <c r="T1025" s="818"/>
      <c r="U102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73D7B60-6BD8-4C06-8837-A2CCB37C184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2705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1715</v>
      </c>
      <c r="B5" s="225">
        <v>1998.6999999999998</v>
      </c>
      <c r="C5" s="812">
        <v>1.8842522162141467E-2</v>
      </c>
      <c r="D5" s="225">
        <v>104075.21000000002</v>
      </c>
      <c r="E5" s="812">
        <v>0.98115747783785856</v>
      </c>
      <c r="F5" s="830">
        <v>106073.91000000002</v>
      </c>
    </row>
    <row r="6" spans="1:6" ht="14.45" customHeight="1" x14ac:dyDescent="0.2">
      <c r="A6" s="836" t="s">
        <v>1717</v>
      </c>
      <c r="B6" s="831">
        <v>809.31000000000006</v>
      </c>
      <c r="C6" s="827">
        <v>9.2742552353973547E-3</v>
      </c>
      <c r="D6" s="831">
        <v>86454.84</v>
      </c>
      <c r="E6" s="827">
        <v>0.99072574476460262</v>
      </c>
      <c r="F6" s="832">
        <v>87264.15</v>
      </c>
    </row>
    <row r="7" spans="1:6" ht="14.45" customHeight="1" x14ac:dyDescent="0.2">
      <c r="A7" s="836" t="s">
        <v>1703</v>
      </c>
      <c r="B7" s="831">
        <v>699.67</v>
      </c>
      <c r="C7" s="827">
        <v>1.2911742050827606E-2</v>
      </c>
      <c r="D7" s="831">
        <v>53488.990000000005</v>
      </c>
      <c r="E7" s="827">
        <v>0.98708825794917243</v>
      </c>
      <c r="F7" s="832">
        <v>54188.66</v>
      </c>
    </row>
    <row r="8" spans="1:6" ht="14.45" customHeight="1" x14ac:dyDescent="0.2">
      <c r="A8" s="836" t="s">
        <v>1712</v>
      </c>
      <c r="B8" s="831">
        <v>494.32000000000005</v>
      </c>
      <c r="C8" s="827">
        <v>4.1215840616963574E-3</v>
      </c>
      <c r="D8" s="831">
        <v>119440.15000000002</v>
      </c>
      <c r="E8" s="827">
        <v>0.99587841593830362</v>
      </c>
      <c r="F8" s="832">
        <v>119934.47000000003</v>
      </c>
    </row>
    <row r="9" spans="1:6" ht="14.45" customHeight="1" x14ac:dyDescent="0.2">
      <c r="A9" s="836" t="s">
        <v>1720</v>
      </c>
      <c r="B9" s="831">
        <v>490.64</v>
      </c>
      <c r="C9" s="827">
        <v>4.0101718961523709E-3</v>
      </c>
      <c r="D9" s="831">
        <v>121858.23000000003</v>
      </c>
      <c r="E9" s="827">
        <v>0.99598982810384762</v>
      </c>
      <c r="F9" s="832">
        <v>122348.87000000002</v>
      </c>
    </row>
    <row r="10" spans="1:6" ht="14.45" customHeight="1" x14ac:dyDescent="0.2">
      <c r="A10" s="836" t="s">
        <v>1705</v>
      </c>
      <c r="B10" s="831">
        <v>471.15</v>
      </c>
      <c r="C10" s="827">
        <v>5.2354037077970211E-3</v>
      </c>
      <c r="D10" s="831">
        <v>89521.910000000047</v>
      </c>
      <c r="E10" s="827">
        <v>0.99476459629220304</v>
      </c>
      <c r="F10" s="832">
        <v>89993.060000000041</v>
      </c>
    </row>
    <row r="11" spans="1:6" ht="14.45" customHeight="1" x14ac:dyDescent="0.2">
      <c r="A11" s="836" t="s">
        <v>1714</v>
      </c>
      <c r="B11" s="831">
        <v>410.39</v>
      </c>
      <c r="C11" s="827">
        <v>1.131402788931722E-2</v>
      </c>
      <c r="D11" s="831">
        <v>35862.28</v>
      </c>
      <c r="E11" s="827">
        <v>0.98868597211068276</v>
      </c>
      <c r="F11" s="832">
        <v>36272.67</v>
      </c>
    </row>
    <row r="12" spans="1:6" ht="14.45" customHeight="1" x14ac:dyDescent="0.2">
      <c r="A12" s="836" t="s">
        <v>1708</v>
      </c>
      <c r="B12" s="831">
        <v>342.26</v>
      </c>
      <c r="C12" s="827">
        <v>6.7363725541137783E-3</v>
      </c>
      <c r="D12" s="831">
        <v>50465.500000000015</v>
      </c>
      <c r="E12" s="827">
        <v>0.99326362744588614</v>
      </c>
      <c r="F12" s="832">
        <v>50807.760000000017</v>
      </c>
    </row>
    <row r="13" spans="1:6" ht="14.45" customHeight="1" x14ac:dyDescent="0.2">
      <c r="A13" s="836" t="s">
        <v>1710</v>
      </c>
      <c r="B13" s="831">
        <v>271.73</v>
      </c>
      <c r="C13" s="827">
        <v>3.0237844409915812E-3</v>
      </c>
      <c r="D13" s="831">
        <v>89592.48</v>
      </c>
      <c r="E13" s="827">
        <v>0.99697621555900851</v>
      </c>
      <c r="F13" s="832">
        <v>89864.209999999992</v>
      </c>
    </row>
    <row r="14" spans="1:6" ht="14.45" customHeight="1" x14ac:dyDescent="0.2">
      <c r="A14" s="836" t="s">
        <v>1707</v>
      </c>
      <c r="B14" s="831">
        <v>222.39</v>
      </c>
      <c r="C14" s="827">
        <v>3.5841109731911264E-3</v>
      </c>
      <c r="D14" s="831">
        <v>61826.470000000008</v>
      </c>
      <c r="E14" s="827">
        <v>0.99641588902680889</v>
      </c>
      <c r="F14" s="832">
        <v>62048.860000000008</v>
      </c>
    </row>
    <row r="15" spans="1:6" ht="14.45" customHeight="1" x14ac:dyDescent="0.2">
      <c r="A15" s="836" t="s">
        <v>1716</v>
      </c>
      <c r="B15" s="831">
        <v>201.26</v>
      </c>
      <c r="C15" s="827">
        <v>2.9847080796519309E-3</v>
      </c>
      <c r="D15" s="831">
        <v>67229.12000000001</v>
      </c>
      <c r="E15" s="827">
        <v>0.9970152919203481</v>
      </c>
      <c r="F15" s="832">
        <v>67430.38</v>
      </c>
    </row>
    <row r="16" spans="1:6" ht="14.45" customHeight="1" x14ac:dyDescent="0.2">
      <c r="A16" s="836" t="s">
        <v>1718</v>
      </c>
      <c r="B16" s="831">
        <v>117.55</v>
      </c>
      <c r="C16" s="827">
        <v>2.411395325031678E-3</v>
      </c>
      <c r="D16" s="831">
        <v>48630.16</v>
      </c>
      <c r="E16" s="827">
        <v>0.99758860467496824</v>
      </c>
      <c r="F16" s="832">
        <v>48747.710000000006</v>
      </c>
    </row>
    <row r="17" spans="1:6" ht="14.45" customHeight="1" x14ac:dyDescent="0.2">
      <c r="A17" s="836" t="s">
        <v>1711</v>
      </c>
      <c r="B17" s="831">
        <v>0</v>
      </c>
      <c r="C17" s="827">
        <v>0</v>
      </c>
      <c r="D17" s="831">
        <v>125760.25000000003</v>
      </c>
      <c r="E17" s="827">
        <v>1</v>
      </c>
      <c r="F17" s="832">
        <v>125760.25000000003</v>
      </c>
    </row>
    <row r="18" spans="1:6" ht="14.45" customHeight="1" x14ac:dyDescent="0.2">
      <c r="A18" s="836" t="s">
        <v>1713</v>
      </c>
      <c r="B18" s="831"/>
      <c r="C18" s="827">
        <v>0</v>
      </c>
      <c r="D18" s="831">
        <v>35321.33</v>
      </c>
      <c r="E18" s="827">
        <v>1</v>
      </c>
      <c r="F18" s="832">
        <v>35321.33</v>
      </c>
    </row>
    <row r="19" spans="1:6" ht="14.45" customHeight="1" x14ac:dyDescent="0.2">
      <c r="A19" s="836" t="s">
        <v>1706</v>
      </c>
      <c r="B19" s="831"/>
      <c r="C19" s="827">
        <v>0</v>
      </c>
      <c r="D19" s="831">
        <v>7319.2200000000012</v>
      </c>
      <c r="E19" s="827">
        <v>1</v>
      </c>
      <c r="F19" s="832">
        <v>7319.2200000000012</v>
      </c>
    </row>
    <row r="20" spans="1:6" ht="14.45" customHeight="1" thickBot="1" x14ac:dyDescent="0.25">
      <c r="A20" s="759" t="s">
        <v>1719</v>
      </c>
      <c r="B20" s="750"/>
      <c r="C20" s="751">
        <v>0</v>
      </c>
      <c r="D20" s="750">
        <v>19856.750000000004</v>
      </c>
      <c r="E20" s="751">
        <v>1</v>
      </c>
      <c r="F20" s="752">
        <v>19856.750000000004</v>
      </c>
    </row>
    <row r="21" spans="1:6" ht="14.45" customHeight="1" thickBot="1" x14ac:dyDescent="0.25">
      <c r="A21" s="753" t="s">
        <v>3</v>
      </c>
      <c r="B21" s="754">
        <v>6529.3700000000008</v>
      </c>
      <c r="C21" s="755">
        <v>5.8130185826393548E-3</v>
      </c>
      <c r="D21" s="754">
        <v>1116702.8900000001</v>
      </c>
      <c r="E21" s="755">
        <v>0.9941869814173605</v>
      </c>
      <c r="F21" s="756">
        <v>1123232.2600000002</v>
      </c>
    </row>
    <row r="22" spans="1:6" ht="14.45" customHeight="1" thickBot="1" x14ac:dyDescent="0.25"/>
    <row r="23" spans="1:6" ht="14.45" customHeight="1" x14ac:dyDescent="0.2">
      <c r="A23" s="835" t="s">
        <v>2706</v>
      </c>
      <c r="B23" s="225">
        <v>1274.7200000000003</v>
      </c>
      <c r="C23" s="812">
        <v>1</v>
      </c>
      <c r="D23" s="225"/>
      <c r="E23" s="812">
        <v>0</v>
      </c>
      <c r="F23" s="830">
        <v>1274.7200000000003</v>
      </c>
    </row>
    <row r="24" spans="1:6" ht="14.45" customHeight="1" x14ac:dyDescent="0.2">
      <c r="A24" s="836" t="s">
        <v>1398</v>
      </c>
      <c r="B24" s="831">
        <v>1064.94</v>
      </c>
      <c r="C24" s="827">
        <v>9.6170135910055479E-2</v>
      </c>
      <c r="D24" s="831">
        <v>10008.560000000007</v>
      </c>
      <c r="E24" s="827">
        <v>0.90382986408994448</v>
      </c>
      <c r="F24" s="832">
        <v>11073.500000000007</v>
      </c>
    </row>
    <row r="25" spans="1:6" ht="14.45" customHeight="1" x14ac:dyDescent="0.2">
      <c r="A25" s="836" t="s">
        <v>1392</v>
      </c>
      <c r="B25" s="831">
        <v>934.19999999999993</v>
      </c>
      <c r="C25" s="827">
        <v>1</v>
      </c>
      <c r="D25" s="831"/>
      <c r="E25" s="827">
        <v>0</v>
      </c>
      <c r="F25" s="832">
        <v>934.19999999999993</v>
      </c>
    </row>
    <row r="26" spans="1:6" ht="14.45" customHeight="1" x14ac:dyDescent="0.2">
      <c r="A26" s="836" t="s">
        <v>2707</v>
      </c>
      <c r="B26" s="831">
        <v>677.56999999999994</v>
      </c>
      <c r="C26" s="827">
        <v>1</v>
      </c>
      <c r="D26" s="831"/>
      <c r="E26" s="827">
        <v>0</v>
      </c>
      <c r="F26" s="832">
        <v>677.56999999999994</v>
      </c>
    </row>
    <row r="27" spans="1:6" ht="14.45" customHeight="1" x14ac:dyDescent="0.2">
      <c r="A27" s="836" t="s">
        <v>2708</v>
      </c>
      <c r="B27" s="831">
        <v>654.95000000000005</v>
      </c>
      <c r="C27" s="827">
        <v>1</v>
      </c>
      <c r="D27" s="831"/>
      <c r="E27" s="827">
        <v>0</v>
      </c>
      <c r="F27" s="832">
        <v>654.95000000000005</v>
      </c>
    </row>
    <row r="28" spans="1:6" ht="14.45" customHeight="1" x14ac:dyDescent="0.2">
      <c r="A28" s="836" t="s">
        <v>1395</v>
      </c>
      <c r="B28" s="831">
        <v>626.92000000000007</v>
      </c>
      <c r="C28" s="827">
        <v>1</v>
      </c>
      <c r="D28" s="831"/>
      <c r="E28" s="827">
        <v>0</v>
      </c>
      <c r="F28" s="832">
        <v>626.92000000000007</v>
      </c>
    </row>
    <row r="29" spans="1:6" ht="14.45" customHeight="1" x14ac:dyDescent="0.2">
      <c r="A29" s="836" t="s">
        <v>1345</v>
      </c>
      <c r="B29" s="831">
        <v>370.51</v>
      </c>
      <c r="C29" s="827">
        <v>1</v>
      </c>
      <c r="D29" s="831"/>
      <c r="E29" s="827">
        <v>0</v>
      </c>
      <c r="F29" s="832">
        <v>370.51</v>
      </c>
    </row>
    <row r="30" spans="1:6" ht="14.45" customHeight="1" x14ac:dyDescent="0.2">
      <c r="A30" s="836" t="s">
        <v>1349</v>
      </c>
      <c r="B30" s="831">
        <v>300.33</v>
      </c>
      <c r="C30" s="827">
        <v>1</v>
      </c>
      <c r="D30" s="831"/>
      <c r="E30" s="827">
        <v>0</v>
      </c>
      <c r="F30" s="832">
        <v>300.33</v>
      </c>
    </row>
    <row r="31" spans="1:6" ht="14.45" customHeight="1" x14ac:dyDescent="0.2">
      <c r="A31" s="836" t="s">
        <v>1354</v>
      </c>
      <c r="B31" s="831">
        <v>234.07</v>
      </c>
      <c r="C31" s="827">
        <v>1</v>
      </c>
      <c r="D31" s="831"/>
      <c r="E31" s="827">
        <v>0</v>
      </c>
      <c r="F31" s="832">
        <v>234.07</v>
      </c>
    </row>
    <row r="32" spans="1:6" ht="14.45" customHeight="1" x14ac:dyDescent="0.2">
      <c r="A32" s="836" t="s">
        <v>1381</v>
      </c>
      <c r="B32" s="831">
        <v>121.75</v>
      </c>
      <c r="C32" s="827">
        <v>1</v>
      </c>
      <c r="D32" s="831"/>
      <c r="E32" s="827">
        <v>0</v>
      </c>
      <c r="F32" s="832">
        <v>121.75</v>
      </c>
    </row>
    <row r="33" spans="1:6" ht="14.45" customHeight="1" x14ac:dyDescent="0.2">
      <c r="A33" s="836" t="s">
        <v>2709</v>
      </c>
      <c r="B33" s="831">
        <v>120.77</v>
      </c>
      <c r="C33" s="827">
        <v>1</v>
      </c>
      <c r="D33" s="831"/>
      <c r="E33" s="827">
        <v>0</v>
      </c>
      <c r="F33" s="832">
        <v>120.77</v>
      </c>
    </row>
    <row r="34" spans="1:6" ht="14.45" customHeight="1" x14ac:dyDescent="0.2">
      <c r="A34" s="836" t="s">
        <v>2710</v>
      </c>
      <c r="B34" s="831">
        <v>117.55</v>
      </c>
      <c r="C34" s="827">
        <v>1</v>
      </c>
      <c r="D34" s="831"/>
      <c r="E34" s="827">
        <v>0</v>
      </c>
      <c r="F34" s="832">
        <v>117.55</v>
      </c>
    </row>
    <row r="35" spans="1:6" ht="14.45" customHeight="1" x14ac:dyDescent="0.2">
      <c r="A35" s="836" t="s">
        <v>1359</v>
      </c>
      <c r="B35" s="831">
        <v>31.09</v>
      </c>
      <c r="C35" s="827">
        <v>1</v>
      </c>
      <c r="D35" s="831"/>
      <c r="E35" s="827">
        <v>0</v>
      </c>
      <c r="F35" s="832">
        <v>31.09</v>
      </c>
    </row>
    <row r="36" spans="1:6" ht="14.45" customHeight="1" x14ac:dyDescent="0.2">
      <c r="A36" s="836" t="s">
        <v>1394</v>
      </c>
      <c r="B36" s="831"/>
      <c r="C36" s="827">
        <v>0</v>
      </c>
      <c r="D36" s="831">
        <v>528.96</v>
      </c>
      <c r="E36" s="827">
        <v>1</v>
      </c>
      <c r="F36" s="832">
        <v>528.96</v>
      </c>
    </row>
    <row r="37" spans="1:6" ht="14.45" customHeight="1" x14ac:dyDescent="0.2">
      <c r="A37" s="836" t="s">
        <v>1353</v>
      </c>
      <c r="B37" s="831"/>
      <c r="C37" s="827"/>
      <c r="D37" s="831">
        <v>0</v>
      </c>
      <c r="E37" s="827"/>
      <c r="F37" s="832">
        <v>0</v>
      </c>
    </row>
    <row r="38" spans="1:6" ht="14.45" customHeight="1" x14ac:dyDescent="0.2">
      <c r="A38" s="836" t="s">
        <v>1361</v>
      </c>
      <c r="B38" s="831"/>
      <c r="C38" s="827">
        <v>0</v>
      </c>
      <c r="D38" s="831">
        <v>758.22</v>
      </c>
      <c r="E38" s="827">
        <v>1</v>
      </c>
      <c r="F38" s="832">
        <v>758.22</v>
      </c>
    </row>
    <row r="39" spans="1:6" ht="14.45" customHeight="1" x14ac:dyDescent="0.2">
      <c r="A39" s="836" t="s">
        <v>1380</v>
      </c>
      <c r="B39" s="831"/>
      <c r="C39" s="827">
        <v>0</v>
      </c>
      <c r="D39" s="831">
        <v>916.24</v>
      </c>
      <c r="E39" s="827">
        <v>1</v>
      </c>
      <c r="F39" s="832">
        <v>916.24</v>
      </c>
    </row>
    <row r="40" spans="1:6" ht="14.45" customHeight="1" x14ac:dyDescent="0.2">
      <c r="A40" s="836" t="s">
        <v>2711</v>
      </c>
      <c r="B40" s="831"/>
      <c r="C40" s="827">
        <v>0</v>
      </c>
      <c r="D40" s="831">
        <v>127.5</v>
      </c>
      <c r="E40" s="827">
        <v>1</v>
      </c>
      <c r="F40" s="832">
        <v>127.5</v>
      </c>
    </row>
    <row r="41" spans="1:6" ht="14.45" customHeight="1" x14ac:dyDescent="0.2">
      <c r="A41" s="836" t="s">
        <v>1346</v>
      </c>
      <c r="B41" s="831"/>
      <c r="C41" s="827">
        <v>0</v>
      </c>
      <c r="D41" s="831">
        <v>129.64000000000001</v>
      </c>
      <c r="E41" s="827">
        <v>1</v>
      </c>
      <c r="F41" s="832">
        <v>129.64000000000001</v>
      </c>
    </row>
    <row r="42" spans="1:6" ht="14.45" customHeight="1" x14ac:dyDescent="0.2">
      <c r="A42" s="836" t="s">
        <v>2712</v>
      </c>
      <c r="B42" s="831"/>
      <c r="C42" s="827"/>
      <c r="D42" s="831">
        <v>0</v>
      </c>
      <c r="E42" s="827"/>
      <c r="F42" s="832">
        <v>0</v>
      </c>
    </row>
    <row r="43" spans="1:6" ht="14.45" customHeight="1" x14ac:dyDescent="0.2">
      <c r="A43" s="836" t="s">
        <v>1384</v>
      </c>
      <c r="B43" s="831">
        <v>0</v>
      </c>
      <c r="C43" s="827">
        <v>0</v>
      </c>
      <c r="D43" s="831">
        <v>138.35</v>
      </c>
      <c r="E43" s="827">
        <v>1</v>
      </c>
      <c r="F43" s="832">
        <v>138.35</v>
      </c>
    </row>
    <row r="44" spans="1:6" ht="14.45" customHeight="1" x14ac:dyDescent="0.2">
      <c r="A44" s="836" t="s">
        <v>1352</v>
      </c>
      <c r="B44" s="831"/>
      <c r="C44" s="827">
        <v>0</v>
      </c>
      <c r="D44" s="831">
        <v>85.02</v>
      </c>
      <c r="E44" s="827">
        <v>1</v>
      </c>
      <c r="F44" s="832">
        <v>85.02</v>
      </c>
    </row>
    <row r="45" spans="1:6" ht="14.45" customHeight="1" x14ac:dyDescent="0.2">
      <c r="A45" s="836" t="s">
        <v>2713</v>
      </c>
      <c r="B45" s="831"/>
      <c r="C45" s="827">
        <v>0</v>
      </c>
      <c r="D45" s="831">
        <v>351.48</v>
      </c>
      <c r="E45" s="827">
        <v>1</v>
      </c>
      <c r="F45" s="832">
        <v>351.48</v>
      </c>
    </row>
    <row r="46" spans="1:6" ht="14.45" customHeight="1" x14ac:dyDescent="0.2">
      <c r="A46" s="836" t="s">
        <v>2714</v>
      </c>
      <c r="B46" s="831"/>
      <c r="C46" s="827">
        <v>0</v>
      </c>
      <c r="D46" s="831">
        <v>141.25</v>
      </c>
      <c r="E46" s="827">
        <v>1</v>
      </c>
      <c r="F46" s="832">
        <v>141.25</v>
      </c>
    </row>
    <row r="47" spans="1:6" ht="14.45" customHeight="1" x14ac:dyDescent="0.2">
      <c r="A47" s="836" t="s">
        <v>1388</v>
      </c>
      <c r="B47" s="831"/>
      <c r="C47" s="827">
        <v>0</v>
      </c>
      <c r="D47" s="831">
        <v>1527.6000000000001</v>
      </c>
      <c r="E47" s="827">
        <v>1</v>
      </c>
      <c r="F47" s="832">
        <v>1527.6000000000001</v>
      </c>
    </row>
    <row r="48" spans="1:6" ht="14.45" customHeight="1" x14ac:dyDescent="0.2">
      <c r="A48" s="836" t="s">
        <v>1393</v>
      </c>
      <c r="B48" s="831">
        <v>0</v>
      </c>
      <c r="C48" s="827"/>
      <c r="D48" s="831">
        <v>0</v>
      </c>
      <c r="E48" s="827"/>
      <c r="F48" s="832">
        <v>0</v>
      </c>
    </row>
    <row r="49" spans="1:6" ht="14.45" customHeight="1" x14ac:dyDescent="0.2">
      <c r="A49" s="836" t="s">
        <v>1389</v>
      </c>
      <c r="B49" s="831"/>
      <c r="C49" s="827">
        <v>0</v>
      </c>
      <c r="D49" s="831">
        <v>187.20999999999998</v>
      </c>
      <c r="E49" s="827">
        <v>1</v>
      </c>
      <c r="F49" s="832">
        <v>187.20999999999998</v>
      </c>
    </row>
    <row r="50" spans="1:6" ht="14.45" customHeight="1" x14ac:dyDescent="0.2">
      <c r="A50" s="836" t="s">
        <v>2715</v>
      </c>
      <c r="B50" s="831"/>
      <c r="C50" s="827">
        <v>0</v>
      </c>
      <c r="D50" s="831">
        <v>639.40000000000009</v>
      </c>
      <c r="E50" s="827">
        <v>1</v>
      </c>
      <c r="F50" s="832">
        <v>639.40000000000009</v>
      </c>
    </row>
    <row r="51" spans="1:6" ht="14.45" customHeight="1" x14ac:dyDescent="0.2">
      <c r="A51" s="836" t="s">
        <v>1348</v>
      </c>
      <c r="B51" s="831"/>
      <c r="C51" s="827">
        <v>0</v>
      </c>
      <c r="D51" s="831">
        <v>1097851.2299999988</v>
      </c>
      <c r="E51" s="827">
        <v>1</v>
      </c>
      <c r="F51" s="832">
        <v>1097851.2299999988</v>
      </c>
    </row>
    <row r="52" spans="1:6" ht="14.45" customHeight="1" x14ac:dyDescent="0.2">
      <c r="A52" s="836" t="s">
        <v>1397</v>
      </c>
      <c r="B52" s="831"/>
      <c r="C52" s="827">
        <v>0</v>
      </c>
      <c r="D52" s="831">
        <v>414.07</v>
      </c>
      <c r="E52" s="827">
        <v>1</v>
      </c>
      <c r="F52" s="832">
        <v>414.07</v>
      </c>
    </row>
    <row r="53" spans="1:6" ht="14.45" customHeight="1" x14ac:dyDescent="0.2">
      <c r="A53" s="836" t="s">
        <v>1390</v>
      </c>
      <c r="B53" s="831">
        <v>0</v>
      </c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1360</v>
      </c>
      <c r="B54" s="831"/>
      <c r="C54" s="827">
        <v>0</v>
      </c>
      <c r="D54" s="831">
        <v>413.58000000000004</v>
      </c>
      <c r="E54" s="827">
        <v>1</v>
      </c>
      <c r="F54" s="832">
        <v>413.58000000000004</v>
      </c>
    </row>
    <row r="55" spans="1:6" ht="14.45" customHeight="1" x14ac:dyDescent="0.2">
      <c r="A55" s="836" t="s">
        <v>2716</v>
      </c>
      <c r="B55" s="831"/>
      <c r="C55" s="827">
        <v>0</v>
      </c>
      <c r="D55" s="831">
        <v>1056</v>
      </c>
      <c r="E55" s="827">
        <v>1</v>
      </c>
      <c r="F55" s="832">
        <v>1056</v>
      </c>
    </row>
    <row r="56" spans="1:6" ht="14.45" customHeight="1" x14ac:dyDescent="0.2">
      <c r="A56" s="836" t="s">
        <v>1367</v>
      </c>
      <c r="B56" s="831"/>
      <c r="C56" s="827">
        <v>0</v>
      </c>
      <c r="D56" s="831">
        <v>444.93999999999994</v>
      </c>
      <c r="E56" s="827">
        <v>1</v>
      </c>
      <c r="F56" s="832">
        <v>444.93999999999994</v>
      </c>
    </row>
    <row r="57" spans="1:6" ht="14.45" customHeight="1" thickBot="1" x14ac:dyDescent="0.25">
      <c r="A57" s="759" t="s">
        <v>2717</v>
      </c>
      <c r="B57" s="750"/>
      <c r="C57" s="751">
        <v>0</v>
      </c>
      <c r="D57" s="750">
        <v>983.64</v>
      </c>
      <c r="E57" s="751">
        <v>1</v>
      </c>
      <c r="F57" s="752">
        <v>983.64</v>
      </c>
    </row>
    <row r="58" spans="1:6" ht="14.45" customHeight="1" thickBot="1" x14ac:dyDescent="0.25">
      <c r="A58" s="753" t="s">
        <v>3</v>
      </c>
      <c r="B58" s="754">
        <v>6529.3700000000008</v>
      </c>
      <c r="C58" s="755">
        <v>5.8130185826393618E-3</v>
      </c>
      <c r="D58" s="754">
        <v>1116702.8899999987</v>
      </c>
      <c r="E58" s="755">
        <v>0.9941869814173605</v>
      </c>
      <c r="F58" s="756">
        <v>1123232.2599999988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{59A27445-E99F-4D67-94C3-432A36862155}</x14:id>
        </ext>
      </extLst>
    </cfRule>
  </conditionalFormatting>
  <conditionalFormatting sqref="F23:F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{8781FB87-D016-4298-B429-9C2F28D7CA81}</x14:id>
        </ext>
      </extLst>
    </cfRule>
  </conditionalFormatting>
  <hyperlinks>
    <hyperlink ref="A2" location="Obsah!A1" display="Zpět na Obsah  KL 01  1.-4.měsíc" xr:uid="{A21CE799-A1E5-40C2-AE97-AD6BA3F64B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A27445-E99F-4D67-94C3-432A368621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8781FB87-D016-4298-B429-9C2F28D7CA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2730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77</v>
      </c>
      <c r="G3" s="47">
        <f>SUBTOTAL(9,G6:G1048576)</f>
        <v>6529.369999999999</v>
      </c>
      <c r="H3" s="48">
        <f>IF(M3=0,0,G3/M3)</f>
        <v>5.8130185826393566E-3</v>
      </c>
      <c r="I3" s="47">
        <f>SUBTOTAL(9,I6:I1048576)</f>
        <v>2386</v>
      </c>
      <c r="J3" s="47">
        <f>SUBTOTAL(9,J6:J1048576)</f>
        <v>1116702.8899999997</v>
      </c>
      <c r="K3" s="48">
        <f>IF(M3=0,0,J3/M3)</f>
        <v>0.99418698141736073</v>
      </c>
      <c r="L3" s="47">
        <f>SUBTOTAL(9,L6:L1048576)</f>
        <v>2463</v>
      </c>
      <c r="M3" s="49">
        <f>SUBTOTAL(9,M6:M1048576)</f>
        <v>1123232.2599999995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1703</v>
      </c>
      <c r="B6" s="807" t="s">
        <v>1426</v>
      </c>
      <c r="C6" s="807" t="s">
        <v>1785</v>
      </c>
      <c r="D6" s="807" t="s">
        <v>773</v>
      </c>
      <c r="E6" s="807" t="s">
        <v>1786</v>
      </c>
      <c r="F6" s="225"/>
      <c r="G6" s="225"/>
      <c r="H6" s="812">
        <v>0</v>
      </c>
      <c r="I6" s="225">
        <v>4</v>
      </c>
      <c r="J6" s="225">
        <v>1472.64</v>
      </c>
      <c r="K6" s="812">
        <v>1</v>
      </c>
      <c r="L6" s="225">
        <v>4</v>
      </c>
      <c r="M6" s="830">
        <v>1472.64</v>
      </c>
    </row>
    <row r="7" spans="1:13" ht="14.45" customHeight="1" x14ac:dyDescent="0.2">
      <c r="A7" s="821" t="s">
        <v>1703</v>
      </c>
      <c r="B7" s="822" t="s">
        <v>1426</v>
      </c>
      <c r="C7" s="822" t="s">
        <v>1431</v>
      </c>
      <c r="D7" s="822" t="s">
        <v>773</v>
      </c>
      <c r="E7" s="822" t="s">
        <v>1432</v>
      </c>
      <c r="F7" s="831"/>
      <c r="G7" s="831"/>
      <c r="H7" s="827">
        <v>0</v>
      </c>
      <c r="I7" s="831">
        <v>54</v>
      </c>
      <c r="J7" s="831">
        <v>39761.820000000007</v>
      </c>
      <c r="K7" s="827">
        <v>1</v>
      </c>
      <c r="L7" s="831">
        <v>54</v>
      </c>
      <c r="M7" s="832">
        <v>39761.820000000007</v>
      </c>
    </row>
    <row r="8" spans="1:13" ht="14.45" customHeight="1" x14ac:dyDescent="0.2">
      <c r="A8" s="821" t="s">
        <v>1703</v>
      </c>
      <c r="B8" s="822" t="s">
        <v>1426</v>
      </c>
      <c r="C8" s="822" t="s">
        <v>1433</v>
      </c>
      <c r="D8" s="822" t="s">
        <v>773</v>
      </c>
      <c r="E8" s="822" t="s">
        <v>1434</v>
      </c>
      <c r="F8" s="831"/>
      <c r="G8" s="831"/>
      <c r="H8" s="827">
        <v>0</v>
      </c>
      <c r="I8" s="831">
        <v>12</v>
      </c>
      <c r="J8" s="831">
        <v>5890.68</v>
      </c>
      <c r="K8" s="827">
        <v>1</v>
      </c>
      <c r="L8" s="831">
        <v>12</v>
      </c>
      <c r="M8" s="832">
        <v>5890.68</v>
      </c>
    </row>
    <row r="9" spans="1:13" ht="14.45" customHeight="1" x14ac:dyDescent="0.2">
      <c r="A9" s="821" t="s">
        <v>1703</v>
      </c>
      <c r="B9" s="822" t="s">
        <v>1426</v>
      </c>
      <c r="C9" s="822" t="s">
        <v>1722</v>
      </c>
      <c r="D9" s="822" t="s">
        <v>773</v>
      </c>
      <c r="E9" s="822" t="s">
        <v>1723</v>
      </c>
      <c r="F9" s="831"/>
      <c r="G9" s="831"/>
      <c r="H9" s="827">
        <v>0</v>
      </c>
      <c r="I9" s="831">
        <v>6</v>
      </c>
      <c r="J9" s="831">
        <v>5542.4400000000005</v>
      </c>
      <c r="K9" s="827">
        <v>1</v>
      </c>
      <c r="L9" s="831">
        <v>6</v>
      </c>
      <c r="M9" s="832">
        <v>5542.4400000000005</v>
      </c>
    </row>
    <row r="10" spans="1:13" ht="14.45" customHeight="1" x14ac:dyDescent="0.2">
      <c r="A10" s="821" t="s">
        <v>1703</v>
      </c>
      <c r="B10" s="822" t="s">
        <v>1522</v>
      </c>
      <c r="C10" s="822" t="s">
        <v>1528</v>
      </c>
      <c r="D10" s="822" t="s">
        <v>1529</v>
      </c>
      <c r="E10" s="822" t="s">
        <v>1530</v>
      </c>
      <c r="F10" s="831"/>
      <c r="G10" s="831"/>
      <c r="H10" s="827">
        <v>0</v>
      </c>
      <c r="I10" s="831">
        <v>2</v>
      </c>
      <c r="J10" s="831">
        <v>299.04000000000002</v>
      </c>
      <c r="K10" s="827">
        <v>1</v>
      </c>
      <c r="L10" s="831">
        <v>2</v>
      </c>
      <c r="M10" s="832">
        <v>299.04000000000002</v>
      </c>
    </row>
    <row r="11" spans="1:13" ht="14.45" customHeight="1" x14ac:dyDescent="0.2">
      <c r="A11" s="821" t="s">
        <v>1703</v>
      </c>
      <c r="B11" s="822" t="s">
        <v>1574</v>
      </c>
      <c r="C11" s="822" t="s">
        <v>1575</v>
      </c>
      <c r="D11" s="822" t="s">
        <v>918</v>
      </c>
      <c r="E11" s="822" t="s">
        <v>920</v>
      </c>
      <c r="F11" s="831"/>
      <c r="G11" s="831"/>
      <c r="H11" s="827"/>
      <c r="I11" s="831">
        <v>17</v>
      </c>
      <c r="J11" s="831">
        <v>0</v>
      </c>
      <c r="K11" s="827"/>
      <c r="L11" s="831">
        <v>17</v>
      </c>
      <c r="M11" s="832">
        <v>0</v>
      </c>
    </row>
    <row r="12" spans="1:13" ht="14.45" customHeight="1" x14ac:dyDescent="0.2">
      <c r="A12" s="821" t="s">
        <v>1703</v>
      </c>
      <c r="B12" s="822" t="s">
        <v>1583</v>
      </c>
      <c r="C12" s="822" t="s">
        <v>1584</v>
      </c>
      <c r="D12" s="822" t="s">
        <v>1585</v>
      </c>
      <c r="E12" s="822" t="s">
        <v>1586</v>
      </c>
      <c r="F12" s="831"/>
      <c r="G12" s="831"/>
      <c r="H12" s="827">
        <v>0</v>
      </c>
      <c r="I12" s="831">
        <v>1</v>
      </c>
      <c r="J12" s="831">
        <v>169.73</v>
      </c>
      <c r="K12" s="827">
        <v>1</v>
      </c>
      <c r="L12" s="831">
        <v>1</v>
      </c>
      <c r="M12" s="832">
        <v>169.73</v>
      </c>
    </row>
    <row r="13" spans="1:13" ht="14.45" customHeight="1" x14ac:dyDescent="0.2">
      <c r="A13" s="821" t="s">
        <v>1703</v>
      </c>
      <c r="B13" s="822" t="s">
        <v>2718</v>
      </c>
      <c r="C13" s="822" t="s">
        <v>1768</v>
      </c>
      <c r="D13" s="822" t="s">
        <v>1769</v>
      </c>
      <c r="E13" s="822" t="s">
        <v>1770</v>
      </c>
      <c r="F13" s="831">
        <v>1</v>
      </c>
      <c r="G13" s="831">
        <v>246.39</v>
      </c>
      <c r="H13" s="827">
        <v>1</v>
      </c>
      <c r="I13" s="831"/>
      <c r="J13" s="831"/>
      <c r="K13" s="827">
        <v>0</v>
      </c>
      <c r="L13" s="831">
        <v>1</v>
      </c>
      <c r="M13" s="832">
        <v>246.39</v>
      </c>
    </row>
    <row r="14" spans="1:13" ht="14.45" customHeight="1" x14ac:dyDescent="0.2">
      <c r="A14" s="821" t="s">
        <v>1703</v>
      </c>
      <c r="B14" s="822" t="s">
        <v>1609</v>
      </c>
      <c r="C14" s="822" t="s">
        <v>1755</v>
      </c>
      <c r="D14" s="822" t="s">
        <v>1053</v>
      </c>
      <c r="E14" s="822" t="s">
        <v>1756</v>
      </c>
      <c r="F14" s="831"/>
      <c r="G14" s="831"/>
      <c r="H14" s="827">
        <v>0</v>
      </c>
      <c r="I14" s="831">
        <v>2</v>
      </c>
      <c r="J14" s="831">
        <v>352.64</v>
      </c>
      <c r="K14" s="827">
        <v>1</v>
      </c>
      <c r="L14" s="831">
        <v>2</v>
      </c>
      <c r="M14" s="832">
        <v>352.64</v>
      </c>
    </row>
    <row r="15" spans="1:13" ht="14.45" customHeight="1" x14ac:dyDescent="0.2">
      <c r="A15" s="821" t="s">
        <v>1703</v>
      </c>
      <c r="B15" s="822" t="s">
        <v>1682</v>
      </c>
      <c r="C15" s="822" t="s">
        <v>1761</v>
      </c>
      <c r="D15" s="822" t="s">
        <v>1762</v>
      </c>
      <c r="E15" s="822" t="s">
        <v>1763</v>
      </c>
      <c r="F15" s="831">
        <v>2</v>
      </c>
      <c r="G15" s="831">
        <v>352.64</v>
      </c>
      <c r="H15" s="827">
        <v>1</v>
      </c>
      <c r="I15" s="831"/>
      <c r="J15" s="831"/>
      <c r="K15" s="827">
        <v>0</v>
      </c>
      <c r="L15" s="831">
        <v>2</v>
      </c>
      <c r="M15" s="832">
        <v>352.64</v>
      </c>
    </row>
    <row r="16" spans="1:13" ht="14.45" customHeight="1" x14ac:dyDescent="0.2">
      <c r="A16" s="821" t="s">
        <v>1703</v>
      </c>
      <c r="B16" s="822" t="s">
        <v>2719</v>
      </c>
      <c r="C16" s="822" t="s">
        <v>1805</v>
      </c>
      <c r="D16" s="822" t="s">
        <v>1732</v>
      </c>
      <c r="E16" s="822" t="s">
        <v>1806</v>
      </c>
      <c r="F16" s="831">
        <v>2</v>
      </c>
      <c r="G16" s="831">
        <v>100.64</v>
      </c>
      <c r="H16" s="827">
        <v>1</v>
      </c>
      <c r="I16" s="831"/>
      <c r="J16" s="831"/>
      <c r="K16" s="827">
        <v>0</v>
      </c>
      <c r="L16" s="831">
        <v>2</v>
      </c>
      <c r="M16" s="832">
        <v>100.64</v>
      </c>
    </row>
    <row r="17" spans="1:13" ht="14.45" customHeight="1" x14ac:dyDescent="0.2">
      <c r="A17" s="821" t="s">
        <v>1705</v>
      </c>
      <c r="B17" s="822" t="s">
        <v>1623</v>
      </c>
      <c r="C17" s="822" t="s">
        <v>1895</v>
      </c>
      <c r="D17" s="822" t="s">
        <v>1896</v>
      </c>
      <c r="E17" s="822" t="s">
        <v>1897</v>
      </c>
      <c r="F17" s="831">
        <v>1</v>
      </c>
      <c r="G17" s="831">
        <v>370.51</v>
      </c>
      <c r="H17" s="827">
        <v>1</v>
      </c>
      <c r="I17" s="831"/>
      <c r="J17" s="831"/>
      <c r="K17" s="827">
        <v>0</v>
      </c>
      <c r="L17" s="831">
        <v>1</v>
      </c>
      <c r="M17" s="832">
        <v>370.51</v>
      </c>
    </row>
    <row r="18" spans="1:13" ht="14.45" customHeight="1" x14ac:dyDescent="0.2">
      <c r="A18" s="821" t="s">
        <v>1705</v>
      </c>
      <c r="B18" s="822" t="s">
        <v>1426</v>
      </c>
      <c r="C18" s="822" t="s">
        <v>1785</v>
      </c>
      <c r="D18" s="822" t="s">
        <v>773</v>
      </c>
      <c r="E18" s="822" t="s">
        <v>1786</v>
      </c>
      <c r="F18" s="831"/>
      <c r="G18" s="831"/>
      <c r="H18" s="827">
        <v>0</v>
      </c>
      <c r="I18" s="831">
        <v>1</v>
      </c>
      <c r="J18" s="831">
        <v>368.16</v>
      </c>
      <c r="K18" s="827">
        <v>1</v>
      </c>
      <c r="L18" s="831">
        <v>1</v>
      </c>
      <c r="M18" s="832">
        <v>368.16</v>
      </c>
    </row>
    <row r="19" spans="1:13" ht="14.45" customHeight="1" x14ac:dyDescent="0.2">
      <c r="A19" s="821" t="s">
        <v>1705</v>
      </c>
      <c r="B19" s="822" t="s">
        <v>1426</v>
      </c>
      <c r="C19" s="822" t="s">
        <v>1431</v>
      </c>
      <c r="D19" s="822" t="s">
        <v>773</v>
      </c>
      <c r="E19" s="822" t="s">
        <v>1432</v>
      </c>
      <c r="F19" s="831"/>
      <c r="G19" s="831"/>
      <c r="H19" s="827">
        <v>0</v>
      </c>
      <c r="I19" s="831">
        <v>94</v>
      </c>
      <c r="J19" s="831">
        <v>69215.020000000019</v>
      </c>
      <c r="K19" s="827">
        <v>1</v>
      </c>
      <c r="L19" s="831">
        <v>94</v>
      </c>
      <c r="M19" s="832">
        <v>69215.020000000019</v>
      </c>
    </row>
    <row r="20" spans="1:13" ht="14.45" customHeight="1" x14ac:dyDescent="0.2">
      <c r="A20" s="821" t="s">
        <v>1705</v>
      </c>
      <c r="B20" s="822" t="s">
        <v>1426</v>
      </c>
      <c r="C20" s="822" t="s">
        <v>1433</v>
      </c>
      <c r="D20" s="822" t="s">
        <v>773</v>
      </c>
      <c r="E20" s="822" t="s">
        <v>1434</v>
      </c>
      <c r="F20" s="831"/>
      <c r="G20" s="831"/>
      <c r="H20" s="827">
        <v>0</v>
      </c>
      <c r="I20" s="831">
        <v>17</v>
      </c>
      <c r="J20" s="831">
        <v>8345.130000000001</v>
      </c>
      <c r="K20" s="827">
        <v>1</v>
      </c>
      <c r="L20" s="831">
        <v>17</v>
      </c>
      <c r="M20" s="832">
        <v>8345.130000000001</v>
      </c>
    </row>
    <row r="21" spans="1:13" ht="14.45" customHeight="1" x14ac:dyDescent="0.2">
      <c r="A21" s="821" t="s">
        <v>1705</v>
      </c>
      <c r="B21" s="822" t="s">
        <v>1426</v>
      </c>
      <c r="C21" s="822" t="s">
        <v>1722</v>
      </c>
      <c r="D21" s="822" t="s">
        <v>773</v>
      </c>
      <c r="E21" s="822" t="s">
        <v>1723</v>
      </c>
      <c r="F21" s="831"/>
      <c r="G21" s="831"/>
      <c r="H21" s="827">
        <v>0</v>
      </c>
      <c r="I21" s="831">
        <v>11</v>
      </c>
      <c r="J21" s="831">
        <v>10161.140000000001</v>
      </c>
      <c r="K21" s="827">
        <v>1</v>
      </c>
      <c r="L21" s="831">
        <v>11</v>
      </c>
      <c r="M21" s="832">
        <v>10161.140000000001</v>
      </c>
    </row>
    <row r="22" spans="1:13" ht="14.45" customHeight="1" x14ac:dyDescent="0.2">
      <c r="A22" s="821" t="s">
        <v>1705</v>
      </c>
      <c r="B22" s="822" t="s">
        <v>1444</v>
      </c>
      <c r="C22" s="822" t="s">
        <v>1930</v>
      </c>
      <c r="D22" s="822" t="s">
        <v>1931</v>
      </c>
      <c r="E22" s="822" t="s">
        <v>1932</v>
      </c>
      <c r="F22" s="831"/>
      <c r="G22" s="831"/>
      <c r="H22" s="827"/>
      <c r="I22" s="831">
        <v>1</v>
      </c>
      <c r="J22" s="831">
        <v>0</v>
      </c>
      <c r="K22" s="827"/>
      <c r="L22" s="831">
        <v>1</v>
      </c>
      <c r="M22" s="832">
        <v>0</v>
      </c>
    </row>
    <row r="23" spans="1:13" ht="14.45" customHeight="1" x14ac:dyDescent="0.2">
      <c r="A23" s="821" t="s">
        <v>1705</v>
      </c>
      <c r="B23" s="822" t="s">
        <v>1444</v>
      </c>
      <c r="C23" s="822" t="s">
        <v>1933</v>
      </c>
      <c r="D23" s="822" t="s">
        <v>1931</v>
      </c>
      <c r="E23" s="822" t="s">
        <v>1934</v>
      </c>
      <c r="F23" s="831"/>
      <c r="G23" s="831"/>
      <c r="H23" s="827"/>
      <c r="I23" s="831">
        <v>1</v>
      </c>
      <c r="J23" s="831">
        <v>0</v>
      </c>
      <c r="K23" s="827"/>
      <c r="L23" s="831">
        <v>1</v>
      </c>
      <c r="M23" s="832">
        <v>0</v>
      </c>
    </row>
    <row r="24" spans="1:13" ht="14.45" customHeight="1" x14ac:dyDescent="0.2">
      <c r="A24" s="821" t="s">
        <v>1705</v>
      </c>
      <c r="B24" s="822" t="s">
        <v>1522</v>
      </c>
      <c r="C24" s="822" t="s">
        <v>1526</v>
      </c>
      <c r="D24" s="822" t="s">
        <v>1077</v>
      </c>
      <c r="E24" s="822" t="s">
        <v>1527</v>
      </c>
      <c r="F24" s="831"/>
      <c r="G24" s="831"/>
      <c r="H24" s="827">
        <v>0</v>
      </c>
      <c r="I24" s="831">
        <v>5</v>
      </c>
      <c r="J24" s="831">
        <v>771.80000000000007</v>
      </c>
      <c r="K24" s="827">
        <v>1</v>
      </c>
      <c r="L24" s="831">
        <v>5</v>
      </c>
      <c r="M24" s="832">
        <v>771.80000000000007</v>
      </c>
    </row>
    <row r="25" spans="1:13" ht="14.45" customHeight="1" x14ac:dyDescent="0.2">
      <c r="A25" s="821" t="s">
        <v>1705</v>
      </c>
      <c r="B25" s="822" t="s">
        <v>1574</v>
      </c>
      <c r="C25" s="822" t="s">
        <v>1575</v>
      </c>
      <c r="D25" s="822" t="s">
        <v>918</v>
      </c>
      <c r="E25" s="822" t="s">
        <v>920</v>
      </c>
      <c r="F25" s="831"/>
      <c r="G25" s="831"/>
      <c r="H25" s="827"/>
      <c r="I25" s="831">
        <v>91</v>
      </c>
      <c r="J25" s="831">
        <v>0</v>
      </c>
      <c r="K25" s="827"/>
      <c r="L25" s="831">
        <v>91</v>
      </c>
      <c r="M25" s="832">
        <v>0</v>
      </c>
    </row>
    <row r="26" spans="1:13" ht="14.45" customHeight="1" x14ac:dyDescent="0.2">
      <c r="A26" s="821" t="s">
        <v>1705</v>
      </c>
      <c r="B26" s="822" t="s">
        <v>1574</v>
      </c>
      <c r="C26" s="822" t="s">
        <v>1576</v>
      </c>
      <c r="D26" s="822" t="s">
        <v>918</v>
      </c>
      <c r="E26" s="822" t="s">
        <v>1577</v>
      </c>
      <c r="F26" s="831"/>
      <c r="G26" s="831"/>
      <c r="H26" s="827">
        <v>0</v>
      </c>
      <c r="I26" s="831">
        <v>1</v>
      </c>
      <c r="J26" s="831">
        <v>76.86</v>
      </c>
      <c r="K26" s="827">
        <v>1</v>
      </c>
      <c r="L26" s="831">
        <v>1</v>
      </c>
      <c r="M26" s="832">
        <v>76.86</v>
      </c>
    </row>
    <row r="27" spans="1:13" ht="14.45" customHeight="1" x14ac:dyDescent="0.2">
      <c r="A27" s="821" t="s">
        <v>1705</v>
      </c>
      <c r="B27" s="822" t="s">
        <v>1583</v>
      </c>
      <c r="C27" s="822" t="s">
        <v>1584</v>
      </c>
      <c r="D27" s="822" t="s">
        <v>1585</v>
      </c>
      <c r="E27" s="822" t="s">
        <v>1586</v>
      </c>
      <c r="F27" s="831"/>
      <c r="G27" s="831"/>
      <c r="H27" s="827">
        <v>0</v>
      </c>
      <c r="I27" s="831">
        <v>1</v>
      </c>
      <c r="J27" s="831">
        <v>169.73</v>
      </c>
      <c r="K27" s="827">
        <v>1</v>
      </c>
      <c r="L27" s="831">
        <v>1</v>
      </c>
      <c r="M27" s="832">
        <v>169.73</v>
      </c>
    </row>
    <row r="28" spans="1:13" ht="14.45" customHeight="1" x14ac:dyDescent="0.2">
      <c r="A28" s="821" t="s">
        <v>1705</v>
      </c>
      <c r="B28" s="822" t="s">
        <v>1596</v>
      </c>
      <c r="C28" s="822" t="s">
        <v>1597</v>
      </c>
      <c r="D28" s="822" t="s">
        <v>1056</v>
      </c>
      <c r="E28" s="822" t="s">
        <v>1598</v>
      </c>
      <c r="F28" s="831"/>
      <c r="G28" s="831"/>
      <c r="H28" s="827"/>
      <c r="I28" s="831">
        <v>1</v>
      </c>
      <c r="J28" s="831">
        <v>0</v>
      </c>
      <c r="K28" s="827"/>
      <c r="L28" s="831">
        <v>1</v>
      </c>
      <c r="M28" s="832">
        <v>0</v>
      </c>
    </row>
    <row r="29" spans="1:13" ht="14.45" customHeight="1" x14ac:dyDescent="0.2">
      <c r="A29" s="821" t="s">
        <v>1705</v>
      </c>
      <c r="B29" s="822" t="s">
        <v>1606</v>
      </c>
      <c r="C29" s="822" t="s">
        <v>1607</v>
      </c>
      <c r="D29" s="822" t="s">
        <v>617</v>
      </c>
      <c r="E29" s="822" t="s">
        <v>1608</v>
      </c>
      <c r="F29" s="831"/>
      <c r="G29" s="831"/>
      <c r="H29" s="827"/>
      <c r="I29" s="831">
        <v>2</v>
      </c>
      <c r="J29" s="831">
        <v>0</v>
      </c>
      <c r="K29" s="827"/>
      <c r="L29" s="831">
        <v>2</v>
      </c>
      <c r="M29" s="832">
        <v>0</v>
      </c>
    </row>
    <row r="30" spans="1:13" ht="14.45" customHeight="1" x14ac:dyDescent="0.2">
      <c r="A30" s="821" t="s">
        <v>1705</v>
      </c>
      <c r="B30" s="822" t="s">
        <v>1411</v>
      </c>
      <c r="C30" s="822" t="s">
        <v>1959</v>
      </c>
      <c r="D30" s="822" t="s">
        <v>833</v>
      </c>
      <c r="E30" s="822" t="s">
        <v>1960</v>
      </c>
      <c r="F30" s="831"/>
      <c r="G30" s="831"/>
      <c r="H30" s="827">
        <v>0</v>
      </c>
      <c r="I30" s="831">
        <v>1</v>
      </c>
      <c r="J30" s="831">
        <v>414.07</v>
      </c>
      <c r="K30" s="827">
        <v>1</v>
      </c>
      <c r="L30" s="831">
        <v>1</v>
      </c>
      <c r="M30" s="832">
        <v>414.07</v>
      </c>
    </row>
    <row r="31" spans="1:13" ht="14.45" customHeight="1" x14ac:dyDescent="0.2">
      <c r="A31" s="821" t="s">
        <v>1705</v>
      </c>
      <c r="B31" s="822" t="s">
        <v>2719</v>
      </c>
      <c r="C31" s="822" t="s">
        <v>1805</v>
      </c>
      <c r="D31" s="822" t="s">
        <v>1732</v>
      </c>
      <c r="E31" s="822" t="s">
        <v>1806</v>
      </c>
      <c r="F31" s="831">
        <v>2</v>
      </c>
      <c r="G31" s="831">
        <v>100.64</v>
      </c>
      <c r="H31" s="827">
        <v>1</v>
      </c>
      <c r="I31" s="831"/>
      <c r="J31" s="831"/>
      <c r="K31" s="827">
        <v>0</v>
      </c>
      <c r="L31" s="831">
        <v>2</v>
      </c>
      <c r="M31" s="832">
        <v>100.64</v>
      </c>
    </row>
    <row r="32" spans="1:13" ht="14.45" customHeight="1" x14ac:dyDescent="0.2">
      <c r="A32" s="821" t="s">
        <v>1706</v>
      </c>
      <c r="B32" s="822" t="s">
        <v>1426</v>
      </c>
      <c r="C32" s="822" t="s">
        <v>1431</v>
      </c>
      <c r="D32" s="822" t="s">
        <v>773</v>
      </c>
      <c r="E32" s="822" t="s">
        <v>1432</v>
      </c>
      <c r="F32" s="831"/>
      <c r="G32" s="831"/>
      <c r="H32" s="827">
        <v>0</v>
      </c>
      <c r="I32" s="831">
        <v>4</v>
      </c>
      <c r="J32" s="831">
        <v>2945.32</v>
      </c>
      <c r="K32" s="827">
        <v>1</v>
      </c>
      <c r="L32" s="831">
        <v>4</v>
      </c>
      <c r="M32" s="832">
        <v>2945.32</v>
      </c>
    </row>
    <row r="33" spans="1:13" ht="14.45" customHeight="1" x14ac:dyDescent="0.2">
      <c r="A33" s="821" t="s">
        <v>1706</v>
      </c>
      <c r="B33" s="822" t="s">
        <v>1426</v>
      </c>
      <c r="C33" s="822" t="s">
        <v>1722</v>
      </c>
      <c r="D33" s="822" t="s">
        <v>773</v>
      </c>
      <c r="E33" s="822" t="s">
        <v>1723</v>
      </c>
      <c r="F33" s="831"/>
      <c r="G33" s="831"/>
      <c r="H33" s="827">
        <v>0</v>
      </c>
      <c r="I33" s="831">
        <v>4</v>
      </c>
      <c r="J33" s="831">
        <v>3694.96</v>
      </c>
      <c r="K33" s="827">
        <v>1</v>
      </c>
      <c r="L33" s="831">
        <v>4</v>
      </c>
      <c r="M33" s="832">
        <v>3694.96</v>
      </c>
    </row>
    <row r="34" spans="1:13" ht="14.45" customHeight="1" x14ac:dyDescent="0.2">
      <c r="A34" s="821" t="s">
        <v>1706</v>
      </c>
      <c r="B34" s="822" t="s">
        <v>2720</v>
      </c>
      <c r="C34" s="822" t="s">
        <v>2041</v>
      </c>
      <c r="D34" s="822" t="s">
        <v>2042</v>
      </c>
      <c r="E34" s="822" t="s">
        <v>682</v>
      </c>
      <c r="F34" s="831"/>
      <c r="G34" s="831"/>
      <c r="H34" s="827"/>
      <c r="I34" s="831">
        <v>2</v>
      </c>
      <c r="J34" s="831">
        <v>0</v>
      </c>
      <c r="K34" s="827"/>
      <c r="L34" s="831">
        <v>2</v>
      </c>
      <c r="M34" s="832">
        <v>0</v>
      </c>
    </row>
    <row r="35" spans="1:13" ht="14.45" customHeight="1" x14ac:dyDescent="0.2">
      <c r="A35" s="821" t="s">
        <v>1706</v>
      </c>
      <c r="B35" s="822" t="s">
        <v>1574</v>
      </c>
      <c r="C35" s="822" t="s">
        <v>1575</v>
      </c>
      <c r="D35" s="822" t="s">
        <v>918</v>
      </c>
      <c r="E35" s="822" t="s">
        <v>920</v>
      </c>
      <c r="F35" s="831"/>
      <c r="G35" s="831"/>
      <c r="H35" s="827"/>
      <c r="I35" s="831">
        <v>11</v>
      </c>
      <c r="J35" s="831">
        <v>0</v>
      </c>
      <c r="K35" s="827"/>
      <c r="L35" s="831">
        <v>11</v>
      </c>
      <c r="M35" s="832">
        <v>0</v>
      </c>
    </row>
    <row r="36" spans="1:13" ht="14.45" customHeight="1" x14ac:dyDescent="0.2">
      <c r="A36" s="821" t="s">
        <v>1706</v>
      </c>
      <c r="B36" s="822" t="s">
        <v>1583</v>
      </c>
      <c r="C36" s="822" t="s">
        <v>2052</v>
      </c>
      <c r="D36" s="822" t="s">
        <v>1585</v>
      </c>
      <c r="E36" s="822" t="s">
        <v>2053</v>
      </c>
      <c r="F36" s="831"/>
      <c r="G36" s="831"/>
      <c r="H36" s="827">
        <v>0</v>
      </c>
      <c r="I36" s="831">
        <v>2</v>
      </c>
      <c r="J36" s="831">
        <v>678.94</v>
      </c>
      <c r="K36" s="827">
        <v>1</v>
      </c>
      <c r="L36" s="831">
        <v>2</v>
      </c>
      <c r="M36" s="832">
        <v>678.94</v>
      </c>
    </row>
    <row r="37" spans="1:13" ht="14.45" customHeight="1" x14ac:dyDescent="0.2">
      <c r="A37" s="821" t="s">
        <v>1707</v>
      </c>
      <c r="B37" s="822" t="s">
        <v>1426</v>
      </c>
      <c r="C37" s="822" t="s">
        <v>1429</v>
      </c>
      <c r="D37" s="822" t="s">
        <v>776</v>
      </c>
      <c r="E37" s="822" t="s">
        <v>1430</v>
      </c>
      <c r="F37" s="831"/>
      <c r="G37" s="831"/>
      <c r="H37" s="827">
        <v>0</v>
      </c>
      <c r="I37" s="831">
        <v>3</v>
      </c>
      <c r="J37" s="831">
        <v>4156.8599999999997</v>
      </c>
      <c r="K37" s="827">
        <v>1</v>
      </c>
      <c r="L37" s="831">
        <v>3</v>
      </c>
      <c r="M37" s="832">
        <v>4156.8599999999997</v>
      </c>
    </row>
    <row r="38" spans="1:13" ht="14.45" customHeight="1" x14ac:dyDescent="0.2">
      <c r="A38" s="821" t="s">
        <v>1707</v>
      </c>
      <c r="B38" s="822" t="s">
        <v>1426</v>
      </c>
      <c r="C38" s="822" t="s">
        <v>1431</v>
      </c>
      <c r="D38" s="822" t="s">
        <v>773</v>
      </c>
      <c r="E38" s="822" t="s">
        <v>1432</v>
      </c>
      <c r="F38" s="831"/>
      <c r="G38" s="831"/>
      <c r="H38" s="827">
        <v>0</v>
      </c>
      <c r="I38" s="831">
        <v>55</v>
      </c>
      <c r="J38" s="831">
        <v>40498.15</v>
      </c>
      <c r="K38" s="827">
        <v>1</v>
      </c>
      <c r="L38" s="831">
        <v>55</v>
      </c>
      <c r="M38" s="832">
        <v>40498.15</v>
      </c>
    </row>
    <row r="39" spans="1:13" ht="14.45" customHeight="1" x14ac:dyDescent="0.2">
      <c r="A39" s="821" t="s">
        <v>1707</v>
      </c>
      <c r="B39" s="822" t="s">
        <v>1426</v>
      </c>
      <c r="C39" s="822" t="s">
        <v>1433</v>
      </c>
      <c r="D39" s="822" t="s">
        <v>773</v>
      </c>
      <c r="E39" s="822" t="s">
        <v>1434</v>
      </c>
      <c r="F39" s="831"/>
      <c r="G39" s="831"/>
      <c r="H39" s="827">
        <v>0</v>
      </c>
      <c r="I39" s="831">
        <v>2</v>
      </c>
      <c r="J39" s="831">
        <v>981.78</v>
      </c>
      <c r="K39" s="827">
        <v>1</v>
      </c>
      <c r="L39" s="831">
        <v>2</v>
      </c>
      <c r="M39" s="832">
        <v>981.78</v>
      </c>
    </row>
    <row r="40" spans="1:13" ht="14.45" customHeight="1" x14ac:dyDescent="0.2">
      <c r="A40" s="821" t="s">
        <v>1707</v>
      </c>
      <c r="B40" s="822" t="s">
        <v>1426</v>
      </c>
      <c r="C40" s="822" t="s">
        <v>2114</v>
      </c>
      <c r="D40" s="822" t="s">
        <v>776</v>
      </c>
      <c r="E40" s="822" t="s">
        <v>2115</v>
      </c>
      <c r="F40" s="831"/>
      <c r="G40" s="831"/>
      <c r="H40" s="827">
        <v>0</v>
      </c>
      <c r="I40" s="831">
        <v>2</v>
      </c>
      <c r="J40" s="831">
        <v>3694.98</v>
      </c>
      <c r="K40" s="827">
        <v>1</v>
      </c>
      <c r="L40" s="831">
        <v>2</v>
      </c>
      <c r="M40" s="832">
        <v>3694.98</v>
      </c>
    </row>
    <row r="41" spans="1:13" ht="14.45" customHeight="1" x14ac:dyDescent="0.2">
      <c r="A41" s="821" t="s">
        <v>1707</v>
      </c>
      <c r="B41" s="822" t="s">
        <v>1426</v>
      </c>
      <c r="C41" s="822" t="s">
        <v>1722</v>
      </c>
      <c r="D41" s="822" t="s">
        <v>773</v>
      </c>
      <c r="E41" s="822" t="s">
        <v>1723</v>
      </c>
      <c r="F41" s="831"/>
      <c r="G41" s="831"/>
      <c r="H41" s="827">
        <v>0</v>
      </c>
      <c r="I41" s="831">
        <v>13</v>
      </c>
      <c r="J41" s="831">
        <v>12008.619999999999</v>
      </c>
      <c r="K41" s="827">
        <v>1</v>
      </c>
      <c r="L41" s="831">
        <v>13</v>
      </c>
      <c r="M41" s="832">
        <v>12008.619999999999</v>
      </c>
    </row>
    <row r="42" spans="1:13" ht="14.45" customHeight="1" x14ac:dyDescent="0.2">
      <c r="A42" s="821" t="s">
        <v>1707</v>
      </c>
      <c r="B42" s="822" t="s">
        <v>1440</v>
      </c>
      <c r="C42" s="822" t="s">
        <v>2101</v>
      </c>
      <c r="D42" s="822" t="s">
        <v>1442</v>
      </c>
      <c r="E42" s="822" t="s">
        <v>2102</v>
      </c>
      <c r="F42" s="831"/>
      <c r="G42" s="831"/>
      <c r="H42" s="827">
        <v>0</v>
      </c>
      <c r="I42" s="831">
        <v>1</v>
      </c>
      <c r="J42" s="831">
        <v>85.02</v>
      </c>
      <c r="K42" s="827">
        <v>1</v>
      </c>
      <c r="L42" s="831">
        <v>1</v>
      </c>
      <c r="M42" s="832">
        <v>85.02</v>
      </c>
    </row>
    <row r="43" spans="1:13" ht="14.45" customHeight="1" x14ac:dyDescent="0.2">
      <c r="A43" s="821" t="s">
        <v>1707</v>
      </c>
      <c r="B43" s="822" t="s">
        <v>1472</v>
      </c>
      <c r="C43" s="822" t="s">
        <v>2127</v>
      </c>
      <c r="D43" s="822" t="s">
        <v>1474</v>
      </c>
      <c r="E43" s="822" t="s">
        <v>2128</v>
      </c>
      <c r="F43" s="831"/>
      <c r="G43" s="831"/>
      <c r="H43" s="827">
        <v>0</v>
      </c>
      <c r="I43" s="831">
        <v>2</v>
      </c>
      <c r="J43" s="831">
        <v>68.94</v>
      </c>
      <c r="K43" s="827">
        <v>1</v>
      </c>
      <c r="L43" s="831">
        <v>2</v>
      </c>
      <c r="M43" s="832">
        <v>68.94</v>
      </c>
    </row>
    <row r="44" spans="1:13" ht="14.45" customHeight="1" x14ac:dyDescent="0.2">
      <c r="A44" s="821" t="s">
        <v>1707</v>
      </c>
      <c r="B44" s="822" t="s">
        <v>1522</v>
      </c>
      <c r="C44" s="822" t="s">
        <v>1526</v>
      </c>
      <c r="D44" s="822" t="s">
        <v>1077</v>
      </c>
      <c r="E44" s="822" t="s">
        <v>1527</v>
      </c>
      <c r="F44" s="831"/>
      <c r="G44" s="831"/>
      <c r="H44" s="827">
        <v>0</v>
      </c>
      <c r="I44" s="831">
        <v>2</v>
      </c>
      <c r="J44" s="831">
        <v>308.72000000000003</v>
      </c>
      <c r="K44" s="827">
        <v>1</v>
      </c>
      <c r="L44" s="831">
        <v>2</v>
      </c>
      <c r="M44" s="832">
        <v>308.72000000000003</v>
      </c>
    </row>
    <row r="45" spans="1:13" ht="14.45" customHeight="1" x14ac:dyDescent="0.2">
      <c r="A45" s="821" t="s">
        <v>1707</v>
      </c>
      <c r="B45" s="822" t="s">
        <v>1668</v>
      </c>
      <c r="C45" s="822" t="s">
        <v>2083</v>
      </c>
      <c r="D45" s="822" t="s">
        <v>2084</v>
      </c>
      <c r="E45" s="822" t="s">
        <v>2085</v>
      </c>
      <c r="F45" s="831">
        <v>1</v>
      </c>
      <c r="G45" s="831">
        <v>121.75</v>
      </c>
      <c r="H45" s="827">
        <v>1</v>
      </c>
      <c r="I45" s="831"/>
      <c r="J45" s="831"/>
      <c r="K45" s="827">
        <v>0</v>
      </c>
      <c r="L45" s="831">
        <v>1</v>
      </c>
      <c r="M45" s="832">
        <v>121.75</v>
      </c>
    </row>
    <row r="46" spans="1:13" ht="14.45" customHeight="1" x14ac:dyDescent="0.2">
      <c r="A46" s="821" t="s">
        <v>1707</v>
      </c>
      <c r="B46" s="822" t="s">
        <v>1574</v>
      </c>
      <c r="C46" s="822" t="s">
        <v>1575</v>
      </c>
      <c r="D46" s="822" t="s">
        <v>918</v>
      </c>
      <c r="E46" s="822" t="s">
        <v>920</v>
      </c>
      <c r="F46" s="831"/>
      <c r="G46" s="831"/>
      <c r="H46" s="827"/>
      <c r="I46" s="831">
        <v>57</v>
      </c>
      <c r="J46" s="831">
        <v>0</v>
      </c>
      <c r="K46" s="827"/>
      <c r="L46" s="831">
        <v>57</v>
      </c>
      <c r="M46" s="832">
        <v>0</v>
      </c>
    </row>
    <row r="47" spans="1:13" ht="14.45" customHeight="1" x14ac:dyDescent="0.2">
      <c r="A47" s="821" t="s">
        <v>1707</v>
      </c>
      <c r="B47" s="822" t="s">
        <v>1590</v>
      </c>
      <c r="C47" s="822" t="s">
        <v>1677</v>
      </c>
      <c r="D47" s="822" t="s">
        <v>1592</v>
      </c>
      <c r="E47" s="822" t="s">
        <v>1678</v>
      </c>
      <c r="F47" s="831"/>
      <c r="G47" s="831"/>
      <c r="H47" s="827">
        <v>0</v>
      </c>
      <c r="I47" s="831">
        <v>1</v>
      </c>
      <c r="J47" s="831">
        <v>23.4</v>
      </c>
      <c r="K47" s="827">
        <v>1</v>
      </c>
      <c r="L47" s="831">
        <v>1</v>
      </c>
      <c r="M47" s="832">
        <v>23.4</v>
      </c>
    </row>
    <row r="48" spans="1:13" ht="14.45" customHeight="1" x14ac:dyDescent="0.2">
      <c r="A48" s="821" t="s">
        <v>1707</v>
      </c>
      <c r="B48" s="822" t="s">
        <v>1596</v>
      </c>
      <c r="C48" s="822" t="s">
        <v>1599</v>
      </c>
      <c r="D48" s="822" t="s">
        <v>1056</v>
      </c>
      <c r="E48" s="822" t="s">
        <v>1600</v>
      </c>
      <c r="F48" s="831"/>
      <c r="G48" s="831"/>
      <c r="H48" s="827"/>
      <c r="I48" s="831">
        <v>5</v>
      </c>
      <c r="J48" s="831">
        <v>0</v>
      </c>
      <c r="K48" s="827"/>
      <c r="L48" s="831">
        <v>5</v>
      </c>
      <c r="M48" s="832">
        <v>0</v>
      </c>
    </row>
    <row r="49" spans="1:13" ht="14.45" customHeight="1" x14ac:dyDescent="0.2">
      <c r="A49" s="821" t="s">
        <v>1707</v>
      </c>
      <c r="B49" s="822" t="s">
        <v>1596</v>
      </c>
      <c r="C49" s="822" t="s">
        <v>1597</v>
      </c>
      <c r="D49" s="822" t="s">
        <v>1056</v>
      </c>
      <c r="E49" s="822" t="s">
        <v>1598</v>
      </c>
      <c r="F49" s="831"/>
      <c r="G49" s="831"/>
      <c r="H49" s="827"/>
      <c r="I49" s="831">
        <v>1</v>
      </c>
      <c r="J49" s="831">
        <v>0</v>
      </c>
      <c r="K49" s="827"/>
      <c r="L49" s="831">
        <v>1</v>
      </c>
      <c r="M49" s="832">
        <v>0</v>
      </c>
    </row>
    <row r="50" spans="1:13" ht="14.45" customHeight="1" x14ac:dyDescent="0.2">
      <c r="A50" s="821" t="s">
        <v>1707</v>
      </c>
      <c r="B50" s="822" t="s">
        <v>2719</v>
      </c>
      <c r="C50" s="822" t="s">
        <v>1805</v>
      </c>
      <c r="D50" s="822" t="s">
        <v>1732</v>
      </c>
      <c r="E50" s="822" t="s">
        <v>1806</v>
      </c>
      <c r="F50" s="831">
        <v>2</v>
      </c>
      <c r="G50" s="831">
        <v>100.64</v>
      </c>
      <c r="H50" s="827">
        <v>1</v>
      </c>
      <c r="I50" s="831"/>
      <c r="J50" s="831"/>
      <c r="K50" s="827">
        <v>0</v>
      </c>
      <c r="L50" s="831">
        <v>2</v>
      </c>
      <c r="M50" s="832">
        <v>100.64</v>
      </c>
    </row>
    <row r="51" spans="1:13" ht="14.45" customHeight="1" x14ac:dyDescent="0.2">
      <c r="A51" s="821" t="s">
        <v>1708</v>
      </c>
      <c r="B51" s="822" t="s">
        <v>1426</v>
      </c>
      <c r="C51" s="822" t="s">
        <v>1431</v>
      </c>
      <c r="D51" s="822" t="s">
        <v>773</v>
      </c>
      <c r="E51" s="822" t="s">
        <v>1432</v>
      </c>
      <c r="F51" s="831"/>
      <c r="G51" s="831"/>
      <c r="H51" s="827">
        <v>0</v>
      </c>
      <c r="I51" s="831">
        <v>38</v>
      </c>
      <c r="J51" s="831">
        <v>27980.54</v>
      </c>
      <c r="K51" s="827">
        <v>1</v>
      </c>
      <c r="L51" s="831">
        <v>38</v>
      </c>
      <c r="M51" s="832">
        <v>27980.54</v>
      </c>
    </row>
    <row r="52" spans="1:13" ht="14.45" customHeight="1" x14ac:dyDescent="0.2">
      <c r="A52" s="821" t="s">
        <v>1708</v>
      </c>
      <c r="B52" s="822" t="s">
        <v>1426</v>
      </c>
      <c r="C52" s="822" t="s">
        <v>1433</v>
      </c>
      <c r="D52" s="822" t="s">
        <v>773</v>
      </c>
      <c r="E52" s="822" t="s">
        <v>1434</v>
      </c>
      <c r="F52" s="831"/>
      <c r="G52" s="831"/>
      <c r="H52" s="827">
        <v>0</v>
      </c>
      <c r="I52" s="831">
        <v>4</v>
      </c>
      <c r="J52" s="831">
        <v>1963.56</v>
      </c>
      <c r="K52" s="827">
        <v>1</v>
      </c>
      <c r="L52" s="831">
        <v>4</v>
      </c>
      <c r="M52" s="832">
        <v>1963.56</v>
      </c>
    </row>
    <row r="53" spans="1:13" ht="14.45" customHeight="1" x14ac:dyDescent="0.2">
      <c r="A53" s="821" t="s">
        <v>1708</v>
      </c>
      <c r="B53" s="822" t="s">
        <v>1426</v>
      </c>
      <c r="C53" s="822" t="s">
        <v>2114</v>
      </c>
      <c r="D53" s="822" t="s">
        <v>776</v>
      </c>
      <c r="E53" s="822" t="s">
        <v>2115</v>
      </c>
      <c r="F53" s="831"/>
      <c r="G53" s="831"/>
      <c r="H53" s="827">
        <v>0</v>
      </c>
      <c r="I53" s="831">
        <v>1</v>
      </c>
      <c r="J53" s="831">
        <v>1847.49</v>
      </c>
      <c r="K53" s="827">
        <v>1</v>
      </c>
      <c r="L53" s="831">
        <v>1</v>
      </c>
      <c r="M53" s="832">
        <v>1847.49</v>
      </c>
    </row>
    <row r="54" spans="1:13" ht="14.45" customHeight="1" x14ac:dyDescent="0.2">
      <c r="A54" s="821" t="s">
        <v>1708</v>
      </c>
      <c r="B54" s="822" t="s">
        <v>1426</v>
      </c>
      <c r="C54" s="822" t="s">
        <v>2184</v>
      </c>
      <c r="D54" s="822" t="s">
        <v>773</v>
      </c>
      <c r="E54" s="822" t="s">
        <v>2185</v>
      </c>
      <c r="F54" s="831"/>
      <c r="G54" s="831"/>
      <c r="H54" s="827">
        <v>0</v>
      </c>
      <c r="I54" s="831">
        <v>11</v>
      </c>
      <c r="J54" s="831">
        <v>12701.480000000001</v>
      </c>
      <c r="K54" s="827">
        <v>1</v>
      </c>
      <c r="L54" s="831">
        <v>11</v>
      </c>
      <c r="M54" s="832">
        <v>12701.480000000001</v>
      </c>
    </row>
    <row r="55" spans="1:13" ht="14.45" customHeight="1" x14ac:dyDescent="0.2">
      <c r="A55" s="821" t="s">
        <v>1708</v>
      </c>
      <c r="B55" s="822" t="s">
        <v>1426</v>
      </c>
      <c r="C55" s="822" t="s">
        <v>1722</v>
      </c>
      <c r="D55" s="822" t="s">
        <v>773</v>
      </c>
      <c r="E55" s="822" t="s">
        <v>1723</v>
      </c>
      <c r="F55" s="831"/>
      <c r="G55" s="831"/>
      <c r="H55" s="827">
        <v>0</v>
      </c>
      <c r="I55" s="831">
        <v>4</v>
      </c>
      <c r="J55" s="831">
        <v>3694.96</v>
      </c>
      <c r="K55" s="827">
        <v>1</v>
      </c>
      <c r="L55" s="831">
        <v>4</v>
      </c>
      <c r="M55" s="832">
        <v>3694.96</v>
      </c>
    </row>
    <row r="56" spans="1:13" ht="14.45" customHeight="1" x14ac:dyDescent="0.2">
      <c r="A56" s="821" t="s">
        <v>1708</v>
      </c>
      <c r="B56" s="822" t="s">
        <v>1470</v>
      </c>
      <c r="C56" s="822" t="s">
        <v>2189</v>
      </c>
      <c r="D56" s="822" t="s">
        <v>2190</v>
      </c>
      <c r="E56" s="822" t="s">
        <v>2191</v>
      </c>
      <c r="F56" s="831"/>
      <c r="G56" s="831"/>
      <c r="H56" s="827">
        <v>0</v>
      </c>
      <c r="I56" s="831">
        <v>1</v>
      </c>
      <c r="J56" s="831">
        <v>206.78</v>
      </c>
      <c r="K56" s="827">
        <v>1</v>
      </c>
      <c r="L56" s="831">
        <v>1</v>
      </c>
      <c r="M56" s="832">
        <v>206.78</v>
      </c>
    </row>
    <row r="57" spans="1:13" ht="14.45" customHeight="1" x14ac:dyDescent="0.2">
      <c r="A57" s="821" t="s">
        <v>1708</v>
      </c>
      <c r="B57" s="822" t="s">
        <v>1522</v>
      </c>
      <c r="C57" s="822" t="s">
        <v>2201</v>
      </c>
      <c r="D57" s="822" t="s">
        <v>2202</v>
      </c>
      <c r="E57" s="822" t="s">
        <v>2203</v>
      </c>
      <c r="F57" s="831">
        <v>1</v>
      </c>
      <c r="G57" s="831">
        <v>154.36000000000001</v>
      </c>
      <c r="H57" s="827">
        <v>1</v>
      </c>
      <c r="I57" s="831"/>
      <c r="J57" s="831"/>
      <c r="K57" s="827">
        <v>0</v>
      </c>
      <c r="L57" s="831">
        <v>1</v>
      </c>
      <c r="M57" s="832">
        <v>154.36000000000001</v>
      </c>
    </row>
    <row r="58" spans="1:13" ht="14.45" customHeight="1" x14ac:dyDescent="0.2">
      <c r="A58" s="821" t="s">
        <v>1708</v>
      </c>
      <c r="B58" s="822" t="s">
        <v>1522</v>
      </c>
      <c r="C58" s="822" t="s">
        <v>1526</v>
      </c>
      <c r="D58" s="822" t="s">
        <v>1077</v>
      </c>
      <c r="E58" s="822" t="s">
        <v>1527</v>
      </c>
      <c r="F58" s="831"/>
      <c r="G58" s="831"/>
      <c r="H58" s="827">
        <v>0</v>
      </c>
      <c r="I58" s="831">
        <v>9</v>
      </c>
      <c r="J58" s="831">
        <v>1389.24</v>
      </c>
      <c r="K58" s="827">
        <v>1</v>
      </c>
      <c r="L58" s="831">
        <v>9</v>
      </c>
      <c r="M58" s="832">
        <v>1389.24</v>
      </c>
    </row>
    <row r="59" spans="1:13" ht="14.45" customHeight="1" x14ac:dyDescent="0.2">
      <c r="A59" s="821" t="s">
        <v>1708</v>
      </c>
      <c r="B59" s="822" t="s">
        <v>1522</v>
      </c>
      <c r="C59" s="822" t="s">
        <v>1528</v>
      </c>
      <c r="D59" s="822" t="s">
        <v>1529</v>
      </c>
      <c r="E59" s="822" t="s">
        <v>1530</v>
      </c>
      <c r="F59" s="831"/>
      <c r="G59" s="831"/>
      <c r="H59" s="827">
        <v>0</v>
      </c>
      <c r="I59" s="831">
        <v>1</v>
      </c>
      <c r="J59" s="831">
        <v>149.52000000000001</v>
      </c>
      <c r="K59" s="827">
        <v>1</v>
      </c>
      <c r="L59" s="831">
        <v>1</v>
      </c>
      <c r="M59" s="832">
        <v>149.52000000000001</v>
      </c>
    </row>
    <row r="60" spans="1:13" ht="14.45" customHeight="1" x14ac:dyDescent="0.2">
      <c r="A60" s="821" t="s">
        <v>1708</v>
      </c>
      <c r="B60" s="822" t="s">
        <v>1522</v>
      </c>
      <c r="C60" s="822" t="s">
        <v>2204</v>
      </c>
      <c r="D60" s="822" t="s">
        <v>1075</v>
      </c>
      <c r="E60" s="822" t="s">
        <v>2205</v>
      </c>
      <c r="F60" s="831"/>
      <c r="G60" s="831"/>
      <c r="H60" s="827">
        <v>0</v>
      </c>
      <c r="I60" s="831">
        <v>2</v>
      </c>
      <c r="J60" s="831">
        <v>160.56</v>
      </c>
      <c r="K60" s="827">
        <v>1</v>
      </c>
      <c r="L60" s="831">
        <v>2</v>
      </c>
      <c r="M60" s="832">
        <v>160.56</v>
      </c>
    </row>
    <row r="61" spans="1:13" ht="14.45" customHeight="1" x14ac:dyDescent="0.2">
      <c r="A61" s="821" t="s">
        <v>1708</v>
      </c>
      <c r="B61" s="822" t="s">
        <v>1522</v>
      </c>
      <c r="C61" s="822" t="s">
        <v>2206</v>
      </c>
      <c r="D61" s="822" t="s">
        <v>2202</v>
      </c>
      <c r="E61" s="822" t="s">
        <v>2203</v>
      </c>
      <c r="F61" s="831">
        <v>1</v>
      </c>
      <c r="G61" s="831">
        <v>154.36000000000001</v>
      </c>
      <c r="H61" s="827">
        <v>1</v>
      </c>
      <c r="I61" s="831"/>
      <c r="J61" s="831"/>
      <c r="K61" s="827">
        <v>0</v>
      </c>
      <c r="L61" s="831">
        <v>1</v>
      </c>
      <c r="M61" s="832">
        <v>154.36000000000001</v>
      </c>
    </row>
    <row r="62" spans="1:13" ht="14.45" customHeight="1" x14ac:dyDescent="0.2">
      <c r="A62" s="821" t="s">
        <v>1708</v>
      </c>
      <c r="B62" s="822" t="s">
        <v>2721</v>
      </c>
      <c r="C62" s="822" t="s">
        <v>2149</v>
      </c>
      <c r="D62" s="822" t="s">
        <v>2150</v>
      </c>
      <c r="E62" s="822" t="s">
        <v>2151</v>
      </c>
      <c r="F62" s="831"/>
      <c r="G62" s="831"/>
      <c r="H62" s="827">
        <v>0</v>
      </c>
      <c r="I62" s="831">
        <v>2</v>
      </c>
      <c r="J62" s="831">
        <v>239.4</v>
      </c>
      <c r="K62" s="827">
        <v>1</v>
      </c>
      <c r="L62" s="831">
        <v>2</v>
      </c>
      <c r="M62" s="832">
        <v>239.4</v>
      </c>
    </row>
    <row r="63" spans="1:13" ht="14.45" customHeight="1" x14ac:dyDescent="0.2">
      <c r="A63" s="821" t="s">
        <v>1708</v>
      </c>
      <c r="B63" s="822" t="s">
        <v>1664</v>
      </c>
      <c r="C63" s="822" t="s">
        <v>1665</v>
      </c>
      <c r="D63" s="822" t="s">
        <v>1666</v>
      </c>
      <c r="E63" s="822" t="s">
        <v>1667</v>
      </c>
      <c r="F63" s="831"/>
      <c r="G63" s="831"/>
      <c r="H63" s="827">
        <v>0</v>
      </c>
      <c r="I63" s="831">
        <v>1</v>
      </c>
      <c r="J63" s="831">
        <v>70.48</v>
      </c>
      <c r="K63" s="827">
        <v>1</v>
      </c>
      <c r="L63" s="831">
        <v>1</v>
      </c>
      <c r="M63" s="832">
        <v>70.48</v>
      </c>
    </row>
    <row r="64" spans="1:13" ht="14.45" customHeight="1" x14ac:dyDescent="0.2">
      <c r="A64" s="821" t="s">
        <v>1708</v>
      </c>
      <c r="B64" s="822" t="s">
        <v>1574</v>
      </c>
      <c r="C64" s="822" t="s">
        <v>1575</v>
      </c>
      <c r="D64" s="822" t="s">
        <v>918</v>
      </c>
      <c r="E64" s="822" t="s">
        <v>920</v>
      </c>
      <c r="F64" s="831"/>
      <c r="G64" s="831"/>
      <c r="H64" s="827"/>
      <c r="I64" s="831">
        <v>11</v>
      </c>
      <c r="J64" s="831">
        <v>0</v>
      </c>
      <c r="K64" s="827"/>
      <c r="L64" s="831">
        <v>11</v>
      </c>
      <c r="M64" s="832">
        <v>0</v>
      </c>
    </row>
    <row r="65" spans="1:13" ht="14.45" customHeight="1" x14ac:dyDescent="0.2">
      <c r="A65" s="821" t="s">
        <v>1708</v>
      </c>
      <c r="B65" s="822" t="s">
        <v>1574</v>
      </c>
      <c r="C65" s="822" t="s">
        <v>2194</v>
      </c>
      <c r="D65" s="822" t="s">
        <v>918</v>
      </c>
      <c r="E65" s="822" t="s">
        <v>2195</v>
      </c>
      <c r="F65" s="831"/>
      <c r="G65" s="831"/>
      <c r="H65" s="827">
        <v>0</v>
      </c>
      <c r="I65" s="831">
        <v>1</v>
      </c>
      <c r="J65" s="831">
        <v>61.49</v>
      </c>
      <c r="K65" s="827">
        <v>1</v>
      </c>
      <c r="L65" s="831">
        <v>1</v>
      </c>
      <c r="M65" s="832">
        <v>61.49</v>
      </c>
    </row>
    <row r="66" spans="1:13" ht="14.45" customHeight="1" x14ac:dyDescent="0.2">
      <c r="A66" s="821" t="s">
        <v>1708</v>
      </c>
      <c r="B66" s="822" t="s">
        <v>2719</v>
      </c>
      <c r="C66" s="822" t="s">
        <v>2199</v>
      </c>
      <c r="D66" s="822" t="s">
        <v>1732</v>
      </c>
      <c r="E66" s="822" t="s">
        <v>2200</v>
      </c>
      <c r="F66" s="831">
        <v>2</v>
      </c>
      <c r="G66" s="831">
        <v>33.54</v>
      </c>
      <c r="H66" s="827">
        <v>1</v>
      </c>
      <c r="I66" s="831"/>
      <c r="J66" s="831"/>
      <c r="K66" s="827">
        <v>0</v>
      </c>
      <c r="L66" s="831">
        <v>2</v>
      </c>
      <c r="M66" s="832">
        <v>33.54</v>
      </c>
    </row>
    <row r="67" spans="1:13" ht="14.45" customHeight="1" x14ac:dyDescent="0.2">
      <c r="A67" s="821" t="s">
        <v>1710</v>
      </c>
      <c r="B67" s="822" t="s">
        <v>1426</v>
      </c>
      <c r="C67" s="822" t="s">
        <v>1429</v>
      </c>
      <c r="D67" s="822" t="s">
        <v>776</v>
      </c>
      <c r="E67" s="822" t="s">
        <v>1430</v>
      </c>
      <c r="F67" s="831"/>
      <c r="G67" s="831"/>
      <c r="H67" s="827">
        <v>0</v>
      </c>
      <c r="I67" s="831">
        <v>7</v>
      </c>
      <c r="J67" s="831">
        <v>9699.34</v>
      </c>
      <c r="K67" s="827">
        <v>1</v>
      </c>
      <c r="L67" s="831">
        <v>7</v>
      </c>
      <c r="M67" s="832">
        <v>9699.34</v>
      </c>
    </row>
    <row r="68" spans="1:13" ht="14.45" customHeight="1" x14ac:dyDescent="0.2">
      <c r="A68" s="821" t="s">
        <v>1710</v>
      </c>
      <c r="B68" s="822" t="s">
        <v>1426</v>
      </c>
      <c r="C68" s="822" t="s">
        <v>1431</v>
      </c>
      <c r="D68" s="822" t="s">
        <v>773</v>
      </c>
      <c r="E68" s="822" t="s">
        <v>1432</v>
      </c>
      <c r="F68" s="831"/>
      <c r="G68" s="831"/>
      <c r="H68" s="827">
        <v>0</v>
      </c>
      <c r="I68" s="831">
        <v>53</v>
      </c>
      <c r="J68" s="831">
        <v>39025.490000000005</v>
      </c>
      <c r="K68" s="827">
        <v>1</v>
      </c>
      <c r="L68" s="831">
        <v>53</v>
      </c>
      <c r="M68" s="832">
        <v>39025.490000000005</v>
      </c>
    </row>
    <row r="69" spans="1:13" ht="14.45" customHeight="1" x14ac:dyDescent="0.2">
      <c r="A69" s="821" t="s">
        <v>1710</v>
      </c>
      <c r="B69" s="822" t="s">
        <v>1426</v>
      </c>
      <c r="C69" s="822" t="s">
        <v>1433</v>
      </c>
      <c r="D69" s="822" t="s">
        <v>773</v>
      </c>
      <c r="E69" s="822" t="s">
        <v>1434</v>
      </c>
      <c r="F69" s="831"/>
      <c r="G69" s="831"/>
      <c r="H69" s="827">
        <v>0</v>
      </c>
      <c r="I69" s="831">
        <v>44</v>
      </c>
      <c r="J69" s="831">
        <v>21599.16</v>
      </c>
      <c r="K69" s="827">
        <v>1</v>
      </c>
      <c r="L69" s="831">
        <v>44</v>
      </c>
      <c r="M69" s="832">
        <v>21599.16</v>
      </c>
    </row>
    <row r="70" spans="1:13" ht="14.45" customHeight="1" x14ac:dyDescent="0.2">
      <c r="A70" s="821" t="s">
        <v>1710</v>
      </c>
      <c r="B70" s="822" t="s">
        <v>1426</v>
      </c>
      <c r="C70" s="822" t="s">
        <v>2114</v>
      </c>
      <c r="D70" s="822" t="s">
        <v>776</v>
      </c>
      <c r="E70" s="822" t="s">
        <v>2115</v>
      </c>
      <c r="F70" s="831"/>
      <c r="G70" s="831"/>
      <c r="H70" s="827">
        <v>0</v>
      </c>
      <c r="I70" s="831">
        <v>1</v>
      </c>
      <c r="J70" s="831">
        <v>1847.49</v>
      </c>
      <c r="K70" s="827">
        <v>1</v>
      </c>
      <c r="L70" s="831">
        <v>1</v>
      </c>
      <c r="M70" s="832">
        <v>1847.49</v>
      </c>
    </row>
    <row r="71" spans="1:13" ht="14.45" customHeight="1" x14ac:dyDescent="0.2">
      <c r="A71" s="821" t="s">
        <v>1710</v>
      </c>
      <c r="B71" s="822" t="s">
        <v>1426</v>
      </c>
      <c r="C71" s="822" t="s">
        <v>2184</v>
      </c>
      <c r="D71" s="822" t="s">
        <v>773</v>
      </c>
      <c r="E71" s="822" t="s">
        <v>2185</v>
      </c>
      <c r="F71" s="831"/>
      <c r="G71" s="831"/>
      <c r="H71" s="827">
        <v>0</v>
      </c>
      <c r="I71" s="831">
        <v>2</v>
      </c>
      <c r="J71" s="831">
        <v>2309.36</v>
      </c>
      <c r="K71" s="827">
        <v>1</v>
      </c>
      <c r="L71" s="831">
        <v>2</v>
      </c>
      <c r="M71" s="832">
        <v>2309.36</v>
      </c>
    </row>
    <row r="72" spans="1:13" ht="14.45" customHeight="1" x14ac:dyDescent="0.2">
      <c r="A72" s="821" t="s">
        <v>1710</v>
      </c>
      <c r="B72" s="822" t="s">
        <v>1426</v>
      </c>
      <c r="C72" s="822" t="s">
        <v>1722</v>
      </c>
      <c r="D72" s="822" t="s">
        <v>773</v>
      </c>
      <c r="E72" s="822" t="s">
        <v>1723</v>
      </c>
      <c r="F72" s="831"/>
      <c r="G72" s="831"/>
      <c r="H72" s="827">
        <v>0</v>
      </c>
      <c r="I72" s="831">
        <v>14</v>
      </c>
      <c r="J72" s="831">
        <v>12932.36</v>
      </c>
      <c r="K72" s="827">
        <v>1</v>
      </c>
      <c r="L72" s="831">
        <v>14</v>
      </c>
      <c r="M72" s="832">
        <v>12932.36</v>
      </c>
    </row>
    <row r="73" spans="1:13" ht="14.45" customHeight="1" x14ac:dyDescent="0.2">
      <c r="A73" s="821" t="s">
        <v>1710</v>
      </c>
      <c r="B73" s="822" t="s">
        <v>1470</v>
      </c>
      <c r="C73" s="822" t="s">
        <v>2264</v>
      </c>
      <c r="D73" s="822" t="s">
        <v>956</v>
      </c>
      <c r="E73" s="822" t="s">
        <v>2265</v>
      </c>
      <c r="F73" s="831"/>
      <c r="G73" s="831"/>
      <c r="H73" s="827">
        <v>0</v>
      </c>
      <c r="I73" s="831">
        <v>2</v>
      </c>
      <c r="J73" s="831">
        <v>206.8</v>
      </c>
      <c r="K73" s="827">
        <v>1</v>
      </c>
      <c r="L73" s="831">
        <v>2</v>
      </c>
      <c r="M73" s="832">
        <v>206.8</v>
      </c>
    </row>
    <row r="74" spans="1:13" ht="14.45" customHeight="1" x14ac:dyDescent="0.2">
      <c r="A74" s="821" t="s">
        <v>1710</v>
      </c>
      <c r="B74" s="822" t="s">
        <v>1522</v>
      </c>
      <c r="C74" s="822" t="s">
        <v>1526</v>
      </c>
      <c r="D74" s="822" t="s">
        <v>1077</v>
      </c>
      <c r="E74" s="822" t="s">
        <v>1527</v>
      </c>
      <c r="F74" s="831"/>
      <c r="G74" s="831"/>
      <c r="H74" s="827">
        <v>0</v>
      </c>
      <c r="I74" s="831">
        <v>4</v>
      </c>
      <c r="J74" s="831">
        <v>617.44000000000005</v>
      </c>
      <c r="K74" s="827">
        <v>1</v>
      </c>
      <c r="L74" s="831">
        <v>4</v>
      </c>
      <c r="M74" s="832">
        <v>617.44000000000005</v>
      </c>
    </row>
    <row r="75" spans="1:13" ht="14.45" customHeight="1" x14ac:dyDescent="0.2">
      <c r="A75" s="821" t="s">
        <v>1710</v>
      </c>
      <c r="B75" s="822" t="s">
        <v>1522</v>
      </c>
      <c r="C75" s="822" t="s">
        <v>1528</v>
      </c>
      <c r="D75" s="822" t="s">
        <v>1529</v>
      </c>
      <c r="E75" s="822" t="s">
        <v>1530</v>
      </c>
      <c r="F75" s="831"/>
      <c r="G75" s="831"/>
      <c r="H75" s="827">
        <v>0</v>
      </c>
      <c r="I75" s="831">
        <v>2</v>
      </c>
      <c r="J75" s="831">
        <v>299.04000000000002</v>
      </c>
      <c r="K75" s="827">
        <v>1</v>
      </c>
      <c r="L75" s="831">
        <v>2</v>
      </c>
      <c r="M75" s="832">
        <v>299.04000000000002</v>
      </c>
    </row>
    <row r="76" spans="1:13" ht="14.45" customHeight="1" x14ac:dyDescent="0.2">
      <c r="A76" s="821" t="s">
        <v>1710</v>
      </c>
      <c r="B76" s="822" t="s">
        <v>1574</v>
      </c>
      <c r="C76" s="822" t="s">
        <v>1575</v>
      </c>
      <c r="D76" s="822" t="s">
        <v>918</v>
      </c>
      <c r="E76" s="822" t="s">
        <v>920</v>
      </c>
      <c r="F76" s="831"/>
      <c r="G76" s="831"/>
      <c r="H76" s="827"/>
      <c r="I76" s="831">
        <v>83</v>
      </c>
      <c r="J76" s="831">
        <v>0</v>
      </c>
      <c r="K76" s="827"/>
      <c r="L76" s="831">
        <v>83</v>
      </c>
      <c r="M76" s="832">
        <v>0</v>
      </c>
    </row>
    <row r="77" spans="1:13" ht="14.45" customHeight="1" x14ac:dyDescent="0.2">
      <c r="A77" s="821" t="s">
        <v>1710</v>
      </c>
      <c r="B77" s="822" t="s">
        <v>1574</v>
      </c>
      <c r="C77" s="822" t="s">
        <v>2266</v>
      </c>
      <c r="D77" s="822" t="s">
        <v>2267</v>
      </c>
      <c r="E77" s="822" t="s">
        <v>2268</v>
      </c>
      <c r="F77" s="831">
        <v>2</v>
      </c>
      <c r="G77" s="831">
        <v>0</v>
      </c>
      <c r="H77" s="827"/>
      <c r="I77" s="831"/>
      <c r="J77" s="831"/>
      <c r="K77" s="827"/>
      <c r="L77" s="831">
        <v>2</v>
      </c>
      <c r="M77" s="832">
        <v>0</v>
      </c>
    </row>
    <row r="78" spans="1:13" ht="14.45" customHeight="1" x14ac:dyDescent="0.2">
      <c r="A78" s="821" t="s">
        <v>1710</v>
      </c>
      <c r="B78" s="822" t="s">
        <v>1574</v>
      </c>
      <c r="C78" s="822" t="s">
        <v>2269</v>
      </c>
      <c r="D78" s="822" t="s">
        <v>918</v>
      </c>
      <c r="E78" s="822" t="s">
        <v>920</v>
      </c>
      <c r="F78" s="831">
        <v>1</v>
      </c>
      <c r="G78" s="831">
        <v>0</v>
      </c>
      <c r="H78" s="827"/>
      <c r="I78" s="831"/>
      <c r="J78" s="831"/>
      <c r="K78" s="827"/>
      <c r="L78" s="831">
        <v>1</v>
      </c>
      <c r="M78" s="832">
        <v>0</v>
      </c>
    </row>
    <row r="79" spans="1:13" ht="14.45" customHeight="1" x14ac:dyDescent="0.2">
      <c r="A79" s="821" t="s">
        <v>1710</v>
      </c>
      <c r="B79" s="822" t="s">
        <v>2722</v>
      </c>
      <c r="C79" s="822" t="s">
        <v>2275</v>
      </c>
      <c r="D79" s="822" t="s">
        <v>2276</v>
      </c>
      <c r="E79" s="822" t="s">
        <v>2277</v>
      </c>
      <c r="F79" s="831">
        <v>1</v>
      </c>
      <c r="G79" s="831">
        <v>120.77</v>
      </c>
      <c r="H79" s="827">
        <v>1</v>
      </c>
      <c r="I79" s="831"/>
      <c r="J79" s="831"/>
      <c r="K79" s="827">
        <v>0</v>
      </c>
      <c r="L79" s="831">
        <v>1</v>
      </c>
      <c r="M79" s="832">
        <v>120.77</v>
      </c>
    </row>
    <row r="80" spans="1:13" ht="14.45" customHeight="1" x14ac:dyDescent="0.2">
      <c r="A80" s="821" t="s">
        <v>1710</v>
      </c>
      <c r="B80" s="822" t="s">
        <v>1596</v>
      </c>
      <c r="C80" s="822" t="s">
        <v>2283</v>
      </c>
      <c r="D80" s="822" t="s">
        <v>2284</v>
      </c>
      <c r="E80" s="822" t="s">
        <v>1598</v>
      </c>
      <c r="F80" s="831">
        <v>1</v>
      </c>
      <c r="G80" s="831">
        <v>0</v>
      </c>
      <c r="H80" s="827"/>
      <c r="I80" s="831"/>
      <c r="J80" s="831"/>
      <c r="K80" s="827"/>
      <c r="L80" s="831">
        <v>1</v>
      </c>
      <c r="M80" s="832">
        <v>0</v>
      </c>
    </row>
    <row r="81" spans="1:13" ht="14.45" customHeight="1" x14ac:dyDescent="0.2">
      <c r="A81" s="821" t="s">
        <v>1710</v>
      </c>
      <c r="B81" s="822" t="s">
        <v>1596</v>
      </c>
      <c r="C81" s="822" t="s">
        <v>1599</v>
      </c>
      <c r="D81" s="822" t="s">
        <v>1056</v>
      </c>
      <c r="E81" s="822" t="s">
        <v>1600</v>
      </c>
      <c r="F81" s="831"/>
      <c r="G81" s="831"/>
      <c r="H81" s="827"/>
      <c r="I81" s="831">
        <v>1</v>
      </c>
      <c r="J81" s="831">
        <v>0</v>
      </c>
      <c r="K81" s="827"/>
      <c r="L81" s="831">
        <v>1</v>
      </c>
      <c r="M81" s="832">
        <v>0</v>
      </c>
    </row>
    <row r="82" spans="1:13" ht="14.45" customHeight="1" x14ac:dyDescent="0.2">
      <c r="A82" s="821" t="s">
        <v>1710</v>
      </c>
      <c r="B82" s="822" t="s">
        <v>2723</v>
      </c>
      <c r="C82" s="822" t="s">
        <v>2237</v>
      </c>
      <c r="D82" s="822" t="s">
        <v>2238</v>
      </c>
      <c r="E82" s="822" t="s">
        <v>2239</v>
      </c>
      <c r="F82" s="831"/>
      <c r="G82" s="831"/>
      <c r="H82" s="827">
        <v>0</v>
      </c>
      <c r="I82" s="831">
        <v>4</v>
      </c>
      <c r="J82" s="831">
        <v>1056</v>
      </c>
      <c r="K82" s="827">
        <v>1</v>
      </c>
      <c r="L82" s="831">
        <v>4</v>
      </c>
      <c r="M82" s="832">
        <v>1056</v>
      </c>
    </row>
    <row r="83" spans="1:13" ht="14.45" customHeight="1" x14ac:dyDescent="0.2">
      <c r="A83" s="821" t="s">
        <v>1710</v>
      </c>
      <c r="B83" s="822" t="s">
        <v>2719</v>
      </c>
      <c r="C83" s="822" t="s">
        <v>1805</v>
      </c>
      <c r="D83" s="822" t="s">
        <v>1732</v>
      </c>
      <c r="E83" s="822" t="s">
        <v>1806</v>
      </c>
      <c r="F83" s="831">
        <v>3</v>
      </c>
      <c r="G83" s="831">
        <v>150.96</v>
      </c>
      <c r="H83" s="827">
        <v>1</v>
      </c>
      <c r="I83" s="831"/>
      <c r="J83" s="831"/>
      <c r="K83" s="827">
        <v>0</v>
      </c>
      <c r="L83" s="831">
        <v>3</v>
      </c>
      <c r="M83" s="832">
        <v>150.96</v>
      </c>
    </row>
    <row r="84" spans="1:13" ht="14.45" customHeight="1" x14ac:dyDescent="0.2">
      <c r="A84" s="821" t="s">
        <v>1711</v>
      </c>
      <c r="B84" s="822" t="s">
        <v>1426</v>
      </c>
      <c r="C84" s="822" t="s">
        <v>1431</v>
      </c>
      <c r="D84" s="822" t="s">
        <v>773</v>
      </c>
      <c r="E84" s="822" t="s">
        <v>1432</v>
      </c>
      <c r="F84" s="831"/>
      <c r="G84" s="831"/>
      <c r="H84" s="827">
        <v>0</v>
      </c>
      <c r="I84" s="831">
        <v>121</v>
      </c>
      <c r="J84" s="831">
        <v>89095.930000000022</v>
      </c>
      <c r="K84" s="827">
        <v>1</v>
      </c>
      <c r="L84" s="831">
        <v>121</v>
      </c>
      <c r="M84" s="832">
        <v>89095.930000000022</v>
      </c>
    </row>
    <row r="85" spans="1:13" ht="14.45" customHeight="1" x14ac:dyDescent="0.2">
      <c r="A85" s="821" t="s">
        <v>1711</v>
      </c>
      <c r="B85" s="822" t="s">
        <v>1426</v>
      </c>
      <c r="C85" s="822" t="s">
        <v>1433</v>
      </c>
      <c r="D85" s="822" t="s">
        <v>773</v>
      </c>
      <c r="E85" s="822" t="s">
        <v>1434</v>
      </c>
      <c r="F85" s="831"/>
      <c r="G85" s="831"/>
      <c r="H85" s="827">
        <v>0</v>
      </c>
      <c r="I85" s="831">
        <v>14</v>
      </c>
      <c r="J85" s="831">
        <v>6872.4599999999991</v>
      </c>
      <c r="K85" s="827">
        <v>1</v>
      </c>
      <c r="L85" s="831">
        <v>14</v>
      </c>
      <c r="M85" s="832">
        <v>6872.4599999999991</v>
      </c>
    </row>
    <row r="86" spans="1:13" ht="14.45" customHeight="1" x14ac:dyDescent="0.2">
      <c r="A86" s="821" t="s">
        <v>1711</v>
      </c>
      <c r="B86" s="822" t="s">
        <v>1426</v>
      </c>
      <c r="C86" s="822" t="s">
        <v>2184</v>
      </c>
      <c r="D86" s="822" t="s">
        <v>773</v>
      </c>
      <c r="E86" s="822" t="s">
        <v>2185</v>
      </c>
      <c r="F86" s="831"/>
      <c r="G86" s="831"/>
      <c r="H86" s="827">
        <v>0</v>
      </c>
      <c r="I86" s="831">
        <v>7</v>
      </c>
      <c r="J86" s="831">
        <v>8082.76</v>
      </c>
      <c r="K86" s="827">
        <v>1</v>
      </c>
      <c r="L86" s="831">
        <v>7</v>
      </c>
      <c r="M86" s="832">
        <v>8082.76</v>
      </c>
    </row>
    <row r="87" spans="1:13" ht="14.45" customHeight="1" x14ac:dyDescent="0.2">
      <c r="A87" s="821" t="s">
        <v>1711</v>
      </c>
      <c r="B87" s="822" t="s">
        <v>1426</v>
      </c>
      <c r="C87" s="822" t="s">
        <v>1722</v>
      </c>
      <c r="D87" s="822" t="s">
        <v>773</v>
      </c>
      <c r="E87" s="822" t="s">
        <v>1723</v>
      </c>
      <c r="F87" s="831"/>
      <c r="G87" s="831"/>
      <c r="H87" s="827">
        <v>0</v>
      </c>
      <c r="I87" s="831">
        <v>23</v>
      </c>
      <c r="J87" s="831">
        <v>21246.02</v>
      </c>
      <c r="K87" s="827">
        <v>1</v>
      </c>
      <c r="L87" s="831">
        <v>23</v>
      </c>
      <c r="M87" s="832">
        <v>21246.02</v>
      </c>
    </row>
    <row r="88" spans="1:13" ht="14.45" customHeight="1" x14ac:dyDescent="0.2">
      <c r="A88" s="821" t="s">
        <v>1711</v>
      </c>
      <c r="B88" s="822" t="s">
        <v>1522</v>
      </c>
      <c r="C88" s="822" t="s">
        <v>1526</v>
      </c>
      <c r="D88" s="822" t="s">
        <v>1077</v>
      </c>
      <c r="E88" s="822" t="s">
        <v>1527</v>
      </c>
      <c r="F88" s="831"/>
      <c r="G88" s="831"/>
      <c r="H88" s="827">
        <v>0</v>
      </c>
      <c r="I88" s="831">
        <v>3</v>
      </c>
      <c r="J88" s="831">
        <v>463.08000000000004</v>
      </c>
      <c r="K88" s="827">
        <v>1</v>
      </c>
      <c r="L88" s="831">
        <v>3</v>
      </c>
      <c r="M88" s="832">
        <v>463.08000000000004</v>
      </c>
    </row>
    <row r="89" spans="1:13" ht="14.45" customHeight="1" x14ac:dyDescent="0.2">
      <c r="A89" s="821" t="s">
        <v>1711</v>
      </c>
      <c r="B89" s="822" t="s">
        <v>1574</v>
      </c>
      <c r="C89" s="822" t="s">
        <v>1575</v>
      </c>
      <c r="D89" s="822" t="s">
        <v>918</v>
      </c>
      <c r="E89" s="822" t="s">
        <v>920</v>
      </c>
      <c r="F89" s="831"/>
      <c r="G89" s="831"/>
      <c r="H89" s="827"/>
      <c r="I89" s="831">
        <v>198</v>
      </c>
      <c r="J89" s="831">
        <v>0</v>
      </c>
      <c r="K89" s="827"/>
      <c r="L89" s="831">
        <v>198</v>
      </c>
      <c r="M89" s="832">
        <v>0</v>
      </c>
    </row>
    <row r="90" spans="1:13" ht="14.45" customHeight="1" x14ac:dyDescent="0.2">
      <c r="A90" s="821" t="s">
        <v>1711</v>
      </c>
      <c r="B90" s="822" t="s">
        <v>1574</v>
      </c>
      <c r="C90" s="822" t="s">
        <v>2321</v>
      </c>
      <c r="D90" s="822" t="s">
        <v>2267</v>
      </c>
      <c r="E90" s="822" t="s">
        <v>935</v>
      </c>
      <c r="F90" s="831">
        <v>6</v>
      </c>
      <c r="G90" s="831">
        <v>0</v>
      </c>
      <c r="H90" s="827"/>
      <c r="I90" s="831"/>
      <c r="J90" s="831"/>
      <c r="K90" s="827"/>
      <c r="L90" s="831">
        <v>6</v>
      </c>
      <c r="M90" s="832">
        <v>0</v>
      </c>
    </row>
    <row r="91" spans="1:13" ht="14.45" customHeight="1" x14ac:dyDescent="0.2">
      <c r="A91" s="821" t="s">
        <v>1712</v>
      </c>
      <c r="B91" s="822" t="s">
        <v>1426</v>
      </c>
      <c r="C91" s="822" t="s">
        <v>1429</v>
      </c>
      <c r="D91" s="822" t="s">
        <v>776</v>
      </c>
      <c r="E91" s="822" t="s">
        <v>1430</v>
      </c>
      <c r="F91" s="831"/>
      <c r="G91" s="831"/>
      <c r="H91" s="827">
        <v>0</v>
      </c>
      <c r="I91" s="831">
        <v>1</v>
      </c>
      <c r="J91" s="831">
        <v>1385.62</v>
      </c>
      <c r="K91" s="827">
        <v>1</v>
      </c>
      <c r="L91" s="831">
        <v>1</v>
      </c>
      <c r="M91" s="832">
        <v>1385.62</v>
      </c>
    </row>
    <row r="92" spans="1:13" ht="14.45" customHeight="1" x14ac:dyDescent="0.2">
      <c r="A92" s="821" t="s">
        <v>1712</v>
      </c>
      <c r="B92" s="822" t="s">
        <v>1426</v>
      </c>
      <c r="C92" s="822" t="s">
        <v>1431</v>
      </c>
      <c r="D92" s="822" t="s">
        <v>773</v>
      </c>
      <c r="E92" s="822" t="s">
        <v>1432</v>
      </c>
      <c r="F92" s="831"/>
      <c r="G92" s="831"/>
      <c r="H92" s="827">
        <v>0</v>
      </c>
      <c r="I92" s="831">
        <v>98</v>
      </c>
      <c r="J92" s="831">
        <v>72160.340000000011</v>
      </c>
      <c r="K92" s="827">
        <v>1</v>
      </c>
      <c r="L92" s="831">
        <v>98</v>
      </c>
      <c r="M92" s="832">
        <v>72160.340000000011</v>
      </c>
    </row>
    <row r="93" spans="1:13" ht="14.45" customHeight="1" x14ac:dyDescent="0.2">
      <c r="A93" s="821" t="s">
        <v>1712</v>
      </c>
      <c r="B93" s="822" t="s">
        <v>1426</v>
      </c>
      <c r="C93" s="822" t="s">
        <v>1433</v>
      </c>
      <c r="D93" s="822" t="s">
        <v>773</v>
      </c>
      <c r="E93" s="822" t="s">
        <v>1434</v>
      </c>
      <c r="F93" s="831"/>
      <c r="G93" s="831"/>
      <c r="H93" s="827">
        <v>0</v>
      </c>
      <c r="I93" s="831">
        <v>25</v>
      </c>
      <c r="J93" s="831">
        <v>12272.250000000002</v>
      </c>
      <c r="K93" s="827">
        <v>1</v>
      </c>
      <c r="L93" s="831">
        <v>25</v>
      </c>
      <c r="M93" s="832">
        <v>12272.250000000002</v>
      </c>
    </row>
    <row r="94" spans="1:13" ht="14.45" customHeight="1" x14ac:dyDescent="0.2">
      <c r="A94" s="821" t="s">
        <v>1712</v>
      </c>
      <c r="B94" s="822" t="s">
        <v>1426</v>
      </c>
      <c r="C94" s="822" t="s">
        <v>2184</v>
      </c>
      <c r="D94" s="822" t="s">
        <v>773</v>
      </c>
      <c r="E94" s="822" t="s">
        <v>2185</v>
      </c>
      <c r="F94" s="831"/>
      <c r="G94" s="831"/>
      <c r="H94" s="827">
        <v>0</v>
      </c>
      <c r="I94" s="831">
        <v>16</v>
      </c>
      <c r="J94" s="831">
        <v>18474.879999999997</v>
      </c>
      <c r="K94" s="827">
        <v>1</v>
      </c>
      <c r="L94" s="831">
        <v>16</v>
      </c>
      <c r="M94" s="832">
        <v>18474.879999999997</v>
      </c>
    </row>
    <row r="95" spans="1:13" ht="14.45" customHeight="1" x14ac:dyDescent="0.2">
      <c r="A95" s="821" t="s">
        <v>1712</v>
      </c>
      <c r="B95" s="822" t="s">
        <v>1426</v>
      </c>
      <c r="C95" s="822" t="s">
        <v>1722</v>
      </c>
      <c r="D95" s="822" t="s">
        <v>773</v>
      </c>
      <c r="E95" s="822" t="s">
        <v>1723</v>
      </c>
      <c r="F95" s="831"/>
      <c r="G95" s="831"/>
      <c r="H95" s="827">
        <v>0</v>
      </c>
      <c r="I95" s="831">
        <v>15</v>
      </c>
      <c r="J95" s="831">
        <v>13856.099999999999</v>
      </c>
      <c r="K95" s="827">
        <v>1</v>
      </c>
      <c r="L95" s="831">
        <v>15</v>
      </c>
      <c r="M95" s="832">
        <v>13856.099999999999</v>
      </c>
    </row>
    <row r="96" spans="1:13" ht="14.45" customHeight="1" x14ac:dyDescent="0.2">
      <c r="A96" s="821" t="s">
        <v>1712</v>
      </c>
      <c r="B96" s="822" t="s">
        <v>1522</v>
      </c>
      <c r="C96" s="822" t="s">
        <v>1526</v>
      </c>
      <c r="D96" s="822" t="s">
        <v>1077</v>
      </c>
      <c r="E96" s="822" t="s">
        <v>1527</v>
      </c>
      <c r="F96" s="831"/>
      <c r="G96" s="831"/>
      <c r="H96" s="827">
        <v>0</v>
      </c>
      <c r="I96" s="831">
        <v>3</v>
      </c>
      <c r="J96" s="831">
        <v>463.08000000000004</v>
      </c>
      <c r="K96" s="827">
        <v>1</v>
      </c>
      <c r="L96" s="831">
        <v>3</v>
      </c>
      <c r="M96" s="832">
        <v>463.08000000000004</v>
      </c>
    </row>
    <row r="97" spans="1:13" ht="14.45" customHeight="1" x14ac:dyDescent="0.2">
      <c r="A97" s="821" t="s">
        <v>1712</v>
      </c>
      <c r="B97" s="822" t="s">
        <v>1522</v>
      </c>
      <c r="C97" s="822" t="s">
        <v>2351</v>
      </c>
      <c r="D97" s="822" t="s">
        <v>2352</v>
      </c>
      <c r="E97" s="822" t="s">
        <v>2353</v>
      </c>
      <c r="F97" s="831">
        <v>1</v>
      </c>
      <c r="G97" s="831">
        <v>111.22</v>
      </c>
      <c r="H97" s="827">
        <v>1</v>
      </c>
      <c r="I97" s="831"/>
      <c r="J97" s="831"/>
      <c r="K97" s="827">
        <v>0</v>
      </c>
      <c r="L97" s="831">
        <v>1</v>
      </c>
      <c r="M97" s="832">
        <v>111.22</v>
      </c>
    </row>
    <row r="98" spans="1:13" ht="14.45" customHeight="1" x14ac:dyDescent="0.2">
      <c r="A98" s="821" t="s">
        <v>1712</v>
      </c>
      <c r="B98" s="822" t="s">
        <v>1522</v>
      </c>
      <c r="C98" s="822" t="s">
        <v>1528</v>
      </c>
      <c r="D98" s="822" t="s">
        <v>1529</v>
      </c>
      <c r="E98" s="822" t="s">
        <v>1530</v>
      </c>
      <c r="F98" s="831"/>
      <c r="G98" s="831"/>
      <c r="H98" s="827">
        <v>0</v>
      </c>
      <c r="I98" s="831">
        <v>5</v>
      </c>
      <c r="J98" s="831">
        <v>747.6</v>
      </c>
      <c r="K98" s="827">
        <v>1</v>
      </c>
      <c r="L98" s="831">
        <v>5</v>
      </c>
      <c r="M98" s="832">
        <v>747.6</v>
      </c>
    </row>
    <row r="99" spans="1:13" ht="14.45" customHeight="1" x14ac:dyDescent="0.2">
      <c r="A99" s="821" t="s">
        <v>1712</v>
      </c>
      <c r="B99" s="822" t="s">
        <v>1522</v>
      </c>
      <c r="C99" s="822" t="s">
        <v>2204</v>
      </c>
      <c r="D99" s="822" t="s">
        <v>1075</v>
      </c>
      <c r="E99" s="822" t="s">
        <v>2205</v>
      </c>
      <c r="F99" s="831"/>
      <c r="G99" s="831"/>
      <c r="H99" s="827">
        <v>0</v>
      </c>
      <c r="I99" s="831">
        <v>1</v>
      </c>
      <c r="J99" s="831">
        <v>80.28</v>
      </c>
      <c r="K99" s="827">
        <v>1</v>
      </c>
      <c r="L99" s="831">
        <v>1</v>
      </c>
      <c r="M99" s="832">
        <v>80.28</v>
      </c>
    </row>
    <row r="100" spans="1:13" ht="14.45" customHeight="1" x14ac:dyDescent="0.2">
      <c r="A100" s="821" t="s">
        <v>1712</v>
      </c>
      <c r="B100" s="822" t="s">
        <v>1574</v>
      </c>
      <c r="C100" s="822" t="s">
        <v>1575</v>
      </c>
      <c r="D100" s="822" t="s">
        <v>918</v>
      </c>
      <c r="E100" s="822" t="s">
        <v>920</v>
      </c>
      <c r="F100" s="831"/>
      <c r="G100" s="831"/>
      <c r="H100" s="827"/>
      <c r="I100" s="831">
        <v>55</v>
      </c>
      <c r="J100" s="831">
        <v>0</v>
      </c>
      <c r="K100" s="827"/>
      <c r="L100" s="831">
        <v>55</v>
      </c>
      <c r="M100" s="832">
        <v>0</v>
      </c>
    </row>
    <row r="101" spans="1:13" ht="14.45" customHeight="1" x14ac:dyDescent="0.2">
      <c r="A101" s="821" t="s">
        <v>1712</v>
      </c>
      <c r="B101" s="822" t="s">
        <v>1596</v>
      </c>
      <c r="C101" s="822" t="s">
        <v>2346</v>
      </c>
      <c r="D101" s="822" t="s">
        <v>2347</v>
      </c>
      <c r="E101" s="822" t="s">
        <v>2348</v>
      </c>
      <c r="F101" s="831">
        <v>1</v>
      </c>
      <c r="G101" s="831">
        <v>0</v>
      </c>
      <c r="H101" s="827"/>
      <c r="I101" s="831"/>
      <c r="J101" s="831"/>
      <c r="K101" s="827"/>
      <c r="L101" s="831">
        <v>1</v>
      </c>
      <c r="M101" s="832">
        <v>0</v>
      </c>
    </row>
    <row r="102" spans="1:13" ht="14.45" customHeight="1" x14ac:dyDescent="0.2">
      <c r="A102" s="821" t="s">
        <v>1712</v>
      </c>
      <c r="B102" s="822" t="s">
        <v>1606</v>
      </c>
      <c r="C102" s="822" t="s">
        <v>2333</v>
      </c>
      <c r="D102" s="822" t="s">
        <v>613</v>
      </c>
      <c r="E102" s="822" t="s">
        <v>1608</v>
      </c>
      <c r="F102" s="831">
        <v>1</v>
      </c>
      <c r="G102" s="831">
        <v>0</v>
      </c>
      <c r="H102" s="827"/>
      <c r="I102" s="831"/>
      <c r="J102" s="831"/>
      <c r="K102" s="827"/>
      <c r="L102" s="831">
        <v>1</v>
      </c>
      <c r="M102" s="832">
        <v>0</v>
      </c>
    </row>
    <row r="103" spans="1:13" ht="14.45" customHeight="1" x14ac:dyDescent="0.2">
      <c r="A103" s="821" t="s">
        <v>1712</v>
      </c>
      <c r="B103" s="822" t="s">
        <v>1682</v>
      </c>
      <c r="C103" s="822" t="s">
        <v>2334</v>
      </c>
      <c r="D103" s="822" t="s">
        <v>2091</v>
      </c>
      <c r="E103" s="822" t="s">
        <v>2335</v>
      </c>
      <c r="F103" s="831">
        <v>1</v>
      </c>
      <c r="G103" s="831">
        <v>97.96</v>
      </c>
      <c r="H103" s="827">
        <v>1</v>
      </c>
      <c r="I103" s="831"/>
      <c r="J103" s="831"/>
      <c r="K103" s="827">
        <v>0</v>
      </c>
      <c r="L103" s="831">
        <v>1</v>
      </c>
      <c r="M103" s="832">
        <v>97.96</v>
      </c>
    </row>
    <row r="104" spans="1:13" ht="14.45" customHeight="1" x14ac:dyDescent="0.2">
      <c r="A104" s="821" t="s">
        <v>1712</v>
      </c>
      <c r="B104" s="822" t="s">
        <v>2719</v>
      </c>
      <c r="C104" s="822" t="s">
        <v>2199</v>
      </c>
      <c r="D104" s="822" t="s">
        <v>1732</v>
      </c>
      <c r="E104" s="822" t="s">
        <v>2200</v>
      </c>
      <c r="F104" s="831">
        <v>3</v>
      </c>
      <c r="G104" s="831">
        <v>50.31</v>
      </c>
      <c r="H104" s="827">
        <v>1</v>
      </c>
      <c r="I104" s="831"/>
      <c r="J104" s="831"/>
      <c r="K104" s="827">
        <v>0</v>
      </c>
      <c r="L104" s="831">
        <v>3</v>
      </c>
      <c r="M104" s="832">
        <v>50.31</v>
      </c>
    </row>
    <row r="105" spans="1:13" ht="14.45" customHeight="1" x14ac:dyDescent="0.2">
      <c r="A105" s="821" t="s">
        <v>1712</v>
      </c>
      <c r="B105" s="822" t="s">
        <v>2719</v>
      </c>
      <c r="C105" s="822" t="s">
        <v>2349</v>
      </c>
      <c r="D105" s="822" t="s">
        <v>1732</v>
      </c>
      <c r="E105" s="822" t="s">
        <v>2350</v>
      </c>
      <c r="F105" s="831">
        <v>1</v>
      </c>
      <c r="G105" s="831">
        <v>33.549999999999997</v>
      </c>
      <c r="H105" s="827">
        <v>1</v>
      </c>
      <c r="I105" s="831"/>
      <c r="J105" s="831"/>
      <c r="K105" s="827">
        <v>0</v>
      </c>
      <c r="L105" s="831">
        <v>1</v>
      </c>
      <c r="M105" s="832">
        <v>33.549999999999997</v>
      </c>
    </row>
    <row r="106" spans="1:13" ht="14.45" customHeight="1" x14ac:dyDescent="0.2">
      <c r="A106" s="821" t="s">
        <v>1712</v>
      </c>
      <c r="B106" s="822" t="s">
        <v>2719</v>
      </c>
      <c r="C106" s="822" t="s">
        <v>1805</v>
      </c>
      <c r="D106" s="822" t="s">
        <v>1732</v>
      </c>
      <c r="E106" s="822" t="s">
        <v>1806</v>
      </c>
      <c r="F106" s="831">
        <v>4</v>
      </c>
      <c r="G106" s="831">
        <v>201.28</v>
      </c>
      <c r="H106" s="827">
        <v>1</v>
      </c>
      <c r="I106" s="831"/>
      <c r="J106" s="831"/>
      <c r="K106" s="827">
        <v>0</v>
      </c>
      <c r="L106" s="831">
        <v>4</v>
      </c>
      <c r="M106" s="832">
        <v>201.28</v>
      </c>
    </row>
    <row r="107" spans="1:13" ht="14.45" customHeight="1" x14ac:dyDescent="0.2">
      <c r="A107" s="821" t="s">
        <v>1713</v>
      </c>
      <c r="B107" s="822" t="s">
        <v>1426</v>
      </c>
      <c r="C107" s="822" t="s">
        <v>1431</v>
      </c>
      <c r="D107" s="822" t="s">
        <v>773</v>
      </c>
      <c r="E107" s="822" t="s">
        <v>1432</v>
      </c>
      <c r="F107" s="831"/>
      <c r="G107" s="831"/>
      <c r="H107" s="827">
        <v>0</v>
      </c>
      <c r="I107" s="831">
        <v>25</v>
      </c>
      <c r="J107" s="831">
        <v>18408.25</v>
      </c>
      <c r="K107" s="827">
        <v>1</v>
      </c>
      <c r="L107" s="831">
        <v>25</v>
      </c>
      <c r="M107" s="832">
        <v>18408.25</v>
      </c>
    </row>
    <row r="108" spans="1:13" ht="14.45" customHeight="1" x14ac:dyDescent="0.2">
      <c r="A108" s="821" t="s">
        <v>1713</v>
      </c>
      <c r="B108" s="822" t="s">
        <v>1426</v>
      </c>
      <c r="C108" s="822" t="s">
        <v>2184</v>
      </c>
      <c r="D108" s="822" t="s">
        <v>773</v>
      </c>
      <c r="E108" s="822" t="s">
        <v>2185</v>
      </c>
      <c r="F108" s="831"/>
      <c r="G108" s="831"/>
      <c r="H108" s="827">
        <v>0</v>
      </c>
      <c r="I108" s="831">
        <v>6</v>
      </c>
      <c r="J108" s="831">
        <v>6928.08</v>
      </c>
      <c r="K108" s="827">
        <v>1</v>
      </c>
      <c r="L108" s="831">
        <v>6</v>
      </c>
      <c r="M108" s="832">
        <v>6928.08</v>
      </c>
    </row>
    <row r="109" spans="1:13" ht="14.45" customHeight="1" x14ac:dyDescent="0.2">
      <c r="A109" s="821" t="s">
        <v>1713</v>
      </c>
      <c r="B109" s="822" t="s">
        <v>1426</v>
      </c>
      <c r="C109" s="822" t="s">
        <v>1722</v>
      </c>
      <c r="D109" s="822" t="s">
        <v>773</v>
      </c>
      <c r="E109" s="822" t="s">
        <v>1723</v>
      </c>
      <c r="F109" s="831"/>
      <c r="G109" s="831"/>
      <c r="H109" s="827">
        <v>0</v>
      </c>
      <c r="I109" s="831">
        <v>10</v>
      </c>
      <c r="J109" s="831">
        <v>9237.4000000000015</v>
      </c>
      <c r="K109" s="827">
        <v>1</v>
      </c>
      <c r="L109" s="831">
        <v>10</v>
      </c>
      <c r="M109" s="832">
        <v>9237.4000000000015</v>
      </c>
    </row>
    <row r="110" spans="1:13" ht="14.45" customHeight="1" x14ac:dyDescent="0.2">
      <c r="A110" s="821" t="s">
        <v>1713</v>
      </c>
      <c r="B110" s="822" t="s">
        <v>1522</v>
      </c>
      <c r="C110" s="822" t="s">
        <v>1528</v>
      </c>
      <c r="D110" s="822" t="s">
        <v>1529</v>
      </c>
      <c r="E110" s="822" t="s">
        <v>1530</v>
      </c>
      <c r="F110" s="831"/>
      <c r="G110" s="831"/>
      <c r="H110" s="827">
        <v>0</v>
      </c>
      <c r="I110" s="831">
        <v>5</v>
      </c>
      <c r="J110" s="831">
        <v>747.60000000000014</v>
      </c>
      <c r="K110" s="827">
        <v>1</v>
      </c>
      <c r="L110" s="831">
        <v>5</v>
      </c>
      <c r="M110" s="832">
        <v>747.60000000000014</v>
      </c>
    </row>
    <row r="111" spans="1:13" ht="14.45" customHeight="1" x14ac:dyDescent="0.2">
      <c r="A111" s="821" t="s">
        <v>1713</v>
      </c>
      <c r="B111" s="822" t="s">
        <v>1574</v>
      </c>
      <c r="C111" s="822" t="s">
        <v>1575</v>
      </c>
      <c r="D111" s="822" t="s">
        <v>918</v>
      </c>
      <c r="E111" s="822" t="s">
        <v>920</v>
      </c>
      <c r="F111" s="831"/>
      <c r="G111" s="831"/>
      <c r="H111" s="827"/>
      <c r="I111" s="831">
        <v>6</v>
      </c>
      <c r="J111" s="831">
        <v>0</v>
      </c>
      <c r="K111" s="827"/>
      <c r="L111" s="831">
        <v>6</v>
      </c>
      <c r="M111" s="832">
        <v>0</v>
      </c>
    </row>
    <row r="112" spans="1:13" ht="14.45" customHeight="1" x14ac:dyDescent="0.2">
      <c r="A112" s="821" t="s">
        <v>1713</v>
      </c>
      <c r="B112" s="822" t="s">
        <v>1606</v>
      </c>
      <c r="C112" s="822" t="s">
        <v>2679</v>
      </c>
      <c r="D112" s="822" t="s">
        <v>617</v>
      </c>
      <c r="E112" s="822" t="s">
        <v>2680</v>
      </c>
      <c r="F112" s="831"/>
      <c r="G112" s="831"/>
      <c r="H112" s="827"/>
      <c r="I112" s="831">
        <v>1</v>
      </c>
      <c r="J112" s="831">
        <v>0</v>
      </c>
      <c r="K112" s="827"/>
      <c r="L112" s="831">
        <v>1</v>
      </c>
      <c r="M112" s="832">
        <v>0</v>
      </c>
    </row>
    <row r="113" spans="1:13" ht="14.45" customHeight="1" x14ac:dyDescent="0.2">
      <c r="A113" s="821" t="s">
        <v>1714</v>
      </c>
      <c r="B113" s="822" t="s">
        <v>1426</v>
      </c>
      <c r="C113" s="822" t="s">
        <v>1431</v>
      </c>
      <c r="D113" s="822" t="s">
        <v>773</v>
      </c>
      <c r="E113" s="822" t="s">
        <v>1432</v>
      </c>
      <c r="F113" s="831"/>
      <c r="G113" s="831"/>
      <c r="H113" s="827">
        <v>0</v>
      </c>
      <c r="I113" s="831">
        <v>36</v>
      </c>
      <c r="J113" s="831">
        <v>26507.88</v>
      </c>
      <c r="K113" s="827">
        <v>1</v>
      </c>
      <c r="L113" s="831">
        <v>36</v>
      </c>
      <c r="M113" s="832">
        <v>26507.88</v>
      </c>
    </row>
    <row r="114" spans="1:13" ht="14.45" customHeight="1" x14ac:dyDescent="0.2">
      <c r="A114" s="821" t="s">
        <v>1714</v>
      </c>
      <c r="B114" s="822" t="s">
        <v>1426</v>
      </c>
      <c r="C114" s="822" t="s">
        <v>1433</v>
      </c>
      <c r="D114" s="822" t="s">
        <v>773</v>
      </c>
      <c r="E114" s="822" t="s">
        <v>1434</v>
      </c>
      <c r="F114" s="831"/>
      <c r="G114" s="831"/>
      <c r="H114" s="827">
        <v>0</v>
      </c>
      <c r="I114" s="831">
        <v>2</v>
      </c>
      <c r="J114" s="831">
        <v>981.78</v>
      </c>
      <c r="K114" s="827">
        <v>1</v>
      </c>
      <c r="L114" s="831">
        <v>2</v>
      </c>
      <c r="M114" s="832">
        <v>981.78</v>
      </c>
    </row>
    <row r="115" spans="1:13" ht="14.45" customHeight="1" x14ac:dyDescent="0.2">
      <c r="A115" s="821" t="s">
        <v>1714</v>
      </c>
      <c r="B115" s="822" t="s">
        <v>1426</v>
      </c>
      <c r="C115" s="822" t="s">
        <v>1722</v>
      </c>
      <c r="D115" s="822" t="s">
        <v>773</v>
      </c>
      <c r="E115" s="822" t="s">
        <v>1723</v>
      </c>
      <c r="F115" s="831"/>
      <c r="G115" s="831"/>
      <c r="H115" s="827">
        <v>0</v>
      </c>
      <c r="I115" s="831">
        <v>8</v>
      </c>
      <c r="J115" s="831">
        <v>7389.92</v>
      </c>
      <c r="K115" s="827">
        <v>1</v>
      </c>
      <c r="L115" s="831">
        <v>8</v>
      </c>
      <c r="M115" s="832">
        <v>7389.92</v>
      </c>
    </row>
    <row r="116" spans="1:13" ht="14.45" customHeight="1" x14ac:dyDescent="0.2">
      <c r="A116" s="821" t="s">
        <v>1714</v>
      </c>
      <c r="B116" s="822" t="s">
        <v>1447</v>
      </c>
      <c r="C116" s="822" t="s">
        <v>2401</v>
      </c>
      <c r="D116" s="822" t="s">
        <v>2402</v>
      </c>
      <c r="E116" s="822" t="s">
        <v>2403</v>
      </c>
      <c r="F116" s="831">
        <v>1</v>
      </c>
      <c r="G116" s="831">
        <v>234.07</v>
      </c>
      <c r="H116" s="827">
        <v>1</v>
      </c>
      <c r="I116" s="831"/>
      <c r="J116" s="831"/>
      <c r="K116" s="827">
        <v>0</v>
      </c>
      <c r="L116" s="831">
        <v>1</v>
      </c>
      <c r="M116" s="832">
        <v>234.07</v>
      </c>
    </row>
    <row r="117" spans="1:13" ht="14.45" customHeight="1" x14ac:dyDescent="0.2">
      <c r="A117" s="821" t="s">
        <v>1714</v>
      </c>
      <c r="B117" s="822" t="s">
        <v>1522</v>
      </c>
      <c r="C117" s="822" t="s">
        <v>1526</v>
      </c>
      <c r="D117" s="822" t="s">
        <v>1077</v>
      </c>
      <c r="E117" s="822" t="s">
        <v>1527</v>
      </c>
      <c r="F117" s="831"/>
      <c r="G117" s="831"/>
      <c r="H117" s="827">
        <v>0</v>
      </c>
      <c r="I117" s="831">
        <v>1</v>
      </c>
      <c r="J117" s="831">
        <v>154.36000000000001</v>
      </c>
      <c r="K117" s="827">
        <v>1</v>
      </c>
      <c r="L117" s="831">
        <v>1</v>
      </c>
      <c r="M117" s="832">
        <v>154.36000000000001</v>
      </c>
    </row>
    <row r="118" spans="1:13" ht="14.45" customHeight="1" x14ac:dyDescent="0.2">
      <c r="A118" s="821" t="s">
        <v>1714</v>
      </c>
      <c r="B118" s="822" t="s">
        <v>1522</v>
      </c>
      <c r="C118" s="822" t="s">
        <v>1528</v>
      </c>
      <c r="D118" s="822" t="s">
        <v>1529</v>
      </c>
      <c r="E118" s="822" t="s">
        <v>1530</v>
      </c>
      <c r="F118" s="831"/>
      <c r="G118" s="831"/>
      <c r="H118" s="827">
        <v>0</v>
      </c>
      <c r="I118" s="831">
        <v>2</v>
      </c>
      <c r="J118" s="831">
        <v>299.04000000000002</v>
      </c>
      <c r="K118" s="827">
        <v>1</v>
      </c>
      <c r="L118" s="831">
        <v>2</v>
      </c>
      <c r="M118" s="832">
        <v>299.04000000000002</v>
      </c>
    </row>
    <row r="119" spans="1:13" ht="14.45" customHeight="1" x14ac:dyDescent="0.2">
      <c r="A119" s="821" t="s">
        <v>1714</v>
      </c>
      <c r="B119" s="822" t="s">
        <v>2721</v>
      </c>
      <c r="C119" s="822" t="s">
        <v>2149</v>
      </c>
      <c r="D119" s="822" t="s">
        <v>2150</v>
      </c>
      <c r="E119" s="822" t="s">
        <v>2151</v>
      </c>
      <c r="F119" s="831"/>
      <c r="G119" s="831"/>
      <c r="H119" s="827">
        <v>0</v>
      </c>
      <c r="I119" s="831">
        <v>4</v>
      </c>
      <c r="J119" s="831">
        <v>224.24</v>
      </c>
      <c r="K119" s="827">
        <v>1</v>
      </c>
      <c r="L119" s="831">
        <v>4</v>
      </c>
      <c r="M119" s="832">
        <v>224.24</v>
      </c>
    </row>
    <row r="120" spans="1:13" ht="14.45" customHeight="1" x14ac:dyDescent="0.2">
      <c r="A120" s="821" t="s">
        <v>1714</v>
      </c>
      <c r="B120" s="822" t="s">
        <v>2720</v>
      </c>
      <c r="C120" s="822" t="s">
        <v>2041</v>
      </c>
      <c r="D120" s="822" t="s">
        <v>2042</v>
      </c>
      <c r="E120" s="822" t="s">
        <v>682</v>
      </c>
      <c r="F120" s="831"/>
      <c r="G120" s="831"/>
      <c r="H120" s="827"/>
      <c r="I120" s="831">
        <v>2</v>
      </c>
      <c r="J120" s="831">
        <v>0</v>
      </c>
      <c r="K120" s="827"/>
      <c r="L120" s="831">
        <v>2</v>
      </c>
      <c r="M120" s="832">
        <v>0</v>
      </c>
    </row>
    <row r="121" spans="1:13" ht="14.45" customHeight="1" x14ac:dyDescent="0.2">
      <c r="A121" s="821" t="s">
        <v>1714</v>
      </c>
      <c r="B121" s="822" t="s">
        <v>1574</v>
      </c>
      <c r="C121" s="822" t="s">
        <v>1575</v>
      </c>
      <c r="D121" s="822" t="s">
        <v>918</v>
      </c>
      <c r="E121" s="822" t="s">
        <v>920</v>
      </c>
      <c r="F121" s="831"/>
      <c r="G121" s="831"/>
      <c r="H121" s="827"/>
      <c r="I121" s="831">
        <v>29</v>
      </c>
      <c r="J121" s="831">
        <v>0</v>
      </c>
      <c r="K121" s="827"/>
      <c r="L121" s="831">
        <v>29</v>
      </c>
      <c r="M121" s="832">
        <v>0</v>
      </c>
    </row>
    <row r="122" spans="1:13" ht="14.45" customHeight="1" x14ac:dyDescent="0.2">
      <c r="A122" s="821" t="s">
        <v>1714</v>
      </c>
      <c r="B122" s="822" t="s">
        <v>1590</v>
      </c>
      <c r="C122" s="822" t="s">
        <v>1677</v>
      </c>
      <c r="D122" s="822" t="s">
        <v>1592</v>
      </c>
      <c r="E122" s="822" t="s">
        <v>1678</v>
      </c>
      <c r="F122" s="831"/>
      <c r="G122" s="831"/>
      <c r="H122" s="827">
        <v>0</v>
      </c>
      <c r="I122" s="831">
        <v>5</v>
      </c>
      <c r="J122" s="831">
        <v>116.99999999999999</v>
      </c>
      <c r="K122" s="827">
        <v>1</v>
      </c>
      <c r="L122" s="831">
        <v>5</v>
      </c>
      <c r="M122" s="832">
        <v>116.99999999999999</v>
      </c>
    </row>
    <row r="123" spans="1:13" ht="14.45" customHeight="1" x14ac:dyDescent="0.2">
      <c r="A123" s="821" t="s">
        <v>1714</v>
      </c>
      <c r="B123" s="822" t="s">
        <v>1590</v>
      </c>
      <c r="C123" s="822" t="s">
        <v>1591</v>
      </c>
      <c r="D123" s="822" t="s">
        <v>1592</v>
      </c>
      <c r="E123" s="822" t="s">
        <v>1593</v>
      </c>
      <c r="F123" s="831"/>
      <c r="G123" s="831"/>
      <c r="H123" s="827">
        <v>0</v>
      </c>
      <c r="I123" s="831">
        <v>1</v>
      </c>
      <c r="J123" s="831">
        <v>46.81</v>
      </c>
      <c r="K123" s="827">
        <v>1</v>
      </c>
      <c r="L123" s="831">
        <v>1</v>
      </c>
      <c r="M123" s="832">
        <v>46.81</v>
      </c>
    </row>
    <row r="124" spans="1:13" ht="14.45" customHeight="1" x14ac:dyDescent="0.2">
      <c r="A124" s="821" t="s">
        <v>1714</v>
      </c>
      <c r="B124" s="822" t="s">
        <v>1596</v>
      </c>
      <c r="C124" s="822" t="s">
        <v>2415</v>
      </c>
      <c r="D124" s="822" t="s">
        <v>2416</v>
      </c>
      <c r="E124" s="822" t="s">
        <v>1600</v>
      </c>
      <c r="F124" s="831">
        <v>1</v>
      </c>
      <c r="G124" s="831">
        <v>0</v>
      </c>
      <c r="H124" s="827"/>
      <c r="I124" s="831"/>
      <c r="J124" s="831"/>
      <c r="K124" s="827"/>
      <c r="L124" s="831">
        <v>1</v>
      </c>
      <c r="M124" s="832">
        <v>0</v>
      </c>
    </row>
    <row r="125" spans="1:13" ht="14.45" customHeight="1" x14ac:dyDescent="0.2">
      <c r="A125" s="821" t="s">
        <v>1714</v>
      </c>
      <c r="B125" s="822" t="s">
        <v>2724</v>
      </c>
      <c r="C125" s="822" t="s">
        <v>2404</v>
      </c>
      <c r="D125" s="822" t="s">
        <v>2405</v>
      </c>
      <c r="E125" s="822" t="s">
        <v>2406</v>
      </c>
      <c r="F125" s="831"/>
      <c r="G125" s="831"/>
      <c r="H125" s="827">
        <v>0</v>
      </c>
      <c r="I125" s="831">
        <v>1</v>
      </c>
      <c r="J125" s="831">
        <v>141.25</v>
      </c>
      <c r="K125" s="827">
        <v>1</v>
      </c>
      <c r="L125" s="831">
        <v>1</v>
      </c>
      <c r="M125" s="832">
        <v>141.25</v>
      </c>
    </row>
    <row r="126" spans="1:13" ht="14.45" customHeight="1" x14ac:dyDescent="0.2">
      <c r="A126" s="821" t="s">
        <v>1714</v>
      </c>
      <c r="B126" s="822" t="s">
        <v>1682</v>
      </c>
      <c r="C126" s="822" t="s">
        <v>1761</v>
      </c>
      <c r="D126" s="822" t="s">
        <v>1762</v>
      </c>
      <c r="E126" s="822" t="s">
        <v>1763</v>
      </c>
      <c r="F126" s="831">
        <v>1</v>
      </c>
      <c r="G126" s="831">
        <v>176.32</v>
      </c>
      <c r="H126" s="827">
        <v>1</v>
      </c>
      <c r="I126" s="831"/>
      <c r="J126" s="831"/>
      <c r="K126" s="827">
        <v>0</v>
      </c>
      <c r="L126" s="831">
        <v>1</v>
      </c>
      <c r="M126" s="832">
        <v>176.32</v>
      </c>
    </row>
    <row r="127" spans="1:13" ht="14.45" customHeight="1" x14ac:dyDescent="0.2">
      <c r="A127" s="821" t="s">
        <v>1715</v>
      </c>
      <c r="B127" s="822" t="s">
        <v>1627</v>
      </c>
      <c r="C127" s="822" t="s">
        <v>2494</v>
      </c>
      <c r="D127" s="822" t="s">
        <v>1629</v>
      </c>
      <c r="E127" s="822" t="s">
        <v>2495</v>
      </c>
      <c r="F127" s="831"/>
      <c r="G127" s="831"/>
      <c r="H127" s="827">
        <v>0</v>
      </c>
      <c r="I127" s="831">
        <v>1</v>
      </c>
      <c r="J127" s="831">
        <v>86.43</v>
      </c>
      <c r="K127" s="827">
        <v>1</v>
      </c>
      <c r="L127" s="831">
        <v>1</v>
      </c>
      <c r="M127" s="832">
        <v>86.43</v>
      </c>
    </row>
    <row r="128" spans="1:13" ht="14.45" customHeight="1" x14ac:dyDescent="0.2">
      <c r="A128" s="821" t="s">
        <v>1715</v>
      </c>
      <c r="B128" s="822" t="s">
        <v>1426</v>
      </c>
      <c r="C128" s="822" t="s">
        <v>1429</v>
      </c>
      <c r="D128" s="822" t="s">
        <v>776</v>
      </c>
      <c r="E128" s="822" t="s">
        <v>1430</v>
      </c>
      <c r="F128" s="831"/>
      <c r="G128" s="831"/>
      <c r="H128" s="827">
        <v>0</v>
      </c>
      <c r="I128" s="831">
        <v>4</v>
      </c>
      <c r="J128" s="831">
        <v>5542.48</v>
      </c>
      <c r="K128" s="827">
        <v>1</v>
      </c>
      <c r="L128" s="831">
        <v>4</v>
      </c>
      <c r="M128" s="832">
        <v>5542.48</v>
      </c>
    </row>
    <row r="129" spans="1:13" ht="14.45" customHeight="1" x14ac:dyDescent="0.2">
      <c r="A129" s="821" t="s">
        <v>1715</v>
      </c>
      <c r="B129" s="822" t="s">
        <v>1426</v>
      </c>
      <c r="C129" s="822" t="s">
        <v>1785</v>
      </c>
      <c r="D129" s="822" t="s">
        <v>773</v>
      </c>
      <c r="E129" s="822" t="s">
        <v>1786</v>
      </c>
      <c r="F129" s="831"/>
      <c r="G129" s="831"/>
      <c r="H129" s="827">
        <v>0</v>
      </c>
      <c r="I129" s="831">
        <v>4</v>
      </c>
      <c r="J129" s="831">
        <v>1472.64</v>
      </c>
      <c r="K129" s="827">
        <v>1</v>
      </c>
      <c r="L129" s="831">
        <v>4</v>
      </c>
      <c r="M129" s="832">
        <v>1472.64</v>
      </c>
    </row>
    <row r="130" spans="1:13" ht="14.45" customHeight="1" x14ac:dyDescent="0.2">
      <c r="A130" s="821" t="s">
        <v>1715</v>
      </c>
      <c r="B130" s="822" t="s">
        <v>1426</v>
      </c>
      <c r="C130" s="822" t="s">
        <v>1431</v>
      </c>
      <c r="D130" s="822" t="s">
        <v>773</v>
      </c>
      <c r="E130" s="822" t="s">
        <v>1432</v>
      </c>
      <c r="F130" s="831"/>
      <c r="G130" s="831"/>
      <c r="H130" s="827">
        <v>0</v>
      </c>
      <c r="I130" s="831">
        <v>81</v>
      </c>
      <c r="J130" s="831">
        <v>59642.730000000018</v>
      </c>
      <c r="K130" s="827">
        <v>1</v>
      </c>
      <c r="L130" s="831">
        <v>81</v>
      </c>
      <c r="M130" s="832">
        <v>59642.730000000018</v>
      </c>
    </row>
    <row r="131" spans="1:13" ht="14.45" customHeight="1" x14ac:dyDescent="0.2">
      <c r="A131" s="821" t="s">
        <v>1715</v>
      </c>
      <c r="B131" s="822" t="s">
        <v>1426</v>
      </c>
      <c r="C131" s="822" t="s">
        <v>1433</v>
      </c>
      <c r="D131" s="822" t="s">
        <v>773</v>
      </c>
      <c r="E131" s="822" t="s">
        <v>1434</v>
      </c>
      <c r="F131" s="831"/>
      <c r="G131" s="831"/>
      <c r="H131" s="827">
        <v>0</v>
      </c>
      <c r="I131" s="831">
        <v>19</v>
      </c>
      <c r="J131" s="831">
        <v>9326.91</v>
      </c>
      <c r="K131" s="827">
        <v>1</v>
      </c>
      <c r="L131" s="831">
        <v>19</v>
      </c>
      <c r="M131" s="832">
        <v>9326.91</v>
      </c>
    </row>
    <row r="132" spans="1:13" ht="14.45" customHeight="1" x14ac:dyDescent="0.2">
      <c r="A132" s="821" t="s">
        <v>1715</v>
      </c>
      <c r="B132" s="822" t="s">
        <v>1426</v>
      </c>
      <c r="C132" s="822" t="s">
        <v>2184</v>
      </c>
      <c r="D132" s="822" t="s">
        <v>773</v>
      </c>
      <c r="E132" s="822" t="s">
        <v>2185</v>
      </c>
      <c r="F132" s="831"/>
      <c r="G132" s="831"/>
      <c r="H132" s="827">
        <v>0</v>
      </c>
      <c r="I132" s="831">
        <v>6</v>
      </c>
      <c r="J132" s="831">
        <v>6928.08</v>
      </c>
      <c r="K132" s="827">
        <v>1</v>
      </c>
      <c r="L132" s="831">
        <v>6</v>
      </c>
      <c r="M132" s="832">
        <v>6928.08</v>
      </c>
    </row>
    <row r="133" spans="1:13" ht="14.45" customHeight="1" x14ac:dyDescent="0.2">
      <c r="A133" s="821" t="s">
        <v>1715</v>
      </c>
      <c r="B133" s="822" t="s">
        <v>1426</v>
      </c>
      <c r="C133" s="822" t="s">
        <v>1722</v>
      </c>
      <c r="D133" s="822" t="s">
        <v>773</v>
      </c>
      <c r="E133" s="822" t="s">
        <v>1723</v>
      </c>
      <c r="F133" s="831"/>
      <c r="G133" s="831"/>
      <c r="H133" s="827">
        <v>0</v>
      </c>
      <c r="I133" s="831">
        <v>22</v>
      </c>
      <c r="J133" s="831">
        <v>20322.280000000006</v>
      </c>
      <c r="K133" s="827">
        <v>1</v>
      </c>
      <c r="L133" s="831">
        <v>22</v>
      </c>
      <c r="M133" s="832">
        <v>20322.280000000006</v>
      </c>
    </row>
    <row r="134" spans="1:13" ht="14.45" customHeight="1" x14ac:dyDescent="0.2">
      <c r="A134" s="821" t="s">
        <v>1715</v>
      </c>
      <c r="B134" s="822" t="s">
        <v>1633</v>
      </c>
      <c r="C134" s="822" t="s">
        <v>2489</v>
      </c>
      <c r="D134" s="822" t="s">
        <v>2490</v>
      </c>
      <c r="E134" s="822" t="s">
        <v>2491</v>
      </c>
      <c r="F134" s="831">
        <v>1</v>
      </c>
      <c r="G134" s="831">
        <v>300.33</v>
      </c>
      <c r="H134" s="827">
        <v>1</v>
      </c>
      <c r="I134" s="831"/>
      <c r="J134" s="831"/>
      <c r="K134" s="827">
        <v>0</v>
      </c>
      <c r="L134" s="831">
        <v>1</v>
      </c>
      <c r="M134" s="832">
        <v>300.33</v>
      </c>
    </row>
    <row r="135" spans="1:13" ht="14.45" customHeight="1" x14ac:dyDescent="0.2">
      <c r="A135" s="821" t="s">
        <v>1715</v>
      </c>
      <c r="B135" s="822" t="s">
        <v>1466</v>
      </c>
      <c r="C135" s="822" t="s">
        <v>2436</v>
      </c>
      <c r="D135" s="822" t="s">
        <v>2437</v>
      </c>
      <c r="E135" s="822" t="s">
        <v>2128</v>
      </c>
      <c r="F135" s="831">
        <v>1</v>
      </c>
      <c r="G135" s="831">
        <v>31.09</v>
      </c>
      <c r="H135" s="827">
        <v>1</v>
      </c>
      <c r="I135" s="831"/>
      <c r="J135" s="831"/>
      <c r="K135" s="827">
        <v>0</v>
      </c>
      <c r="L135" s="831">
        <v>1</v>
      </c>
      <c r="M135" s="832">
        <v>31.09</v>
      </c>
    </row>
    <row r="136" spans="1:13" ht="14.45" customHeight="1" x14ac:dyDescent="0.2">
      <c r="A136" s="821" t="s">
        <v>1715</v>
      </c>
      <c r="B136" s="822" t="s">
        <v>1489</v>
      </c>
      <c r="C136" s="822" t="s">
        <v>2442</v>
      </c>
      <c r="D136" s="822" t="s">
        <v>1491</v>
      </c>
      <c r="E136" s="822" t="s">
        <v>2443</v>
      </c>
      <c r="F136" s="831"/>
      <c r="G136" s="831"/>
      <c r="H136" s="827">
        <v>0</v>
      </c>
      <c r="I136" s="831">
        <v>2</v>
      </c>
      <c r="J136" s="831">
        <v>444.93999999999994</v>
      </c>
      <c r="K136" s="827">
        <v>1</v>
      </c>
      <c r="L136" s="831">
        <v>2</v>
      </c>
      <c r="M136" s="832">
        <v>444.93999999999994</v>
      </c>
    </row>
    <row r="137" spans="1:13" ht="14.45" customHeight="1" x14ac:dyDescent="0.2">
      <c r="A137" s="821" t="s">
        <v>1715</v>
      </c>
      <c r="B137" s="822" t="s">
        <v>1522</v>
      </c>
      <c r="C137" s="822" t="s">
        <v>1526</v>
      </c>
      <c r="D137" s="822" t="s">
        <v>1077</v>
      </c>
      <c r="E137" s="822" t="s">
        <v>1527</v>
      </c>
      <c r="F137" s="831"/>
      <c r="G137" s="831"/>
      <c r="H137" s="827">
        <v>0</v>
      </c>
      <c r="I137" s="831">
        <v>2</v>
      </c>
      <c r="J137" s="831">
        <v>308.72000000000003</v>
      </c>
      <c r="K137" s="827">
        <v>1</v>
      </c>
      <c r="L137" s="831">
        <v>2</v>
      </c>
      <c r="M137" s="832">
        <v>308.72000000000003</v>
      </c>
    </row>
    <row r="138" spans="1:13" ht="14.45" customHeight="1" x14ac:dyDescent="0.2">
      <c r="A138" s="821" t="s">
        <v>1715</v>
      </c>
      <c r="B138" s="822" t="s">
        <v>1574</v>
      </c>
      <c r="C138" s="822" t="s">
        <v>1575</v>
      </c>
      <c r="D138" s="822" t="s">
        <v>918</v>
      </c>
      <c r="E138" s="822" t="s">
        <v>920</v>
      </c>
      <c r="F138" s="831"/>
      <c r="G138" s="831"/>
      <c r="H138" s="827"/>
      <c r="I138" s="831">
        <v>32</v>
      </c>
      <c r="J138" s="831">
        <v>0</v>
      </c>
      <c r="K138" s="827"/>
      <c r="L138" s="831">
        <v>32</v>
      </c>
      <c r="M138" s="832">
        <v>0</v>
      </c>
    </row>
    <row r="139" spans="1:13" ht="14.45" customHeight="1" x14ac:dyDescent="0.2">
      <c r="A139" s="821" t="s">
        <v>1715</v>
      </c>
      <c r="B139" s="822" t="s">
        <v>1574</v>
      </c>
      <c r="C139" s="822" t="s">
        <v>2321</v>
      </c>
      <c r="D139" s="822" t="s">
        <v>2267</v>
      </c>
      <c r="E139" s="822" t="s">
        <v>935</v>
      </c>
      <c r="F139" s="831">
        <v>1</v>
      </c>
      <c r="G139" s="831">
        <v>0</v>
      </c>
      <c r="H139" s="827"/>
      <c r="I139" s="831"/>
      <c r="J139" s="831"/>
      <c r="K139" s="827"/>
      <c r="L139" s="831">
        <v>1</v>
      </c>
      <c r="M139" s="832">
        <v>0</v>
      </c>
    </row>
    <row r="140" spans="1:13" ht="14.45" customHeight="1" x14ac:dyDescent="0.2">
      <c r="A140" s="821" t="s">
        <v>1715</v>
      </c>
      <c r="B140" s="822" t="s">
        <v>2718</v>
      </c>
      <c r="C140" s="822" t="s">
        <v>2475</v>
      </c>
      <c r="D140" s="822" t="s">
        <v>1769</v>
      </c>
      <c r="E140" s="822" t="s">
        <v>2476</v>
      </c>
      <c r="F140" s="831">
        <v>1</v>
      </c>
      <c r="G140" s="831">
        <v>431.18</v>
      </c>
      <c r="H140" s="827">
        <v>1</v>
      </c>
      <c r="I140" s="831"/>
      <c r="J140" s="831"/>
      <c r="K140" s="827">
        <v>0</v>
      </c>
      <c r="L140" s="831">
        <v>1</v>
      </c>
      <c r="M140" s="832">
        <v>431.18</v>
      </c>
    </row>
    <row r="141" spans="1:13" ht="14.45" customHeight="1" x14ac:dyDescent="0.2">
      <c r="A141" s="821" t="s">
        <v>1715</v>
      </c>
      <c r="B141" s="822" t="s">
        <v>1604</v>
      </c>
      <c r="C141" s="822" t="s">
        <v>2445</v>
      </c>
      <c r="D141" s="822" t="s">
        <v>2446</v>
      </c>
      <c r="E141" s="822" t="s">
        <v>1681</v>
      </c>
      <c r="F141" s="831">
        <v>6</v>
      </c>
      <c r="G141" s="831">
        <v>622.79999999999995</v>
      </c>
      <c r="H141" s="827">
        <v>1</v>
      </c>
      <c r="I141" s="831"/>
      <c r="J141" s="831"/>
      <c r="K141" s="827">
        <v>0</v>
      </c>
      <c r="L141" s="831">
        <v>6</v>
      </c>
      <c r="M141" s="832">
        <v>622.79999999999995</v>
      </c>
    </row>
    <row r="142" spans="1:13" ht="14.45" customHeight="1" x14ac:dyDescent="0.2">
      <c r="A142" s="821" t="s">
        <v>1715</v>
      </c>
      <c r="B142" s="822" t="s">
        <v>1604</v>
      </c>
      <c r="C142" s="822" t="s">
        <v>2447</v>
      </c>
      <c r="D142" s="822" t="s">
        <v>2446</v>
      </c>
      <c r="E142" s="822" t="s">
        <v>1681</v>
      </c>
      <c r="F142" s="831">
        <v>3</v>
      </c>
      <c r="G142" s="831">
        <v>311.39999999999998</v>
      </c>
      <c r="H142" s="827">
        <v>1</v>
      </c>
      <c r="I142" s="831"/>
      <c r="J142" s="831"/>
      <c r="K142" s="827">
        <v>0</v>
      </c>
      <c r="L142" s="831">
        <v>3</v>
      </c>
      <c r="M142" s="832">
        <v>311.39999999999998</v>
      </c>
    </row>
    <row r="143" spans="1:13" ht="14.45" customHeight="1" x14ac:dyDescent="0.2">
      <c r="A143" s="821" t="s">
        <v>1715</v>
      </c>
      <c r="B143" s="822" t="s">
        <v>1606</v>
      </c>
      <c r="C143" s="822" t="s">
        <v>2333</v>
      </c>
      <c r="D143" s="822" t="s">
        <v>613</v>
      </c>
      <c r="E143" s="822" t="s">
        <v>1608</v>
      </c>
      <c r="F143" s="831">
        <v>2</v>
      </c>
      <c r="G143" s="831">
        <v>0</v>
      </c>
      <c r="H143" s="827"/>
      <c r="I143" s="831"/>
      <c r="J143" s="831"/>
      <c r="K143" s="827"/>
      <c r="L143" s="831">
        <v>2</v>
      </c>
      <c r="M143" s="832">
        <v>0</v>
      </c>
    </row>
    <row r="144" spans="1:13" ht="14.45" customHeight="1" x14ac:dyDescent="0.2">
      <c r="A144" s="821" t="s">
        <v>1715</v>
      </c>
      <c r="B144" s="822" t="s">
        <v>2719</v>
      </c>
      <c r="C144" s="822" t="s">
        <v>1805</v>
      </c>
      <c r="D144" s="822" t="s">
        <v>1732</v>
      </c>
      <c r="E144" s="822" t="s">
        <v>1806</v>
      </c>
      <c r="F144" s="831">
        <v>3</v>
      </c>
      <c r="G144" s="831">
        <v>150.96</v>
      </c>
      <c r="H144" s="827">
        <v>1</v>
      </c>
      <c r="I144" s="831"/>
      <c r="J144" s="831"/>
      <c r="K144" s="827">
        <v>0</v>
      </c>
      <c r="L144" s="831">
        <v>3</v>
      </c>
      <c r="M144" s="832">
        <v>150.96</v>
      </c>
    </row>
    <row r="145" spans="1:13" ht="14.45" customHeight="1" x14ac:dyDescent="0.2">
      <c r="A145" s="821" t="s">
        <v>1715</v>
      </c>
      <c r="B145" s="822" t="s">
        <v>2719</v>
      </c>
      <c r="C145" s="822" t="s">
        <v>2510</v>
      </c>
      <c r="D145" s="822" t="s">
        <v>1732</v>
      </c>
      <c r="E145" s="822" t="s">
        <v>2511</v>
      </c>
      <c r="F145" s="831">
        <v>1</v>
      </c>
      <c r="G145" s="831">
        <v>150.94</v>
      </c>
      <c r="H145" s="827">
        <v>1</v>
      </c>
      <c r="I145" s="831"/>
      <c r="J145" s="831"/>
      <c r="K145" s="827">
        <v>0</v>
      </c>
      <c r="L145" s="831">
        <v>1</v>
      </c>
      <c r="M145" s="832">
        <v>150.94</v>
      </c>
    </row>
    <row r="146" spans="1:13" ht="14.45" customHeight="1" x14ac:dyDescent="0.2">
      <c r="A146" s="821" t="s">
        <v>1716</v>
      </c>
      <c r="B146" s="822" t="s">
        <v>1426</v>
      </c>
      <c r="C146" s="822" t="s">
        <v>1429</v>
      </c>
      <c r="D146" s="822" t="s">
        <v>776</v>
      </c>
      <c r="E146" s="822" t="s">
        <v>1430</v>
      </c>
      <c r="F146" s="831"/>
      <c r="G146" s="831"/>
      <c r="H146" s="827">
        <v>0</v>
      </c>
      <c r="I146" s="831">
        <v>1</v>
      </c>
      <c r="J146" s="831">
        <v>1385.62</v>
      </c>
      <c r="K146" s="827">
        <v>1</v>
      </c>
      <c r="L146" s="831">
        <v>1</v>
      </c>
      <c r="M146" s="832">
        <v>1385.62</v>
      </c>
    </row>
    <row r="147" spans="1:13" ht="14.45" customHeight="1" x14ac:dyDescent="0.2">
      <c r="A147" s="821" t="s">
        <v>1716</v>
      </c>
      <c r="B147" s="822" t="s">
        <v>1426</v>
      </c>
      <c r="C147" s="822" t="s">
        <v>1431</v>
      </c>
      <c r="D147" s="822" t="s">
        <v>773</v>
      </c>
      <c r="E147" s="822" t="s">
        <v>1432</v>
      </c>
      <c r="F147" s="831"/>
      <c r="G147" s="831"/>
      <c r="H147" s="827">
        <v>0</v>
      </c>
      <c r="I147" s="831">
        <v>64</v>
      </c>
      <c r="J147" s="831">
        <v>47125.120000000003</v>
      </c>
      <c r="K147" s="827">
        <v>1</v>
      </c>
      <c r="L147" s="831">
        <v>64</v>
      </c>
      <c r="M147" s="832">
        <v>47125.120000000003</v>
      </c>
    </row>
    <row r="148" spans="1:13" ht="14.45" customHeight="1" x14ac:dyDescent="0.2">
      <c r="A148" s="821" t="s">
        <v>1716</v>
      </c>
      <c r="B148" s="822" t="s">
        <v>1426</v>
      </c>
      <c r="C148" s="822" t="s">
        <v>1433</v>
      </c>
      <c r="D148" s="822" t="s">
        <v>773</v>
      </c>
      <c r="E148" s="822" t="s">
        <v>1434</v>
      </c>
      <c r="F148" s="831"/>
      <c r="G148" s="831"/>
      <c r="H148" s="827">
        <v>0</v>
      </c>
      <c r="I148" s="831">
        <v>4</v>
      </c>
      <c r="J148" s="831">
        <v>1963.56</v>
      </c>
      <c r="K148" s="827">
        <v>1</v>
      </c>
      <c r="L148" s="831">
        <v>4</v>
      </c>
      <c r="M148" s="832">
        <v>1963.56</v>
      </c>
    </row>
    <row r="149" spans="1:13" ht="14.45" customHeight="1" x14ac:dyDescent="0.2">
      <c r="A149" s="821" t="s">
        <v>1716</v>
      </c>
      <c r="B149" s="822" t="s">
        <v>1426</v>
      </c>
      <c r="C149" s="822" t="s">
        <v>1722</v>
      </c>
      <c r="D149" s="822" t="s">
        <v>773</v>
      </c>
      <c r="E149" s="822" t="s">
        <v>1723</v>
      </c>
      <c r="F149" s="831"/>
      <c r="G149" s="831"/>
      <c r="H149" s="827">
        <v>0</v>
      </c>
      <c r="I149" s="831">
        <v>18</v>
      </c>
      <c r="J149" s="831">
        <v>16627.32</v>
      </c>
      <c r="K149" s="827">
        <v>1</v>
      </c>
      <c r="L149" s="831">
        <v>18</v>
      </c>
      <c r="M149" s="832">
        <v>16627.32</v>
      </c>
    </row>
    <row r="150" spans="1:13" ht="14.45" customHeight="1" x14ac:dyDescent="0.2">
      <c r="A150" s="821" t="s">
        <v>1716</v>
      </c>
      <c r="B150" s="822" t="s">
        <v>1574</v>
      </c>
      <c r="C150" s="822" t="s">
        <v>1575</v>
      </c>
      <c r="D150" s="822" t="s">
        <v>918</v>
      </c>
      <c r="E150" s="822" t="s">
        <v>920</v>
      </c>
      <c r="F150" s="831"/>
      <c r="G150" s="831"/>
      <c r="H150" s="827"/>
      <c r="I150" s="831">
        <v>23</v>
      </c>
      <c r="J150" s="831">
        <v>0</v>
      </c>
      <c r="K150" s="827"/>
      <c r="L150" s="831">
        <v>23</v>
      </c>
      <c r="M150" s="832">
        <v>0</v>
      </c>
    </row>
    <row r="151" spans="1:13" ht="14.45" customHeight="1" x14ac:dyDescent="0.2">
      <c r="A151" s="821" t="s">
        <v>1716</v>
      </c>
      <c r="B151" s="822" t="s">
        <v>2725</v>
      </c>
      <c r="C151" s="822" t="s">
        <v>2528</v>
      </c>
      <c r="D151" s="822" t="s">
        <v>2529</v>
      </c>
      <c r="E151" s="822" t="s">
        <v>2530</v>
      </c>
      <c r="F151" s="831"/>
      <c r="G151" s="831"/>
      <c r="H151" s="827">
        <v>0</v>
      </c>
      <c r="I151" s="831">
        <v>2</v>
      </c>
      <c r="J151" s="831">
        <v>127.5</v>
      </c>
      <c r="K151" s="827">
        <v>1</v>
      </c>
      <c r="L151" s="831">
        <v>2</v>
      </c>
      <c r="M151" s="832">
        <v>127.5</v>
      </c>
    </row>
    <row r="152" spans="1:13" ht="14.45" customHeight="1" x14ac:dyDescent="0.2">
      <c r="A152" s="821" t="s">
        <v>1716</v>
      </c>
      <c r="B152" s="822" t="s">
        <v>2719</v>
      </c>
      <c r="C152" s="822" t="s">
        <v>2543</v>
      </c>
      <c r="D152" s="822" t="s">
        <v>2544</v>
      </c>
      <c r="E152" s="822" t="s">
        <v>1806</v>
      </c>
      <c r="F152" s="831">
        <v>1</v>
      </c>
      <c r="G152" s="831">
        <v>50.32</v>
      </c>
      <c r="H152" s="827">
        <v>1</v>
      </c>
      <c r="I152" s="831"/>
      <c r="J152" s="831"/>
      <c r="K152" s="827">
        <v>0</v>
      </c>
      <c r="L152" s="831">
        <v>1</v>
      </c>
      <c r="M152" s="832">
        <v>50.32</v>
      </c>
    </row>
    <row r="153" spans="1:13" ht="14.45" customHeight="1" x14ac:dyDescent="0.2">
      <c r="A153" s="821" t="s">
        <v>1716</v>
      </c>
      <c r="B153" s="822" t="s">
        <v>2719</v>
      </c>
      <c r="C153" s="822" t="s">
        <v>2510</v>
      </c>
      <c r="D153" s="822" t="s">
        <v>1732</v>
      </c>
      <c r="E153" s="822" t="s">
        <v>2511</v>
      </c>
      <c r="F153" s="831">
        <v>1</v>
      </c>
      <c r="G153" s="831">
        <v>150.94</v>
      </c>
      <c r="H153" s="827">
        <v>1</v>
      </c>
      <c r="I153" s="831"/>
      <c r="J153" s="831"/>
      <c r="K153" s="827">
        <v>0</v>
      </c>
      <c r="L153" s="831">
        <v>1</v>
      </c>
      <c r="M153" s="832">
        <v>150.94</v>
      </c>
    </row>
    <row r="154" spans="1:13" ht="14.45" customHeight="1" x14ac:dyDescent="0.2">
      <c r="A154" s="821" t="s">
        <v>1717</v>
      </c>
      <c r="B154" s="822" t="s">
        <v>1627</v>
      </c>
      <c r="C154" s="822" t="s">
        <v>1631</v>
      </c>
      <c r="D154" s="822" t="s">
        <v>1629</v>
      </c>
      <c r="E154" s="822" t="s">
        <v>1632</v>
      </c>
      <c r="F154" s="831"/>
      <c r="G154" s="831"/>
      <c r="H154" s="827">
        <v>0</v>
      </c>
      <c r="I154" s="831">
        <v>1</v>
      </c>
      <c r="J154" s="831">
        <v>43.21</v>
      </c>
      <c r="K154" s="827">
        <v>1</v>
      </c>
      <c r="L154" s="831">
        <v>1</v>
      </c>
      <c r="M154" s="832">
        <v>43.21</v>
      </c>
    </row>
    <row r="155" spans="1:13" ht="14.45" customHeight="1" x14ac:dyDescent="0.2">
      <c r="A155" s="821" t="s">
        <v>1717</v>
      </c>
      <c r="B155" s="822" t="s">
        <v>1426</v>
      </c>
      <c r="C155" s="822" t="s">
        <v>1429</v>
      </c>
      <c r="D155" s="822" t="s">
        <v>776</v>
      </c>
      <c r="E155" s="822" t="s">
        <v>1430</v>
      </c>
      <c r="F155" s="831"/>
      <c r="G155" s="831"/>
      <c r="H155" s="827">
        <v>0</v>
      </c>
      <c r="I155" s="831">
        <v>1</v>
      </c>
      <c r="J155" s="831">
        <v>1385.62</v>
      </c>
      <c r="K155" s="827">
        <v>1</v>
      </c>
      <c r="L155" s="831">
        <v>1</v>
      </c>
      <c r="M155" s="832">
        <v>1385.62</v>
      </c>
    </row>
    <row r="156" spans="1:13" ht="14.45" customHeight="1" x14ac:dyDescent="0.2">
      <c r="A156" s="821" t="s">
        <v>1717</v>
      </c>
      <c r="B156" s="822" t="s">
        <v>1426</v>
      </c>
      <c r="C156" s="822" t="s">
        <v>1431</v>
      </c>
      <c r="D156" s="822" t="s">
        <v>773</v>
      </c>
      <c r="E156" s="822" t="s">
        <v>1432</v>
      </c>
      <c r="F156" s="831"/>
      <c r="G156" s="831"/>
      <c r="H156" s="827">
        <v>0</v>
      </c>
      <c r="I156" s="831">
        <v>70</v>
      </c>
      <c r="J156" s="831">
        <v>51543.100000000006</v>
      </c>
      <c r="K156" s="827">
        <v>1</v>
      </c>
      <c r="L156" s="831">
        <v>70</v>
      </c>
      <c r="M156" s="832">
        <v>51543.100000000006</v>
      </c>
    </row>
    <row r="157" spans="1:13" ht="14.45" customHeight="1" x14ac:dyDescent="0.2">
      <c r="A157" s="821" t="s">
        <v>1717</v>
      </c>
      <c r="B157" s="822" t="s">
        <v>1426</v>
      </c>
      <c r="C157" s="822" t="s">
        <v>1433</v>
      </c>
      <c r="D157" s="822" t="s">
        <v>773</v>
      </c>
      <c r="E157" s="822" t="s">
        <v>1434</v>
      </c>
      <c r="F157" s="831"/>
      <c r="G157" s="831"/>
      <c r="H157" s="827">
        <v>0</v>
      </c>
      <c r="I157" s="831">
        <v>26</v>
      </c>
      <c r="J157" s="831">
        <v>12763.14</v>
      </c>
      <c r="K157" s="827">
        <v>1</v>
      </c>
      <c r="L157" s="831">
        <v>26</v>
      </c>
      <c r="M157" s="832">
        <v>12763.14</v>
      </c>
    </row>
    <row r="158" spans="1:13" ht="14.45" customHeight="1" x14ac:dyDescent="0.2">
      <c r="A158" s="821" t="s">
        <v>1717</v>
      </c>
      <c r="B158" s="822" t="s">
        <v>1426</v>
      </c>
      <c r="C158" s="822" t="s">
        <v>1722</v>
      </c>
      <c r="D158" s="822" t="s">
        <v>773</v>
      </c>
      <c r="E158" s="822" t="s">
        <v>1723</v>
      </c>
      <c r="F158" s="831"/>
      <c r="G158" s="831"/>
      <c r="H158" s="827">
        <v>0</v>
      </c>
      <c r="I158" s="831">
        <v>19</v>
      </c>
      <c r="J158" s="831">
        <v>17551.060000000001</v>
      </c>
      <c r="K158" s="827">
        <v>1</v>
      </c>
      <c r="L158" s="831">
        <v>19</v>
      </c>
      <c r="M158" s="832">
        <v>17551.060000000001</v>
      </c>
    </row>
    <row r="159" spans="1:13" ht="14.45" customHeight="1" x14ac:dyDescent="0.2">
      <c r="A159" s="821" t="s">
        <v>1717</v>
      </c>
      <c r="B159" s="822" t="s">
        <v>2726</v>
      </c>
      <c r="C159" s="822" t="s">
        <v>2578</v>
      </c>
      <c r="D159" s="822" t="s">
        <v>2579</v>
      </c>
      <c r="E159" s="822" t="s">
        <v>2580</v>
      </c>
      <c r="F159" s="831"/>
      <c r="G159" s="831"/>
      <c r="H159" s="827">
        <v>0</v>
      </c>
      <c r="I159" s="831">
        <v>1</v>
      </c>
      <c r="J159" s="831">
        <v>351.48</v>
      </c>
      <c r="K159" s="827">
        <v>1</v>
      </c>
      <c r="L159" s="831">
        <v>1</v>
      </c>
      <c r="M159" s="832">
        <v>351.48</v>
      </c>
    </row>
    <row r="160" spans="1:13" ht="14.45" customHeight="1" x14ac:dyDescent="0.2">
      <c r="A160" s="821" t="s">
        <v>1717</v>
      </c>
      <c r="B160" s="822" t="s">
        <v>1472</v>
      </c>
      <c r="C160" s="822" t="s">
        <v>2583</v>
      </c>
      <c r="D160" s="822" t="s">
        <v>1474</v>
      </c>
      <c r="E160" s="822" t="s">
        <v>2584</v>
      </c>
      <c r="F160" s="831"/>
      <c r="G160" s="831"/>
      <c r="H160" s="827">
        <v>0</v>
      </c>
      <c r="I160" s="831">
        <v>3</v>
      </c>
      <c r="J160" s="831">
        <v>689.28</v>
      </c>
      <c r="K160" s="827">
        <v>1</v>
      </c>
      <c r="L160" s="831">
        <v>3</v>
      </c>
      <c r="M160" s="832">
        <v>689.28</v>
      </c>
    </row>
    <row r="161" spans="1:13" ht="14.45" customHeight="1" x14ac:dyDescent="0.2">
      <c r="A161" s="821" t="s">
        <v>1717</v>
      </c>
      <c r="B161" s="822" t="s">
        <v>1522</v>
      </c>
      <c r="C161" s="822" t="s">
        <v>1526</v>
      </c>
      <c r="D161" s="822" t="s">
        <v>1077</v>
      </c>
      <c r="E161" s="822" t="s">
        <v>1527</v>
      </c>
      <c r="F161" s="831"/>
      <c r="G161" s="831"/>
      <c r="H161" s="827">
        <v>0</v>
      </c>
      <c r="I161" s="831">
        <v>4</v>
      </c>
      <c r="J161" s="831">
        <v>617.44000000000005</v>
      </c>
      <c r="K161" s="827">
        <v>1</v>
      </c>
      <c r="L161" s="831">
        <v>4</v>
      </c>
      <c r="M161" s="832">
        <v>617.44000000000005</v>
      </c>
    </row>
    <row r="162" spans="1:13" ht="14.45" customHeight="1" x14ac:dyDescent="0.2">
      <c r="A162" s="821" t="s">
        <v>1717</v>
      </c>
      <c r="B162" s="822" t="s">
        <v>1522</v>
      </c>
      <c r="C162" s="822" t="s">
        <v>1528</v>
      </c>
      <c r="D162" s="822" t="s">
        <v>1529</v>
      </c>
      <c r="E162" s="822" t="s">
        <v>1530</v>
      </c>
      <c r="F162" s="831"/>
      <c r="G162" s="831"/>
      <c r="H162" s="827">
        <v>0</v>
      </c>
      <c r="I162" s="831">
        <v>1</v>
      </c>
      <c r="J162" s="831">
        <v>149.52000000000001</v>
      </c>
      <c r="K162" s="827">
        <v>1</v>
      </c>
      <c r="L162" s="831">
        <v>1</v>
      </c>
      <c r="M162" s="832">
        <v>149.52000000000001</v>
      </c>
    </row>
    <row r="163" spans="1:13" ht="14.45" customHeight="1" x14ac:dyDescent="0.2">
      <c r="A163" s="821" t="s">
        <v>1717</v>
      </c>
      <c r="B163" s="822" t="s">
        <v>1522</v>
      </c>
      <c r="C163" s="822" t="s">
        <v>2607</v>
      </c>
      <c r="D163" s="822" t="s">
        <v>1077</v>
      </c>
      <c r="E163" s="822" t="s">
        <v>1527</v>
      </c>
      <c r="F163" s="831">
        <v>1</v>
      </c>
      <c r="G163" s="831">
        <v>154.36000000000001</v>
      </c>
      <c r="H163" s="827">
        <v>1</v>
      </c>
      <c r="I163" s="831"/>
      <c r="J163" s="831"/>
      <c r="K163" s="827">
        <v>0</v>
      </c>
      <c r="L163" s="831">
        <v>1</v>
      </c>
      <c r="M163" s="832">
        <v>154.36000000000001</v>
      </c>
    </row>
    <row r="164" spans="1:13" ht="14.45" customHeight="1" x14ac:dyDescent="0.2">
      <c r="A164" s="821" t="s">
        <v>1717</v>
      </c>
      <c r="B164" s="822" t="s">
        <v>2721</v>
      </c>
      <c r="C164" s="822" t="s">
        <v>2149</v>
      </c>
      <c r="D164" s="822" t="s">
        <v>2150</v>
      </c>
      <c r="E164" s="822" t="s">
        <v>2151</v>
      </c>
      <c r="F164" s="831"/>
      <c r="G164" s="831"/>
      <c r="H164" s="827">
        <v>0</v>
      </c>
      <c r="I164" s="831">
        <v>2</v>
      </c>
      <c r="J164" s="831">
        <v>175.76</v>
      </c>
      <c r="K164" s="827">
        <v>1</v>
      </c>
      <c r="L164" s="831">
        <v>2</v>
      </c>
      <c r="M164" s="832">
        <v>175.76</v>
      </c>
    </row>
    <row r="165" spans="1:13" ht="14.45" customHeight="1" x14ac:dyDescent="0.2">
      <c r="A165" s="821" t="s">
        <v>1717</v>
      </c>
      <c r="B165" s="822" t="s">
        <v>1664</v>
      </c>
      <c r="C165" s="822" t="s">
        <v>2575</v>
      </c>
      <c r="D165" s="822" t="s">
        <v>1666</v>
      </c>
      <c r="E165" s="822" t="s">
        <v>2576</v>
      </c>
      <c r="F165" s="831"/>
      <c r="G165" s="831"/>
      <c r="H165" s="827">
        <v>0</v>
      </c>
      <c r="I165" s="831">
        <v>6</v>
      </c>
      <c r="J165" s="831">
        <v>845.76</v>
      </c>
      <c r="K165" s="827">
        <v>1</v>
      </c>
      <c r="L165" s="831">
        <v>6</v>
      </c>
      <c r="M165" s="832">
        <v>845.76</v>
      </c>
    </row>
    <row r="166" spans="1:13" ht="14.45" customHeight="1" x14ac:dyDescent="0.2">
      <c r="A166" s="821" t="s">
        <v>1717</v>
      </c>
      <c r="B166" s="822" t="s">
        <v>1574</v>
      </c>
      <c r="C166" s="822" t="s">
        <v>1575</v>
      </c>
      <c r="D166" s="822" t="s">
        <v>918</v>
      </c>
      <c r="E166" s="822" t="s">
        <v>920</v>
      </c>
      <c r="F166" s="831"/>
      <c r="G166" s="831"/>
      <c r="H166" s="827"/>
      <c r="I166" s="831">
        <v>44</v>
      </c>
      <c r="J166" s="831">
        <v>0</v>
      </c>
      <c r="K166" s="827"/>
      <c r="L166" s="831">
        <v>44</v>
      </c>
      <c r="M166" s="832">
        <v>0</v>
      </c>
    </row>
    <row r="167" spans="1:13" ht="14.45" customHeight="1" x14ac:dyDescent="0.2">
      <c r="A167" s="821" t="s">
        <v>1717</v>
      </c>
      <c r="B167" s="822" t="s">
        <v>1574</v>
      </c>
      <c r="C167" s="822" t="s">
        <v>2321</v>
      </c>
      <c r="D167" s="822" t="s">
        <v>2267</v>
      </c>
      <c r="E167" s="822" t="s">
        <v>935</v>
      </c>
      <c r="F167" s="831">
        <v>3</v>
      </c>
      <c r="G167" s="831">
        <v>0</v>
      </c>
      <c r="H167" s="827"/>
      <c r="I167" s="831"/>
      <c r="J167" s="831"/>
      <c r="K167" s="827"/>
      <c r="L167" s="831">
        <v>3</v>
      </c>
      <c r="M167" s="832">
        <v>0</v>
      </c>
    </row>
    <row r="168" spans="1:13" ht="14.45" customHeight="1" x14ac:dyDescent="0.2">
      <c r="A168" s="821" t="s">
        <v>1717</v>
      </c>
      <c r="B168" s="822" t="s">
        <v>1583</v>
      </c>
      <c r="C168" s="822" t="s">
        <v>2561</v>
      </c>
      <c r="D168" s="822" t="s">
        <v>1585</v>
      </c>
      <c r="E168" s="822" t="s">
        <v>2562</v>
      </c>
      <c r="F168" s="831"/>
      <c r="G168" s="831"/>
      <c r="H168" s="827">
        <v>0</v>
      </c>
      <c r="I168" s="831">
        <v>1</v>
      </c>
      <c r="J168" s="831">
        <v>339.47</v>
      </c>
      <c r="K168" s="827">
        <v>1</v>
      </c>
      <c r="L168" s="831">
        <v>1</v>
      </c>
      <c r="M168" s="832">
        <v>339.47</v>
      </c>
    </row>
    <row r="169" spans="1:13" ht="14.45" customHeight="1" x14ac:dyDescent="0.2">
      <c r="A169" s="821" t="s">
        <v>1717</v>
      </c>
      <c r="B169" s="822" t="s">
        <v>2727</v>
      </c>
      <c r="C169" s="822" t="s">
        <v>2604</v>
      </c>
      <c r="D169" s="822" t="s">
        <v>2605</v>
      </c>
      <c r="E169" s="822" t="s">
        <v>2606</v>
      </c>
      <c r="F169" s="831">
        <v>1</v>
      </c>
      <c r="G169" s="831">
        <v>654.95000000000005</v>
      </c>
      <c r="H169" s="827">
        <v>1</v>
      </c>
      <c r="I169" s="831"/>
      <c r="J169" s="831"/>
      <c r="K169" s="827">
        <v>0</v>
      </c>
      <c r="L169" s="831">
        <v>1</v>
      </c>
      <c r="M169" s="832">
        <v>654.95000000000005</v>
      </c>
    </row>
    <row r="170" spans="1:13" ht="14.45" customHeight="1" x14ac:dyDescent="0.2">
      <c r="A170" s="821" t="s">
        <v>1718</v>
      </c>
      <c r="B170" s="822" t="s">
        <v>1426</v>
      </c>
      <c r="C170" s="822" t="s">
        <v>1431</v>
      </c>
      <c r="D170" s="822" t="s">
        <v>773</v>
      </c>
      <c r="E170" s="822" t="s">
        <v>1432</v>
      </c>
      <c r="F170" s="831"/>
      <c r="G170" s="831"/>
      <c r="H170" s="827">
        <v>0</v>
      </c>
      <c r="I170" s="831">
        <v>43</v>
      </c>
      <c r="J170" s="831">
        <v>31662.190000000002</v>
      </c>
      <c r="K170" s="827">
        <v>1</v>
      </c>
      <c r="L170" s="831">
        <v>43</v>
      </c>
      <c r="M170" s="832">
        <v>31662.190000000002</v>
      </c>
    </row>
    <row r="171" spans="1:13" ht="14.45" customHeight="1" x14ac:dyDescent="0.2">
      <c r="A171" s="821" t="s">
        <v>1718</v>
      </c>
      <c r="B171" s="822" t="s">
        <v>1426</v>
      </c>
      <c r="C171" s="822" t="s">
        <v>1433</v>
      </c>
      <c r="D171" s="822" t="s">
        <v>773</v>
      </c>
      <c r="E171" s="822" t="s">
        <v>1434</v>
      </c>
      <c r="F171" s="831"/>
      <c r="G171" s="831"/>
      <c r="H171" s="827">
        <v>0</v>
      </c>
      <c r="I171" s="831">
        <v>9</v>
      </c>
      <c r="J171" s="831">
        <v>4418.01</v>
      </c>
      <c r="K171" s="827">
        <v>1</v>
      </c>
      <c r="L171" s="831">
        <v>9</v>
      </c>
      <c r="M171" s="832">
        <v>4418.01</v>
      </c>
    </row>
    <row r="172" spans="1:13" ht="14.45" customHeight="1" x14ac:dyDescent="0.2">
      <c r="A172" s="821" t="s">
        <v>1718</v>
      </c>
      <c r="B172" s="822" t="s">
        <v>1426</v>
      </c>
      <c r="C172" s="822" t="s">
        <v>2184</v>
      </c>
      <c r="D172" s="822" t="s">
        <v>773</v>
      </c>
      <c r="E172" s="822" t="s">
        <v>2185</v>
      </c>
      <c r="F172" s="831"/>
      <c r="G172" s="831"/>
      <c r="H172" s="827">
        <v>0</v>
      </c>
      <c r="I172" s="831">
        <v>6</v>
      </c>
      <c r="J172" s="831">
        <v>6928.08</v>
      </c>
      <c r="K172" s="827">
        <v>1</v>
      </c>
      <c r="L172" s="831">
        <v>6</v>
      </c>
      <c r="M172" s="832">
        <v>6928.08</v>
      </c>
    </row>
    <row r="173" spans="1:13" ht="14.45" customHeight="1" x14ac:dyDescent="0.2">
      <c r="A173" s="821" t="s">
        <v>1718</v>
      </c>
      <c r="B173" s="822" t="s">
        <v>1426</v>
      </c>
      <c r="C173" s="822" t="s">
        <v>1722</v>
      </c>
      <c r="D173" s="822" t="s">
        <v>773</v>
      </c>
      <c r="E173" s="822" t="s">
        <v>1723</v>
      </c>
      <c r="F173" s="831"/>
      <c r="G173" s="831"/>
      <c r="H173" s="827">
        <v>0</v>
      </c>
      <c r="I173" s="831">
        <v>4</v>
      </c>
      <c r="J173" s="831">
        <v>3694.96</v>
      </c>
      <c r="K173" s="827">
        <v>1</v>
      </c>
      <c r="L173" s="831">
        <v>4</v>
      </c>
      <c r="M173" s="832">
        <v>3694.96</v>
      </c>
    </row>
    <row r="174" spans="1:13" ht="14.45" customHeight="1" x14ac:dyDescent="0.2">
      <c r="A174" s="821" t="s">
        <v>1718</v>
      </c>
      <c r="B174" s="822" t="s">
        <v>1522</v>
      </c>
      <c r="C174" s="822" t="s">
        <v>1526</v>
      </c>
      <c r="D174" s="822" t="s">
        <v>1077</v>
      </c>
      <c r="E174" s="822" t="s">
        <v>1527</v>
      </c>
      <c r="F174" s="831"/>
      <c r="G174" s="831"/>
      <c r="H174" s="827">
        <v>0</v>
      </c>
      <c r="I174" s="831">
        <v>4</v>
      </c>
      <c r="J174" s="831">
        <v>617.44000000000005</v>
      </c>
      <c r="K174" s="827">
        <v>1</v>
      </c>
      <c r="L174" s="831">
        <v>4</v>
      </c>
      <c r="M174" s="832">
        <v>617.44000000000005</v>
      </c>
    </row>
    <row r="175" spans="1:13" ht="14.45" customHeight="1" x14ac:dyDescent="0.2">
      <c r="A175" s="821" t="s">
        <v>1718</v>
      </c>
      <c r="B175" s="822" t="s">
        <v>1522</v>
      </c>
      <c r="C175" s="822" t="s">
        <v>1528</v>
      </c>
      <c r="D175" s="822" t="s">
        <v>1529</v>
      </c>
      <c r="E175" s="822" t="s">
        <v>1530</v>
      </c>
      <c r="F175" s="831"/>
      <c r="G175" s="831"/>
      <c r="H175" s="827">
        <v>0</v>
      </c>
      <c r="I175" s="831">
        <v>1</v>
      </c>
      <c r="J175" s="831">
        <v>149.52000000000001</v>
      </c>
      <c r="K175" s="827">
        <v>1</v>
      </c>
      <c r="L175" s="831">
        <v>1</v>
      </c>
      <c r="M175" s="832">
        <v>149.52000000000001</v>
      </c>
    </row>
    <row r="176" spans="1:13" ht="14.45" customHeight="1" x14ac:dyDescent="0.2">
      <c r="A176" s="821" t="s">
        <v>1718</v>
      </c>
      <c r="B176" s="822" t="s">
        <v>1574</v>
      </c>
      <c r="C176" s="822" t="s">
        <v>1575</v>
      </c>
      <c r="D176" s="822" t="s">
        <v>918</v>
      </c>
      <c r="E176" s="822" t="s">
        <v>920</v>
      </c>
      <c r="F176" s="831"/>
      <c r="G176" s="831"/>
      <c r="H176" s="827"/>
      <c r="I176" s="831">
        <v>48</v>
      </c>
      <c r="J176" s="831">
        <v>0</v>
      </c>
      <c r="K176" s="827"/>
      <c r="L176" s="831">
        <v>48</v>
      </c>
      <c r="M176" s="832">
        <v>0</v>
      </c>
    </row>
    <row r="177" spans="1:13" ht="14.45" customHeight="1" x14ac:dyDescent="0.2">
      <c r="A177" s="821" t="s">
        <v>1718</v>
      </c>
      <c r="B177" s="822" t="s">
        <v>1596</v>
      </c>
      <c r="C177" s="822" t="s">
        <v>1597</v>
      </c>
      <c r="D177" s="822" t="s">
        <v>1056</v>
      </c>
      <c r="E177" s="822" t="s">
        <v>1598</v>
      </c>
      <c r="F177" s="831"/>
      <c r="G177" s="831"/>
      <c r="H177" s="827"/>
      <c r="I177" s="831">
        <v>1</v>
      </c>
      <c r="J177" s="831">
        <v>0</v>
      </c>
      <c r="K177" s="827"/>
      <c r="L177" s="831">
        <v>1</v>
      </c>
      <c r="M177" s="832">
        <v>0</v>
      </c>
    </row>
    <row r="178" spans="1:13" ht="14.45" customHeight="1" x14ac:dyDescent="0.2">
      <c r="A178" s="821" t="s">
        <v>1718</v>
      </c>
      <c r="B178" s="822" t="s">
        <v>2728</v>
      </c>
      <c r="C178" s="822" t="s">
        <v>2669</v>
      </c>
      <c r="D178" s="822" t="s">
        <v>2670</v>
      </c>
      <c r="E178" s="822" t="s">
        <v>2671</v>
      </c>
      <c r="F178" s="831"/>
      <c r="G178" s="831"/>
      <c r="H178" s="827">
        <v>0</v>
      </c>
      <c r="I178" s="831">
        <v>4</v>
      </c>
      <c r="J178" s="831">
        <v>983.64</v>
      </c>
      <c r="K178" s="827">
        <v>1</v>
      </c>
      <c r="L178" s="831">
        <v>4</v>
      </c>
      <c r="M178" s="832">
        <v>983.64</v>
      </c>
    </row>
    <row r="179" spans="1:13" ht="14.45" customHeight="1" x14ac:dyDescent="0.2">
      <c r="A179" s="821" t="s">
        <v>1718</v>
      </c>
      <c r="B179" s="822" t="s">
        <v>1609</v>
      </c>
      <c r="C179" s="822" t="s">
        <v>1755</v>
      </c>
      <c r="D179" s="822" t="s">
        <v>1053</v>
      </c>
      <c r="E179" s="822" t="s">
        <v>1756</v>
      </c>
      <c r="F179" s="831"/>
      <c r="G179" s="831"/>
      <c r="H179" s="827">
        <v>0</v>
      </c>
      <c r="I179" s="831">
        <v>1</v>
      </c>
      <c r="J179" s="831">
        <v>176.32</v>
      </c>
      <c r="K179" s="827">
        <v>1</v>
      </c>
      <c r="L179" s="831">
        <v>1</v>
      </c>
      <c r="M179" s="832">
        <v>176.32</v>
      </c>
    </row>
    <row r="180" spans="1:13" ht="14.45" customHeight="1" x14ac:dyDescent="0.2">
      <c r="A180" s="821" t="s">
        <v>1718</v>
      </c>
      <c r="B180" s="822" t="s">
        <v>2729</v>
      </c>
      <c r="C180" s="822" t="s">
        <v>2663</v>
      </c>
      <c r="D180" s="822" t="s">
        <v>2664</v>
      </c>
      <c r="E180" s="822" t="s">
        <v>2665</v>
      </c>
      <c r="F180" s="831">
        <v>1</v>
      </c>
      <c r="G180" s="831">
        <v>117.55</v>
      </c>
      <c r="H180" s="827">
        <v>1</v>
      </c>
      <c r="I180" s="831"/>
      <c r="J180" s="831"/>
      <c r="K180" s="827">
        <v>0</v>
      </c>
      <c r="L180" s="831">
        <v>1</v>
      </c>
      <c r="M180" s="832">
        <v>117.55</v>
      </c>
    </row>
    <row r="181" spans="1:13" ht="14.45" customHeight="1" x14ac:dyDescent="0.2">
      <c r="A181" s="821" t="s">
        <v>1719</v>
      </c>
      <c r="B181" s="822" t="s">
        <v>1426</v>
      </c>
      <c r="C181" s="822" t="s">
        <v>1785</v>
      </c>
      <c r="D181" s="822" t="s">
        <v>773</v>
      </c>
      <c r="E181" s="822" t="s">
        <v>1786</v>
      </c>
      <c r="F181" s="831"/>
      <c r="G181" s="831"/>
      <c r="H181" s="827">
        <v>0</v>
      </c>
      <c r="I181" s="831">
        <v>2</v>
      </c>
      <c r="J181" s="831">
        <v>736.32</v>
      </c>
      <c r="K181" s="827">
        <v>1</v>
      </c>
      <c r="L181" s="831">
        <v>2</v>
      </c>
      <c r="M181" s="832">
        <v>736.32</v>
      </c>
    </row>
    <row r="182" spans="1:13" ht="14.45" customHeight="1" x14ac:dyDescent="0.2">
      <c r="A182" s="821" t="s">
        <v>1719</v>
      </c>
      <c r="B182" s="822" t="s">
        <v>1426</v>
      </c>
      <c r="C182" s="822" t="s">
        <v>1431</v>
      </c>
      <c r="D182" s="822" t="s">
        <v>773</v>
      </c>
      <c r="E182" s="822" t="s">
        <v>1432</v>
      </c>
      <c r="F182" s="831"/>
      <c r="G182" s="831"/>
      <c r="H182" s="827">
        <v>0</v>
      </c>
      <c r="I182" s="831">
        <v>17</v>
      </c>
      <c r="J182" s="831">
        <v>12517.61</v>
      </c>
      <c r="K182" s="827">
        <v>1</v>
      </c>
      <c r="L182" s="831">
        <v>17</v>
      </c>
      <c r="M182" s="832">
        <v>12517.61</v>
      </c>
    </row>
    <row r="183" spans="1:13" ht="14.45" customHeight="1" x14ac:dyDescent="0.2">
      <c r="A183" s="821" t="s">
        <v>1719</v>
      </c>
      <c r="B183" s="822" t="s">
        <v>1426</v>
      </c>
      <c r="C183" s="822" t="s">
        <v>1433</v>
      </c>
      <c r="D183" s="822" t="s">
        <v>773</v>
      </c>
      <c r="E183" s="822" t="s">
        <v>1434</v>
      </c>
      <c r="F183" s="831"/>
      <c r="G183" s="831"/>
      <c r="H183" s="827">
        <v>0</v>
      </c>
      <c r="I183" s="831">
        <v>5</v>
      </c>
      <c r="J183" s="831">
        <v>2454.4499999999998</v>
      </c>
      <c r="K183" s="827">
        <v>1</v>
      </c>
      <c r="L183" s="831">
        <v>5</v>
      </c>
      <c r="M183" s="832">
        <v>2454.4499999999998</v>
      </c>
    </row>
    <row r="184" spans="1:13" ht="14.45" customHeight="1" x14ac:dyDescent="0.2">
      <c r="A184" s="821" t="s">
        <v>1719</v>
      </c>
      <c r="B184" s="822" t="s">
        <v>1426</v>
      </c>
      <c r="C184" s="822" t="s">
        <v>2114</v>
      </c>
      <c r="D184" s="822" t="s">
        <v>776</v>
      </c>
      <c r="E184" s="822" t="s">
        <v>2115</v>
      </c>
      <c r="F184" s="831"/>
      <c r="G184" s="831"/>
      <c r="H184" s="827">
        <v>0</v>
      </c>
      <c r="I184" s="831">
        <v>1</v>
      </c>
      <c r="J184" s="831">
        <v>1847.49</v>
      </c>
      <c r="K184" s="827">
        <v>1</v>
      </c>
      <c r="L184" s="831">
        <v>1</v>
      </c>
      <c r="M184" s="832">
        <v>1847.49</v>
      </c>
    </row>
    <row r="185" spans="1:13" ht="14.45" customHeight="1" x14ac:dyDescent="0.2">
      <c r="A185" s="821" t="s">
        <v>1719</v>
      </c>
      <c r="B185" s="822" t="s">
        <v>1426</v>
      </c>
      <c r="C185" s="822" t="s">
        <v>1722</v>
      </c>
      <c r="D185" s="822" t="s">
        <v>773</v>
      </c>
      <c r="E185" s="822" t="s">
        <v>1723</v>
      </c>
      <c r="F185" s="831"/>
      <c r="G185" s="831"/>
      <c r="H185" s="827">
        <v>0</v>
      </c>
      <c r="I185" s="831">
        <v>2</v>
      </c>
      <c r="J185" s="831">
        <v>1847.48</v>
      </c>
      <c r="K185" s="827">
        <v>1</v>
      </c>
      <c r="L185" s="831">
        <v>2</v>
      </c>
      <c r="M185" s="832">
        <v>1847.48</v>
      </c>
    </row>
    <row r="186" spans="1:13" ht="14.45" customHeight="1" x14ac:dyDescent="0.2">
      <c r="A186" s="821" t="s">
        <v>1719</v>
      </c>
      <c r="B186" s="822" t="s">
        <v>1522</v>
      </c>
      <c r="C186" s="822" t="s">
        <v>1526</v>
      </c>
      <c r="D186" s="822" t="s">
        <v>1077</v>
      </c>
      <c r="E186" s="822" t="s">
        <v>1527</v>
      </c>
      <c r="F186" s="831"/>
      <c r="G186" s="831"/>
      <c r="H186" s="827">
        <v>0</v>
      </c>
      <c r="I186" s="831">
        <v>1</v>
      </c>
      <c r="J186" s="831">
        <v>154.36000000000001</v>
      </c>
      <c r="K186" s="827">
        <v>1</v>
      </c>
      <c r="L186" s="831">
        <v>1</v>
      </c>
      <c r="M186" s="832">
        <v>154.36000000000001</v>
      </c>
    </row>
    <row r="187" spans="1:13" ht="14.45" customHeight="1" x14ac:dyDescent="0.2">
      <c r="A187" s="821" t="s">
        <v>1719</v>
      </c>
      <c r="B187" s="822" t="s">
        <v>1522</v>
      </c>
      <c r="C187" s="822" t="s">
        <v>1528</v>
      </c>
      <c r="D187" s="822" t="s">
        <v>1529</v>
      </c>
      <c r="E187" s="822" t="s">
        <v>1530</v>
      </c>
      <c r="F187" s="831"/>
      <c r="G187" s="831"/>
      <c r="H187" s="827">
        <v>0</v>
      </c>
      <c r="I187" s="831">
        <v>2</v>
      </c>
      <c r="J187" s="831">
        <v>299.04000000000002</v>
      </c>
      <c r="K187" s="827">
        <v>1</v>
      </c>
      <c r="L187" s="831">
        <v>2</v>
      </c>
      <c r="M187" s="832">
        <v>299.04000000000002</v>
      </c>
    </row>
    <row r="188" spans="1:13" ht="14.45" customHeight="1" x14ac:dyDescent="0.2">
      <c r="A188" s="821" t="s">
        <v>1719</v>
      </c>
      <c r="B188" s="822" t="s">
        <v>2720</v>
      </c>
      <c r="C188" s="822" t="s">
        <v>2041</v>
      </c>
      <c r="D188" s="822" t="s">
        <v>2042</v>
      </c>
      <c r="E188" s="822" t="s">
        <v>682</v>
      </c>
      <c r="F188" s="831"/>
      <c r="G188" s="831"/>
      <c r="H188" s="827"/>
      <c r="I188" s="831">
        <v>1</v>
      </c>
      <c r="J188" s="831">
        <v>0</v>
      </c>
      <c r="K188" s="827"/>
      <c r="L188" s="831">
        <v>1</v>
      </c>
      <c r="M188" s="832">
        <v>0</v>
      </c>
    </row>
    <row r="189" spans="1:13" ht="14.45" customHeight="1" x14ac:dyDescent="0.2">
      <c r="A189" s="821" t="s">
        <v>1719</v>
      </c>
      <c r="B189" s="822" t="s">
        <v>1574</v>
      </c>
      <c r="C189" s="822" t="s">
        <v>1575</v>
      </c>
      <c r="D189" s="822" t="s">
        <v>918</v>
      </c>
      <c r="E189" s="822" t="s">
        <v>920</v>
      </c>
      <c r="F189" s="831"/>
      <c r="G189" s="831"/>
      <c r="H189" s="827"/>
      <c r="I189" s="831">
        <v>18</v>
      </c>
      <c r="J189" s="831">
        <v>0</v>
      </c>
      <c r="K189" s="827"/>
      <c r="L189" s="831">
        <v>18</v>
      </c>
      <c r="M189" s="832">
        <v>0</v>
      </c>
    </row>
    <row r="190" spans="1:13" ht="14.45" customHeight="1" x14ac:dyDescent="0.2">
      <c r="A190" s="821" t="s">
        <v>1720</v>
      </c>
      <c r="B190" s="822" t="s">
        <v>1426</v>
      </c>
      <c r="C190" s="822" t="s">
        <v>1429</v>
      </c>
      <c r="D190" s="822" t="s">
        <v>776</v>
      </c>
      <c r="E190" s="822" t="s">
        <v>1430</v>
      </c>
      <c r="F190" s="831"/>
      <c r="G190" s="831"/>
      <c r="H190" s="827">
        <v>0</v>
      </c>
      <c r="I190" s="831">
        <v>3</v>
      </c>
      <c r="J190" s="831">
        <v>4156.8599999999997</v>
      </c>
      <c r="K190" s="827">
        <v>1</v>
      </c>
      <c r="L190" s="831">
        <v>3</v>
      </c>
      <c r="M190" s="832">
        <v>4156.8599999999997</v>
      </c>
    </row>
    <row r="191" spans="1:13" ht="14.45" customHeight="1" x14ac:dyDescent="0.2">
      <c r="A191" s="821" t="s">
        <v>1720</v>
      </c>
      <c r="B191" s="822" t="s">
        <v>1426</v>
      </c>
      <c r="C191" s="822" t="s">
        <v>1431</v>
      </c>
      <c r="D191" s="822" t="s">
        <v>773</v>
      </c>
      <c r="E191" s="822" t="s">
        <v>1432</v>
      </c>
      <c r="F191" s="831"/>
      <c r="G191" s="831"/>
      <c r="H191" s="827">
        <v>0</v>
      </c>
      <c r="I191" s="831">
        <v>120</v>
      </c>
      <c r="J191" s="831">
        <v>88359.6</v>
      </c>
      <c r="K191" s="827">
        <v>1</v>
      </c>
      <c r="L191" s="831">
        <v>120</v>
      </c>
      <c r="M191" s="832">
        <v>88359.6</v>
      </c>
    </row>
    <row r="192" spans="1:13" ht="14.45" customHeight="1" x14ac:dyDescent="0.2">
      <c r="A192" s="821" t="s">
        <v>1720</v>
      </c>
      <c r="B192" s="822" t="s">
        <v>1426</v>
      </c>
      <c r="C192" s="822" t="s">
        <v>1433</v>
      </c>
      <c r="D192" s="822" t="s">
        <v>773</v>
      </c>
      <c r="E192" s="822" t="s">
        <v>1434</v>
      </c>
      <c r="F192" s="831"/>
      <c r="G192" s="831"/>
      <c r="H192" s="827">
        <v>0</v>
      </c>
      <c r="I192" s="831">
        <v>32</v>
      </c>
      <c r="J192" s="831">
        <v>15708.480000000001</v>
      </c>
      <c r="K192" s="827">
        <v>1</v>
      </c>
      <c r="L192" s="831">
        <v>32</v>
      </c>
      <c r="M192" s="832">
        <v>15708.480000000001</v>
      </c>
    </row>
    <row r="193" spans="1:13" ht="14.45" customHeight="1" x14ac:dyDescent="0.2">
      <c r="A193" s="821" t="s">
        <v>1720</v>
      </c>
      <c r="B193" s="822" t="s">
        <v>1426</v>
      </c>
      <c r="C193" s="822" t="s">
        <v>2184</v>
      </c>
      <c r="D193" s="822" t="s">
        <v>773</v>
      </c>
      <c r="E193" s="822" t="s">
        <v>2185</v>
      </c>
      <c r="F193" s="831"/>
      <c r="G193" s="831"/>
      <c r="H193" s="827">
        <v>0</v>
      </c>
      <c r="I193" s="831">
        <v>3</v>
      </c>
      <c r="J193" s="831">
        <v>3464.04</v>
      </c>
      <c r="K193" s="827">
        <v>1</v>
      </c>
      <c r="L193" s="831">
        <v>3</v>
      </c>
      <c r="M193" s="832">
        <v>3464.04</v>
      </c>
    </row>
    <row r="194" spans="1:13" ht="14.45" customHeight="1" x14ac:dyDescent="0.2">
      <c r="A194" s="821" t="s">
        <v>1720</v>
      </c>
      <c r="B194" s="822" t="s">
        <v>1426</v>
      </c>
      <c r="C194" s="822" t="s">
        <v>1722</v>
      </c>
      <c r="D194" s="822" t="s">
        <v>773</v>
      </c>
      <c r="E194" s="822" t="s">
        <v>1723</v>
      </c>
      <c r="F194" s="831"/>
      <c r="G194" s="831"/>
      <c r="H194" s="827">
        <v>0</v>
      </c>
      <c r="I194" s="831">
        <v>10</v>
      </c>
      <c r="J194" s="831">
        <v>9237.4000000000015</v>
      </c>
      <c r="K194" s="827">
        <v>1</v>
      </c>
      <c r="L194" s="831">
        <v>10</v>
      </c>
      <c r="M194" s="832">
        <v>9237.4000000000015</v>
      </c>
    </row>
    <row r="195" spans="1:13" ht="14.45" customHeight="1" x14ac:dyDescent="0.2">
      <c r="A195" s="821" t="s">
        <v>1720</v>
      </c>
      <c r="B195" s="822" t="s">
        <v>1522</v>
      </c>
      <c r="C195" s="822" t="s">
        <v>1526</v>
      </c>
      <c r="D195" s="822" t="s">
        <v>1077</v>
      </c>
      <c r="E195" s="822" t="s">
        <v>1527</v>
      </c>
      <c r="F195" s="831"/>
      <c r="G195" s="831"/>
      <c r="H195" s="827">
        <v>0</v>
      </c>
      <c r="I195" s="831">
        <v>3</v>
      </c>
      <c r="J195" s="831">
        <v>463.08000000000004</v>
      </c>
      <c r="K195" s="827">
        <v>1</v>
      </c>
      <c r="L195" s="831">
        <v>3</v>
      </c>
      <c r="M195" s="832">
        <v>463.08000000000004</v>
      </c>
    </row>
    <row r="196" spans="1:13" ht="14.45" customHeight="1" x14ac:dyDescent="0.2">
      <c r="A196" s="821" t="s">
        <v>1720</v>
      </c>
      <c r="B196" s="822" t="s">
        <v>1522</v>
      </c>
      <c r="C196" s="822" t="s">
        <v>2351</v>
      </c>
      <c r="D196" s="822" t="s">
        <v>2352</v>
      </c>
      <c r="E196" s="822" t="s">
        <v>2353</v>
      </c>
      <c r="F196" s="831">
        <v>1</v>
      </c>
      <c r="G196" s="831">
        <v>111.22</v>
      </c>
      <c r="H196" s="827">
        <v>1</v>
      </c>
      <c r="I196" s="831"/>
      <c r="J196" s="831"/>
      <c r="K196" s="827">
        <v>0</v>
      </c>
      <c r="L196" s="831">
        <v>1</v>
      </c>
      <c r="M196" s="832">
        <v>111.22</v>
      </c>
    </row>
    <row r="197" spans="1:13" ht="14.45" customHeight="1" x14ac:dyDescent="0.2">
      <c r="A197" s="821" t="s">
        <v>1720</v>
      </c>
      <c r="B197" s="822" t="s">
        <v>1522</v>
      </c>
      <c r="C197" s="822" t="s">
        <v>1528</v>
      </c>
      <c r="D197" s="822" t="s">
        <v>1529</v>
      </c>
      <c r="E197" s="822" t="s">
        <v>1530</v>
      </c>
      <c r="F197" s="831"/>
      <c r="G197" s="831"/>
      <c r="H197" s="827">
        <v>0</v>
      </c>
      <c r="I197" s="831">
        <v>2</v>
      </c>
      <c r="J197" s="831">
        <v>299.04000000000002</v>
      </c>
      <c r="K197" s="827">
        <v>1</v>
      </c>
      <c r="L197" s="831">
        <v>2</v>
      </c>
      <c r="M197" s="832">
        <v>299.04000000000002</v>
      </c>
    </row>
    <row r="198" spans="1:13" ht="14.45" customHeight="1" x14ac:dyDescent="0.2">
      <c r="A198" s="821" t="s">
        <v>1720</v>
      </c>
      <c r="B198" s="822" t="s">
        <v>1522</v>
      </c>
      <c r="C198" s="822" t="s">
        <v>2644</v>
      </c>
      <c r="D198" s="822" t="s">
        <v>1077</v>
      </c>
      <c r="E198" s="822" t="s">
        <v>1814</v>
      </c>
      <c r="F198" s="831">
        <v>1</v>
      </c>
      <c r="G198" s="831">
        <v>225.06</v>
      </c>
      <c r="H198" s="827">
        <v>1</v>
      </c>
      <c r="I198" s="831"/>
      <c r="J198" s="831"/>
      <c r="K198" s="827">
        <v>0</v>
      </c>
      <c r="L198" s="831">
        <v>1</v>
      </c>
      <c r="M198" s="832">
        <v>225.06</v>
      </c>
    </row>
    <row r="199" spans="1:13" ht="14.45" customHeight="1" x14ac:dyDescent="0.2">
      <c r="A199" s="821" t="s">
        <v>1720</v>
      </c>
      <c r="B199" s="822" t="s">
        <v>1522</v>
      </c>
      <c r="C199" s="822" t="s">
        <v>2645</v>
      </c>
      <c r="D199" s="822" t="s">
        <v>2202</v>
      </c>
      <c r="E199" s="822" t="s">
        <v>2646</v>
      </c>
      <c r="F199" s="831">
        <v>1</v>
      </c>
      <c r="G199" s="831">
        <v>154.36000000000001</v>
      </c>
      <c r="H199" s="827">
        <v>1</v>
      </c>
      <c r="I199" s="831"/>
      <c r="J199" s="831"/>
      <c r="K199" s="827">
        <v>0</v>
      </c>
      <c r="L199" s="831">
        <v>1</v>
      </c>
      <c r="M199" s="832">
        <v>154.36000000000001</v>
      </c>
    </row>
    <row r="200" spans="1:13" ht="14.45" customHeight="1" x14ac:dyDescent="0.2">
      <c r="A200" s="821" t="s">
        <v>1720</v>
      </c>
      <c r="B200" s="822" t="s">
        <v>1574</v>
      </c>
      <c r="C200" s="822" t="s">
        <v>1575</v>
      </c>
      <c r="D200" s="822" t="s">
        <v>918</v>
      </c>
      <c r="E200" s="822" t="s">
        <v>920</v>
      </c>
      <c r="F200" s="831"/>
      <c r="G200" s="831"/>
      <c r="H200" s="827"/>
      <c r="I200" s="831">
        <v>53</v>
      </c>
      <c r="J200" s="831">
        <v>0</v>
      </c>
      <c r="K200" s="827"/>
      <c r="L200" s="831">
        <v>53</v>
      </c>
      <c r="M200" s="832">
        <v>0</v>
      </c>
    </row>
    <row r="201" spans="1:13" ht="14.45" customHeight="1" x14ac:dyDescent="0.2">
      <c r="A201" s="821" t="s">
        <v>1720</v>
      </c>
      <c r="B201" s="822" t="s">
        <v>1574</v>
      </c>
      <c r="C201" s="822" t="s">
        <v>2321</v>
      </c>
      <c r="D201" s="822" t="s">
        <v>2267</v>
      </c>
      <c r="E201" s="822" t="s">
        <v>935</v>
      </c>
      <c r="F201" s="831">
        <v>1</v>
      </c>
      <c r="G201" s="831">
        <v>0</v>
      </c>
      <c r="H201" s="827"/>
      <c r="I201" s="831"/>
      <c r="J201" s="831"/>
      <c r="K201" s="827"/>
      <c r="L201" s="831">
        <v>1</v>
      </c>
      <c r="M201" s="832">
        <v>0</v>
      </c>
    </row>
    <row r="202" spans="1:13" ht="14.45" customHeight="1" x14ac:dyDescent="0.2">
      <c r="A202" s="821" t="s">
        <v>1720</v>
      </c>
      <c r="B202" s="822" t="s">
        <v>1583</v>
      </c>
      <c r="C202" s="822" t="s">
        <v>1584</v>
      </c>
      <c r="D202" s="822" t="s">
        <v>1585</v>
      </c>
      <c r="E202" s="822" t="s">
        <v>1586</v>
      </c>
      <c r="F202" s="831"/>
      <c r="G202" s="831"/>
      <c r="H202" s="827">
        <v>0</v>
      </c>
      <c r="I202" s="831">
        <v>1</v>
      </c>
      <c r="J202" s="831">
        <v>169.73</v>
      </c>
      <c r="K202" s="827">
        <v>1</v>
      </c>
      <c r="L202" s="831">
        <v>1</v>
      </c>
      <c r="M202" s="832">
        <v>169.73</v>
      </c>
    </row>
    <row r="203" spans="1:13" ht="14.45" customHeight="1" x14ac:dyDescent="0.2">
      <c r="A203" s="821" t="s">
        <v>1720</v>
      </c>
      <c r="B203" s="822" t="s">
        <v>1606</v>
      </c>
      <c r="C203" s="822" t="s">
        <v>2333</v>
      </c>
      <c r="D203" s="822" t="s">
        <v>613</v>
      </c>
      <c r="E203" s="822" t="s">
        <v>1608</v>
      </c>
      <c r="F203" s="831">
        <v>2</v>
      </c>
      <c r="G203" s="831">
        <v>0</v>
      </c>
      <c r="H203" s="827"/>
      <c r="I203" s="831"/>
      <c r="J203" s="831"/>
      <c r="K203" s="827"/>
      <c r="L203" s="831">
        <v>2</v>
      </c>
      <c r="M203" s="832">
        <v>0</v>
      </c>
    </row>
    <row r="204" spans="1:13" ht="14.45" customHeight="1" thickBot="1" x14ac:dyDescent="0.25">
      <c r="A204" s="813" t="s">
        <v>1720</v>
      </c>
      <c r="B204" s="814" t="s">
        <v>1606</v>
      </c>
      <c r="C204" s="814" t="s">
        <v>1607</v>
      </c>
      <c r="D204" s="814" t="s">
        <v>617</v>
      </c>
      <c r="E204" s="814" t="s">
        <v>1608</v>
      </c>
      <c r="F204" s="833"/>
      <c r="G204" s="833"/>
      <c r="H204" s="819"/>
      <c r="I204" s="833">
        <v>1</v>
      </c>
      <c r="J204" s="833">
        <v>0</v>
      </c>
      <c r="K204" s="819"/>
      <c r="L204" s="833">
        <v>1</v>
      </c>
      <c r="M204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D77981D-1123-43E6-A4A4-590AA58770E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571</v>
      </c>
      <c r="B5" s="712" t="s">
        <v>572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571</v>
      </c>
      <c r="B6" s="712" t="s">
        <v>2731</v>
      </c>
      <c r="C6" s="713">
        <v>361.5447200000001</v>
      </c>
      <c r="D6" s="713">
        <v>349.99753000000004</v>
      </c>
      <c r="E6" s="713"/>
      <c r="F6" s="713">
        <v>27.577000000000002</v>
      </c>
      <c r="G6" s="713">
        <v>0</v>
      </c>
      <c r="H6" s="713">
        <v>27.577000000000002</v>
      </c>
      <c r="I6" s="714" t="s">
        <v>329</v>
      </c>
      <c r="J6" s="715" t="s">
        <v>1</v>
      </c>
    </row>
    <row r="7" spans="1:10" ht="14.45" customHeight="1" x14ac:dyDescent="0.2">
      <c r="A7" s="711" t="s">
        <v>571</v>
      </c>
      <c r="B7" s="712" t="s">
        <v>2732</v>
      </c>
      <c r="C7" s="713">
        <v>8243.9595899999931</v>
      </c>
      <c r="D7" s="713">
        <v>8277.985029999998</v>
      </c>
      <c r="E7" s="713"/>
      <c r="F7" s="713">
        <v>6827.8108499999908</v>
      </c>
      <c r="G7" s="713">
        <v>0</v>
      </c>
      <c r="H7" s="713">
        <v>6827.8108499999908</v>
      </c>
      <c r="I7" s="714" t="s">
        <v>329</v>
      </c>
      <c r="J7" s="715" t="s">
        <v>1</v>
      </c>
    </row>
    <row r="8" spans="1:10" ht="14.45" customHeight="1" x14ac:dyDescent="0.2">
      <c r="A8" s="711" t="s">
        <v>571</v>
      </c>
      <c r="B8" s="712" t="s">
        <v>2733</v>
      </c>
      <c r="C8" s="713">
        <v>163.77501000000001</v>
      </c>
      <c r="D8" s="713">
        <v>254.9761</v>
      </c>
      <c r="E8" s="713"/>
      <c r="F8" s="713">
        <v>340.76677000000001</v>
      </c>
      <c r="G8" s="713">
        <v>0</v>
      </c>
      <c r="H8" s="713">
        <v>340.76677000000001</v>
      </c>
      <c r="I8" s="714" t="s">
        <v>329</v>
      </c>
      <c r="J8" s="715" t="s">
        <v>1</v>
      </c>
    </row>
    <row r="9" spans="1:10" ht="14.45" customHeight="1" x14ac:dyDescent="0.2">
      <c r="A9" s="711" t="s">
        <v>571</v>
      </c>
      <c r="B9" s="712" t="s">
        <v>2734</v>
      </c>
      <c r="C9" s="713">
        <v>5.6007400000000001</v>
      </c>
      <c r="D9" s="713">
        <v>6.9638800000000005</v>
      </c>
      <c r="E9" s="713"/>
      <c r="F9" s="713">
        <v>5.775879999999999</v>
      </c>
      <c r="G9" s="713">
        <v>0</v>
      </c>
      <c r="H9" s="713">
        <v>5.775879999999999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571</v>
      </c>
      <c r="B10" s="712" t="s">
        <v>2735</v>
      </c>
      <c r="C10" s="713">
        <v>0</v>
      </c>
      <c r="D10" s="713">
        <v>0</v>
      </c>
      <c r="E10" s="713"/>
      <c r="F10" s="713">
        <v>2.9736000000000002</v>
      </c>
      <c r="G10" s="713">
        <v>0</v>
      </c>
      <c r="H10" s="713">
        <v>2.9736000000000002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571</v>
      </c>
      <c r="B11" s="712" t="s">
        <v>2736</v>
      </c>
      <c r="C11" s="713">
        <v>0.95699999999999996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571</v>
      </c>
      <c r="B12" s="712" t="s">
        <v>2737</v>
      </c>
      <c r="C12" s="713">
        <v>424.12200000000007</v>
      </c>
      <c r="D12" s="713">
        <v>379.67595</v>
      </c>
      <c r="E12" s="713"/>
      <c r="F12" s="713">
        <v>310.68447000000003</v>
      </c>
      <c r="G12" s="713">
        <v>0</v>
      </c>
      <c r="H12" s="713">
        <v>310.68447000000003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571</v>
      </c>
      <c r="B13" s="712" t="s">
        <v>2738</v>
      </c>
      <c r="C13" s="713">
        <v>1044.4309500000008</v>
      </c>
      <c r="D13" s="713">
        <v>870.52342000000044</v>
      </c>
      <c r="E13" s="713"/>
      <c r="F13" s="713">
        <v>910.84815000000015</v>
      </c>
      <c r="G13" s="713">
        <v>0</v>
      </c>
      <c r="H13" s="713">
        <v>910.84815000000015</v>
      </c>
      <c r="I13" s="714" t="s">
        <v>329</v>
      </c>
      <c r="J13" s="715" t="s">
        <v>1</v>
      </c>
    </row>
    <row r="14" spans="1:10" ht="14.45" customHeight="1" x14ac:dyDescent="0.2">
      <c r="A14" s="711" t="s">
        <v>571</v>
      </c>
      <c r="B14" s="712" t="s">
        <v>2739</v>
      </c>
      <c r="C14" s="713">
        <v>67.395399999999995</v>
      </c>
      <c r="D14" s="713">
        <v>69.041319999999999</v>
      </c>
      <c r="E14" s="713"/>
      <c r="F14" s="713">
        <v>48.09</v>
      </c>
      <c r="G14" s="713">
        <v>0</v>
      </c>
      <c r="H14" s="713">
        <v>48.09</v>
      </c>
      <c r="I14" s="714" t="s">
        <v>329</v>
      </c>
      <c r="J14" s="715" t="s">
        <v>1</v>
      </c>
    </row>
    <row r="15" spans="1:10" ht="14.45" customHeight="1" x14ac:dyDescent="0.2">
      <c r="A15" s="711" t="s">
        <v>571</v>
      </c>
      <c r="B15" s="712" t="s">
        <v>2740</v>
      </c>
      <c r="C15" s="713">
        <v>35.250959999999992</v>
      </c>
      <c r="D15" s="713">
        <v>44.848849999999999</v>
      </c>
      <c r="E15" s="713"/>
      <c r="F15" s="713">
        <v>35.850059999999999</v>
      </c>
      <c r="G15" s="713">
        <v>0</v>
      </c>
      <c r="H15" s="713">
        <v>35.850059999999999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571</v>
      </c>
      <c r="B16" s="712" t="s">
        <v>2741</v>
      </c>
      <c r="C16" s="713">
        <v>17.822759999999999</v>
      </c>
      <c r="D16" s="713">
        <v>32.5749</v>
      </c>
      <c r="E16" s="713"/>
      <c r="F16" s="713">
        <v>18.102</v>
      </c>
      <c r="G16" s="713">
        <v>0</v>
      </c>
      <c r="H16" s="713">
        <v>18.102</v>
      </c>
      <c r="I16" s="714" t="s">
        <v>329</v>
      </c>
      <c r="J16" s="715" t="s">
        <v>1</v>
      </c>
    </row>
    <row r="17" spans="1:10" ht="14.45" customHeight="1" x14ac:dyDescent="0.2">
      <c r="A17" s="711" t="s">
        <v>571</v>
      </c>
      <c r="B17" s="712" t="s">
        <v>2742</v>
      </c>
      <c r="C17" s="713">
        <v>56.6036</v>
      </c>
      <c r="D17" s="713">
        <v>61.991</v>
      </c>
      <c r="E17" s="713"/>
      <c r="F17" s="713">
        <v>71.171400000000006</v>
      </c>
      <c r="G17" s="713">
        <v>0</v>
      </c>
      <c r="H17" s="713">
        <v>71.171400000000006</v>
      </c>
      <c r="I17" s="714" t="s">
        <v>329</v>
      </c>
      <c r="J17" s="715" t="s">
        <v>1</v>
      </c>
    </row>
    <row r="18" spans="1:10" ht="14.45" customHeight="1" x14ac:dyDescent="0.2">
      <c r="A18" s="711" t="s">
        <v>571</v>
      </c>
      <c r="B18" s="712" t="s">
        <v>2743</v>
      </c>
      <c r="C18" s="713">
        <v>23.266819999999999</v>
      </c>
      <c r="D18" s="713">
        <v>21.557890000000004</v>
      </c>
      <c r="E18" s="713"/>
      <c r="F18" s="713">
        <v>30.967160000000003</v>
      </c>
      <c r="G18" s="713">
        <v>0</v>
      </c>
      <c r="H18" s="713">
        <v>30.967160000000003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571</v>
      </c>
      <c r="B19" s="712" t="s">
        <v>2744</v>
      </c>
      <c r="C19" s="713">
        <v>5.9528999999999996</v>
      </c>
      <c r="D19" s="713">
        <v>23.213610000000003</v>
      </c>
      <c r="E19" s="713"/>
      <c r="F19" s="713">
        <v>8.5557199999999991</v>
      </c>
      <c r="G19" s="713">
        <v>0</v>
      </c>
      <c r="H19" s="713">
        <v>8.5557199999999991</v>
      </c>
      <c r="I19" s="714" t="s">
        <v>329</v>
      </c>
      <c r="J19" s="715" t="s">
        <v>1</v>
      </c>
    </row>
    <row r="20" spans="1:10" ht="14.45" customHeight="1" x14ac:dyDescent="0.2">
      <c r="A20" s="711" t="s">
        <v>571</v>
      </c>
      <c r="B20" s="712" t="s">
        <v>2745</v>
      </c>
      <c r="C20" s="713">
        <v>123.20763000000001</v>
      </c>
      <c r="D20" s="713">
        <v>49.251839999999994</v>
      </c>
      <c r="E20" s="713"/>
      <c r="F20" s="713">
        <v>86.965800000000002</v>
      </c>
      <c r="G20" s="713">
        <v>0</v>
      </c>
      <c r="H20" s="713">
        <v>86.965800000000002</v>
      </c>
      <c r="I20" s="714" t="s">
        <v>329</v>
      </c>
      <c r="J20" s="715" t="s">
        <v>1</v>
      </c>
    </row>
    <row r="21" spans="1:10" ht="14.45" customHeight="1" x14ac:dyDescent="0.2">
      <c r="A21" s="711" t="s">
        <v>571</v>
      </c>
      <c r="B21" s="712" t="s">
        <v>2746</v>
      </c>
      <c r="C21" s="713">
        <v>0.93149999999999999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571</v>
      </c>
      <c r="B22" s="712" t="s">
        <v>581</v>
      </c>
      <c r="C22" s="713">
        <v>10574.821579999993</v>
      </c>
      <c r="D22" s="713">
        <v>10442.60132</v>
      </c>
      <c r="E22" s="713"/>
      <c r="F22" s="713">
        <v>8726.1388599999937</v>
      </c>
      <c r="G22" s="713">
        <v>0</v>
      </c>
      <c r="H22" s="713">
        <v>8726.1388599999937</v>
      </c>
      <c r="I22" s="714" t="s">
        <v>329</v>
      </c>
      <c r="J22" s="715" t="s">
        <v>582</v>
      </c>
    </row>
    <row r="24" spans="1:10" ht="14.45" customHeight="1" x14ac:dyDescent="0.2">
      <c r="A24" s="711" t="s">
        <v>571</v>
      </c>
      <c r="B24" s="712" t="s">
        <v>572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583</v>
      </c>
      <c r="B25" s="712" t="s">
        <v>584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583</v>
      </c>
      <c r="B26" s="712" t="s">
        <v>2734</v>
      </c>
      <c r="C26" s="713">
        <v>2.5033800000000004</v>
      </c>
      <c r="D26" s="713">
        <v>2.1909200000000002</v>
      </c>
      <c r="E26" s="713"/>
      <c r="F26" s="713">
        <v>2.7187599999999996</v>
      </c>
      <c r="G26" s="713">
        <v>0</v>
      </c>
      <c r="H26" s="713">
        <v>2.7187599999999996</v>
      </c>
      <c r="I26" s="714" t="s">
        <v>329</v>
      </c>
      <c r="J26" s="715" t="s">
        <v>1</v>
      </c>
    </row>
    <row r="27" spans="1:10" ht="14.45" customHeight="1" x14ac:dyDescent="0.2">
      <c r="A27" s="711" t="s">
        <v>583</v>
      </c>
      <c r="B27" s="712" t="s">
        <v>2735</v>
      </c>
      <c r="C27" s="713">
        <v>0</v>
      </c>
      <c r="D27" s="713">
        <v>0</v>
      </c>
      <c r="E27" s="713"/>
      <c r="F27" s="713">
        <v>1.9116</v>
      </c>
      <c r="G27" s="713">
        <v>0</v>
      </c>
      <c r="H27" s="713">
        <v>1.9116</v>
      </c>
      <c r="I27" s="714" t="s">
        <v>329</v>
      </c>
      <c r="J27" s="715" t="s">
        <v>1</v>
      </c>
    </row>
    <row r="28" spans="1:10" ht="14.45" customHeight="1" x14ac:dyDescent="0.2">
      <c r="A28" s="711" t="s">
        <v>583</v>
      </c>
      <c r="B28" s="712" t="s">
        <v>2736</v>
      </c>
      <c r="C28" s="713">
        <v>0.23924999999999999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583</v>
      </c>
      <c r="B29" s="712" t="s">
        <v>2737</v>
      </c>
      <c r="C29" s="713">
        <v>236.97246000000004</v>
      </c>
      <c r="D29" s="713">
        <v>189.57251999999997</v>
      </c>
      <c r="E29" s="713"/>
      <c r="F29" s="713">
        <v>140.63896</v>
      </c>
      <c r="G29" s="713">
        <v>0</v>
      </c>
      <c r="H29" s="713">
        <v>140.63896</v>
      </c>
      <c r="I29" s="714" t="s">
        <v>329</v>
      </c>
      <c r="J29" s="715" t="s">
        <v>1</v>
      </c>
    </row>
    <row r="30" spans="1:10" ht="14.45" customHeight="1" x14ac:dyDescent="0.2">
      <c r="A30" s="711" t="s">
        <v>583</v>
      </c>
      <c r="B30" s="712" t="s">
        <v>2738</v>
      </c>
      <c r="C30" s="713">
        <v>89.661220000000014</v>
      </c>
      <c r="D30" s="713">
        <v>88.650800000000004</v>
      </c>
      <c r="E30" s="713"/>
      <c r="F30" s="713">
        <v>65.233819999999994</v>
      </c>
      <c r="G30" s="713">
        <v>0</v>
      </c>
      <c r="H30" s="713">
        <v>65.233819999999994</v>
      </c>
      <c r="I30" s="714" t="s">
        <v>329</v>
      </c>
      <c r="J30" s="715" t="s">
        <v>1</v>
      </c>
    </row>
    <row r="31" spans="1:10" ht="14.45" customHeight="1" x14ac:dyDescent="0.2">
      <c r="A31" s="711" t="s">
        <v>583</v>
      </c>
      <c r="B31" s="712" t="s">
        <v>2739</v>
      </c>
      <c r="C31" s="713">
        <v>39.184899999999999</v>
      </c>
      <c r="D31" s="713">
        <v>29.900199999999998</v>
      </c>
      <c r="E31" s="713"/>
      <c r="F31" s="713">
        <v>31.419</v>
      </c>
      <c r="G31" s="713">
        <v>0</v>
      </c>
      <c r="H31" s="713">
        <v>31.419</v>
      </c>
      <c r="I31" s="714" t="s">
        <v>329</v>
      </c>
      <c r="J31" s="715" t="s">
        <v>1</v>
      </c>
    </row>
    <row r="32" spans="1:10" ht="14.45" customHeight="1" x14ac:dyDescent="0.2">
      <c r="A32" s="711" t="s">
        <v>583</v>
      </c>
      <c r="B32" s="712" t="s">
        <v>2741</v>
      </c>
      <c r="C32" s="713">
        <v>5.585</v>
      </c>
      <c r="D32" s="713">
        <v>5.8490000000000002</v>
      </c>
      <c r="E32" s="713"/>
      <c r="F32" s="713">
        <v>5.8780000000000001</v>
      </c>
      <c r="G32" s="713">
        <v>0</v>
      </c>
      <c r="H32" s="713">
        <v>5.8780000000000001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583</v>
      </c>
      <c r="B33" s="712" t="s">
        <v>2742</v>
      </c>
      <c r="C33" s="713">
        <v>21.545999999999999</v>
      </c>
      <c r="D33" s="713">
        <v>23.898</v>
      </c>
      <c r="E33" s="713"/>
      <c r="F33" s="713">
        <v>25.678000000000001</v>
      </c>
      <c r="G33" s="713">
        <v>0</v>
      </c>
      <c r="H33" s="713">
        <v>25.678000000000001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583</v>
      </c>
      <c r="B34" s="712" t="s">
        <v>2743</v>
      </c>
      <c r="C34" s="713">
        <v>2.1505000000000001</v>
      </c>
      <c r="D34" s="713">
        <v>2.6779000000000002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583</v>
      </c>
      <c r="B35" s="712" t="s">
        <v>2744</v>
      </c>
      <c r="C35" s="713">
        <v>2.8167</v>
      </c>
      <c r="D35" s="713">
        <v>0.39539999999999997</v>
      </c>
      <c r="E35" s="713"/>
      <c r="F35" s="713">
        <v>0.3957</v>
      </c>
      <c r="G35" s="713">
        <v>0</v>
      </c>
      <c r="H35" s="713">
        <v>0.3957</v>
      </c>
      <c r="I35" s="714" t="s">
        <v>329</v>
      </c>
      <c r="J35" s="715" t="s">
        <v>1</v>
      </c>
    </row>
    <row r="36" spans="1:10" ht="14.45" customHeight="1" x14ac:dyDescent="0.2">
      <c r="A36" s="711" t="s">
        <v>583</v>
      </c>
      <c r="B36" s="712" t="s">
        <v>2746</v>
      </c>
      <c r="C36" s="713">
        <v>0.93149999999999999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583</v>
      </c>
      <c r="B37" s="712" t="s">
        <v>585</v>
      </c>
      <c r="C37" s="713">
        <v>401.59091000000012</v>
      </c>
      <c r="D37" s="713">
        <v>343.13473999999997</v>
      </c>
      <c r="E37" s="713"/>
      <c r="F37" s="713">
        <v>273.87383999999997</v>
      </c>
      <c r="G37" s="713">
        <v>0</v>
      </c>
      <c r="H37" s="713">
        <v>273.87383999999997</v>
      </c>
      <c r="I37" s="714" t="s">
        <v>329</v>
      </c>
      <c r="J37" s="715" t="s">
        <v>586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587</v>
      </c>
    </row>
    <row r="39" spans="1:10" ht="14.45" customHeight="1" x14ac:dyDescent="0.2">
      <c r="A39" s="711" t="s">
        <v>588</v>
      </c>
      <c r="B39" s="712" t="s">
        <v>589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588</v>
      </c>
      <c r="B40" s="712" t="s">
        <v>2735</v>
      </c>
      <c r="C40" s="713">
        <v>0</v>
      </c>
      <c r="D40" s="713">
        <v>0</v>
      </c>
      <c r="E40" s="713"/>
      <c r="F40" s="713">
        <v>1.0620000000000001</v>
      </c>
      <c r="G40" s="713">
        <v>0</v>
      </c>
      <c r="H40" s="713">
        <v>1.0620000000000001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588</v>
      </c>
      <c r="B41" s="712" t="s">
        <v>2737</v>
      </c>
      <c r="C41" s="713">
        <v>142.22676999999999</v>
      </c>
      <c r="D41" s="713">
        <v>134.25829000000002</v>
      </c>
      <c r="E41" s="713"/>
      <c r="F41" s="713">
        <v>121.7697</v>
      </c>
      <c r="G41" s="713">
        <v>0</v>
      </c>
      <c r="H41" s="713">
        <v>121.7697</v>
      </c>
      <c r="I41" s="714" t="s">
        <v>329</v>
      </c>
      <c r="J41" s="715" t="s">
        <v>1</v>
      </c>
    </row>
    <row r="42" spans="1:10" ht="14.45" customHeight="1" x14ac:dyDescent="0.2">
      <c r="A42" s="711" t="s">
        <v>588</v>
      </c>
      <c r="B42" s="712" t="s">
        <v>2738</v>
      </c>
      <c r="C42" s="713">
        <v>22.263420000000007</v>
      </c>
      <c r="D42" s="713">
        <v>19.475229999999996</v>
      </c>
      <c r="E42" s="713"/>
      <c r="F42" s="713">
        <v>19.942480000000003</v>
      </c>
      <c r="G42" s="713">
        <v>0</v>
      </c>
      <c r="H42" s="713">
        <v>19.942480000000003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588</v>
      </c>
      <c r="B43" s="712" t="s">
        <v>2740</v>
      </c>
      <c r="C43" s="713">
        <v>8.5804500000000008</v>
      </c>
      <c r="D43" s="713">
        <v>8.7515000000000001</v>
      </c>
      <c r="E43" s="713"/>
      <c r="F43" s="713">
        <v>12.52806</v>
      </c>
      <c r="G43" s="713">
        <v>0</v>
      </c>
      <c r="H43" s="713">
        <v>12.52806</v>
      </c>
      <c r="I43" s="714" t="s">
        <v>329</v>
      </c>
      <c r="J43" s="715" t="s">
        <v>1</v>
      </c>
    </row>
    <row r="44" spans="1:10" ht="14.45" customHeight="1" x14ac:dyDescent="0.2">
      <c r="A44" s="711" t="s">
        <v>588</v>
      </c>
      <c r="B44" s="712" t="s">
        <v>2741</v>
      </c>
      <c r="C44" s="713">
        <v>0.622</v>
      </c>
      <c r="D44" s="713">
        <v>0.5</v>
      </c>
      <c r="E44" s="713"/>
      <c r="F44" s="713">
        <v>0.443</v>
      </c>
      <c r="G44" s="713">
        <v>0</v>
      </c>
      <c r="H44" s="713">
        <v>0.443</v>
      </c>
      <c r="I44" s="714" t="s">
        <v>329</v>
      </c>
      <c r="J44" s="715" t="s">
        <v>1</v>
      </c>
    </row>
    <row r="45" spans="1:10" ht="14.45" customHeight="1" x14ac:dyDescent="0.2">
      <c r="A45" s="711" t="s">
        <v>588</v>
      </c>
      <c r="B45" s="712" t="s">
        <v>2742</v>
      </c>
      <c r="C45" s="713">
        <v>17.921599999999998</v>
      </c>
      <c r="D45" s="713">
        <v>15.791</v>
      </c>
      <c r="E45" s="713"/>
      <c r="F45" s="713">
        <v>16.415400000000002</v>
      </c>
      <c r="G45" s="713">
        <v>0</v>
      </c>
      <c r="H45" s="713">
        <v>16.415400000000002</v>
      </c>
      <c r="I45" s="714" t="s">
        <v>329</v>
      </c>
      <c r="J45" s="715" t="s">
        <v>1</v>
      </c>
    </row>
    <row r="46" spans="1:10" ht="14.45" customHeight="1" x14ac:dyDescent="0.2">
      <c r="A46" s="711" t="s">
        <v>588</v>
      </c>
      <c r="B46" s="712" t="s">
        <v>590</v>
      </c>
      <c r="C46" s="713">
        <v>191.61424</v>
      </c>
      <c r="D46" s="713">
        <v>178.77601999999999</v>
      </c>
      <c r="E46" s="713"/>
      <c r="F46" s="713">
        <v>172.16064000000003</v>
      </c>
      <c r="G46" s="713">
        <v>0</v>
      </c>
      <c r="H46" s="713">
        <v>172.16064000000003</v>
      </c>
      <c r="I46" s="714" t="s">
        <v>329</v>
      </c>
      <c r="J46" s="715" t="s">
        <v>586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587</v>
      </c>
    </row>
    <row r="48" spans="1:10" ht="14.45" customHeight="1" x14ac:dyDescent="0.2">
      <c r="A48" s="711" t="s">
        <v>591</v>
      </c>
      <c r="B48" s="712" t="s">
        <v>592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591</v>
      </c>
      <c r="B49" s="712" t="s">
        <v>2734</v>
      </c>
      <c r="C49" s="713">
        <v>3.0973600000000001</v>
      </c>
      <c r="D49" s="713">
        <v>4.7729600000000003</v>
      </c>
      <c r="E49" s="713"/>
      <c r="F49" s="713">
        <v>3.0571199999999998</v>
      </c>
      <c r="G49" s="713">
        <v>0</v>
      </c>
      <c r="H49" s="713">
        <v>3.0571199999999998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591</v>
      </c>
      <c r="B50" s="712" t="s">
        <v>2736</v>
      </c>
      <c r="C50" s="713">
        <v>0.71775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591</v>
      </c>
      <c r="B51" s="712" t="s">
        <v>2737</v>
      </c>
      <c r="C51" s="713">
        <v>44.922769999999993</v>
      </c>
      <c r="D51" s="713">
        <v>55.845139999999994</v>
      </c>
      <c r="E51" s="713"/>
      <c r="F51" s="713">
        <v>48.275810000000007</v>
      </c>
      <c r="G51" s="713">
        <v>0</v>
      </c>
      <c r="H51" s="713">
        <v>48.275810000000007</v>
      </c>
      <c r="I51" s="714" t="s">
        <v>329</v>
      </c>
      <c r="J51" s="715" t="s">
        <v>1</v>
      </c>
    </row>
    <row r="52" spans="1:10" ht="14.45" customHeight="1" x14ac:dyDescent="0.2">
      <c r="A52" s="711" t="s">
        <v>591</v>
      </c>
      <c r="B52" s="712" t="s">
        <v>2738</v>
      </c>
      <c r="C52" s="713">
        <v>107.09468</v>
      </c>
      <c r="D52" s="713">
        <v>93.433170000000004</v>
      </c>
      <c r="E52" s="713"/>
      <c r="F52" s="713">
        <v>86.681100000000001</v>
      </c>
      <c r="G52" s="713">
        <v>0</v>
      </c>
      <c r="H52" s="713">
        <v>86.681100000000001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591</v>
      </c>
      <c r="B53" s="712" t="s">
        <v>2739</v>
      </c>
      <c r="C53" s="713">
        <v>28.2105</v>
      </c>
      <c r="D53" s="713">
        <v>24.853440000000003</v>
      </c>
      <c r="E53" s="713"/>
      <c r="F53" s="713">
        <v>16.670999999999999</v>
      </c>
      <c r="G53" s="713">
        <v>0</v>
      </c>
      <c r="H53" s="713">
        <v>16.670999999999999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591</v>
      </c>
      <c r="B54" s="712" t="s">
        <v>2741</v>
      </c>
      <c r="C54" s="713">
        <v>2.7149999999999999</v>
      </c>
      <c r="D54" s="713">
        <v>3.9740000000000002</v>
      </c>
      <c r="E54" s="713"/>
      <c r="F54" s="713">
        <v>3.3109999999999999</v>
      </c>
      <c r="G54" s="713">
        <v>0</v>
      </c>
      <c r="H54" s="713">
        <v>3.3109999999999999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591</v>
      </c>
      <c r="B55" s="712" t="s">
        <v>2742</v>
      </c>
      <c r="C55" s="713">
        <v>17.135999999999999</v>
      </c>
      <c r="D55" s="713">
        <v>22.302</v>
      </c>
      <c r="E55" s="713"/>
      <c r="F55" s="713">
        <v>29.077999999999999</v>
      </c>
      <c r="G55" s="713">
        <v>0</v>
      </c>
      <c r="H55" s="713">
        <v>29.077999999999999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591</v>
      </c>
      <c r="B56" s="712" t="s">
        <v>2743</v>
      </c>
      <c r="C56" s="713">
        <v>21.116319999999998</v>
      </c>
      <c r="D56" s="713">
        <v>18.879990000000003</v>
      </c>
      <c r="E56" s="713"/>
      <c r="F56" s="713">
        <v>30.967160000000003</v>
      </c>
      <c r="G56" s="713">
        <v>0</v>
      </c>
      <c r="H56" s="713">
        <v>30.967160000000003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591</v>
      </c>
      <c r="B57" s="712" t="s">
        <v>2744</v>
      </c>
      <c r="C57" s="713">
        <v>3.1361999999999997</v>
      </c>
      <c r="D57" s="713">
        <v>0.3957</v>
      </c>
      <c r="E57" s="713"/>
      <c r="F57" s="713">
        <v>1.3936999999999999</v>
      </c>
      <c r="G57" s="713">
        <v>0</v>
      </c>
      <c r="H57" s="713">
        <v>1.3936999999999999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591</v>
      </c>
      <c r="B58" s="712" t="s">
        <v>593</v>
      </c>
      <c r="C58" s="713">
        <v>228.14658</v>
      </c>
      <c r="D58" s="713">
        <v>224.45639999999997</v>
      </c>
      <c r="E58" s="713"/>
      <c r="F58" s="713">
        <v>219.43489</v>
      </c>
      <c r="G58" s="713">
        <v>0</v>
      </c>
      <c r="H58" s="713">
        <v>219.43489</v>
      </c>
      <c r="I58" s="714" t="s">
        <v>329</v>
      </c>
      <c r="J58" s="715" t="s">
        <v>586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587</v>
      </c>
    </row>
    <row r="60" spans="1:10" ht="14.45" customHeight="1" x14ac:dyDescent="0.2">
      <c r="A60" s="711" t="s">
        <v>2747</v>
      </c>
      <c r="B60" s="712" t="s">
        <v>2748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2747</v>
      </c>
      <c r="B61" s="712" t="s">
        <v>2731</v>
      </c>
      <c r="C61" s="713">
        <v>361.5447200000001</v>
      </c>
      <c r="D61" s="713">
        <v>349.99753000000004</v>
      </c>
      <c r="E61" s="713"/>
      <c r="F61" s="713">
        <v>27.577000000000002</v>
      </c>
      <c r="G61" s="713">
        <v>0</v>
      </c>
      <c r="H61" s="713">
        <v>27.577000000000002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2747</v>
      </c>
      <c r="B62" s="712" t="s">
        <v>2732</v>
      </c>
      <c r="C62" s="713">
        <v>8243.9595899999931</v>
      </c>
      <c r="D62" s="713">
        <v>8277.985029999998</v>
      </c>
      <c r="E62" s="713"/>
      <c r="F62" s="713">
        <v>6827.8108499999908</v>
      </c>
      <c r="G62" s="713">
        <v>0</v>
      </c>
      <c r="H62" s="713">
        <v>6827.8108499999908</v>
      </c>
      <c r="I62" s="714" t="s">
        <v>329</v>
      </c>
      <c r="J62" s="715" t="s">
        <v>1</v>
      </c>
    </row>
    <row r="63" spans="1:10" ht="14.45" customHeight="1" x14ac:dyDescent="0.2">
      <c r="A63" s="711" t="s">
        <v>2747</v>
      </c>
      <c r="B63" s="712" t="s">
        <v>2733</v>
      </c>
      <c r="C63" s="713">
        <v>163.77501000000001</v>
      </c>
      <c r="D63" s="713">
        <v>254.9761</v>
      </c>
      <c r="E63" s="713"/>
      <c r="F63" s="713">
        <v>340.76677000000001</v>
      </c>
      <c r="G63" s="713">
        <v>0</v>
      </c>
      <c r="H63" s="713">
        <v>340.76677000000001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2747</v>
      </c>
      <c r="B64" s="712" t="s">
        <v>2738</v>
      </c>
      <c r="C64" s="713">
        <v>825.41163000000074</v>
      </c>
      <c r="D64" s="713">
        <v>668.96422000000041</v>
      </c>
      <c r="E64" s="713"/>
      <c r="F64" s="713">
        <v>738.99075000000016</v>
      </c>
      <c r="G64" s="713">
        <v>0</v>
      </c>
      <c r="H64" s="713">
        <v>738.99075000000016</v>
      </c>
      <c r="I64" s="714" t="s">
        <v>329</v>
      </c>
      <c r="J64" s="715" t="s">
        <v>1</v>
      </c>
    </row>
    <row r="65" spans="1:10" ht="14.45" customHeight="1" x14ac:dyDescent="0.2">
      <c r="A65" s="711" t="s">
        <v>2747</v>
      </c>
      <c r="B65" s="712" t="s">
        <v>2739</v>
      </c>
      <c r="C65" s="713">
        <v>0</v>
      </c>
      <c r="D65" s="713">
        <v>14.28768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2747</v>
      </c>
      <c r="B66" s="712" t="s">
        <v>2740</v>
      </c>
      <c r="C66" s="713">
        <v>26.670509999999993</v>
      </c>
      <c r="D66" s="713">
        <v>36.097349999999999</v>
      </c>
      <c r="E66" s="713"/>
      <c r="F66" s="713">
        <v>23.321999999999999</v>
      </c>
      <c r="G66" s="713">
        <v>0</v>
      </c>
      <c r="H66" s="713">
        <v>23.321999999999999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2747</v>
      </c>
      <c r="B67" s="712" t="s">
        <v>2741</v>
      </c>
      <c r="C67" s="713">
        <v>8.90076</v>
      </c>
      <c r="D67" s="713">
        <v>22.251900000000003</v>
      </c>
      <c r="E67" s="713"/>
      <c r="F67" s="713">
        <v>8.4700000000000006</v>
      </c>
      <c r="G67" s="713">
        <v>0</v>
      </c>
      <c r="H67" s="713">
        <v>8.4700000000000006</v>
      </c>
      <c r="I67" s="714" t="s">
        <v>329</v>
      </c>
      <c r="J67" s="715" t="s">
        <v>1</v>
      </c>
    </row>
    <row r="68" spans="1:10" ht="14.45" customHeight="1" x14ac:dyDescent="0.2">
      <c r="A68" s="711" t="s">
        <v>2747</v>
      </c>
      <c r="B68" s="712" t="s">
        <v>2744</v>
      </c>
      <c r="C68" s="713">
        <v>0</v>
      </c>
      <c r="D68" s="713">
        <v>22.422510000000003</v>
      </c>
      <c r="E68" s="713"/>
      <c r="F68" s="713">
        <v>6.7663199999999994</v>
      </c>
      <c r="G68" s="713">
        <v>0</v>
      </c>
      <c r="H68" s="713">
        <v>6.7663199999999994</v>
      </c>
      <c r="I68" s="714" t="s">
        <v>329</v>
      </c>
      <c r="J68" s="715" t="s">
        <v>1</v>
      </c>
    </row>
    <row r="69" spans="1:10" ht="14.45" customHeight="1" x14ac:dyDescent="0.2">
      <c r="A69" s="711" t="s">
        <v>2747</v>
      </c>
      <c r="B69" s="712" t="s">
        <v>2745</v>
      </c>
      <c r="C69" s="713">
        <v>123.20763000000001</v>
      </c>
      <c r="D69" s="713">
        <v>49.251839999999994</v>
      </c>
      <c r="E69" s="713"/>
      <c r="F69" s="713">
        <v>86.965800000000002</v>
      </c>
      <c r="G69" s="713">
        <v>0</v>
      </c>
      <c r="H69" s="713">
        <v>86.965800000000002</v>
      </c>
      <c r="I69" s="714" t="s">
        <v>329</v>
      </c>
      <c r="J69" s="715" t="s">
        <v>1</v>
      </c>
    </row>
    <row r="70" spans="1:10" ht="14.45" customHeight="1" x14ac:dyDescent="0.2">
      <c r="A70" s="711" t="s">
        <v>2747</v>
      </c>
      <c r="B70" s="712" t="s">
        <v>2749</v>
      </c>
      <c r="C70" s="713">
        <v>9753.469849999994</v>
      </c>
      <c r="D70" s="713">
        <v>9696.2341599999982</v>
      </c>
      <c r="E70" s="713"/>
      <c r="F70" s="713">
        <v>8060.6694899999911</v>
      </c>
      <c r="G70" s="713">
        <v>0</v>
      </c>
      <c r="H70" s="713">
        <v>8060.6694899999911</v>
      </c>
      <c r="I70" s="714" t="s">
        <v>329</v>
      </c>
      <c r="J70" s="715" t="s">
        <v>586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587</v>
      </c>
    </row>
    <row r="72" spans="1:10" ht="14.45" customHeight="1" x14ac:dyDescent="0.2">
      <c r="A72" s="711" t="s">
        <v>571</v>
      </c>
      <c r="B72" s="712" t="s">
        <v>581</v>
      </c>
      <c r="C72" s="713">
        <v>10574.821579999994</v>
      </c>
      <c r="D72" s="713">
        <v>10442.601319999998</v>
      </c>
      <c r="E72" s="713"/>
      <c r="F72" s="713">
        <v>8726.1388599999918</v>
      </c>
      <c r="G72" s="713">
        <v>0</v>
      </c>
      <c r="H72" s="713">
        <v>8726.1388599999918</v>
      </c>
      <c r="I72" s="714" t="s">
        <v>329</v>
      </c>
      <c r="J72" s="715" t="s">
        <v>582</v>
      </c>
    </row>
  </sheetData>
  <mergeCells count="3">
    <mergeCell ref="A1:I1"/>
    <mergeCell ref="F3:I3"/>
    <mergeCell ref="C4:D4"/>
  </mergeCells>
  <conditionalFormatting sqref="F23 F73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2">
    <cfRule type="expression" dxfId="32" priority="6">
      <formula>$H24&gt;0</formula>
    </cfRule>
  </conditionalFormatting>
  <conditionalFormatting sqref="A24:A72">
    <cfRule type="expression" dxfId="31" priority="5">
      <formula>AND($J24&lt;&gt;"mezeraKL",$J24&lt;&gt;"")</formula>
    </cfRule>
  </conditionalFormatting>
  <conditionalFormatting sqref="I24:I72">
    <cfRule type="expression" dxfId="30" priority="7">
      <formula>$I24&gt;1</formula>
    </cfRule>
  </conditionalFormatting>
  <conditionalFormatting sqref="B24:B72">
    <cfRule type="expression" dxfId="29" priority="4">
      <formula>OR($J24="NS",$J24="SumaNS",$J24="Účet")</formula>
    </cfRule>
  </conditionalFormatting>
  <conditionalFormatting sqref="A24:D72 F24:I72">
    <cfRule type="expression" dxfId="28" priority="8">
      <formula>AND($J24&lt;&gt;"",$J24&lt;&gt;"mezeraKL")</formula>
    </cfRule>
  </conditionalFormatting>
  <conditionalFormatting sqref="B24:D72 F24:I72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2 F24:I72">
    <cfRule type="expression" dxfId="26" priority="2">
      <formula>OR($J24="SumaNS",$J24="NS")</formula>
    </cfRule>
  </conditionalFormatting>
  <hyperlinks>
    <hyperlink ref="A2" location="Obsah!A1" display="Zpět na Obsah  KL 01  1.-4.měsíc" xr:uid="{3720C846-0F8E-4D21-ACFA-6B6E38A5650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4920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38.594146958398902</v>
      </c>
      <c r="J3" s="203">
        <f>SUBTOTAL(9,J5:J1048576)</f>
        <v>225072</v>
      </c>
      <c r="K3" s="204">
        <f>SUBTOTAL(9,K5:K1048576)</f>
        <v>8686461.8442207575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571</v>
      </c>
      <c r="B5" s="807" t="s">
        <v>572</v>
      </c>
      <c r="C5" s="810" t="s">
        <v>583</v>
      </c>
      <c r="D5" s="838" t="s">
        <v>584</v>
      </c>
      <c r="E5" s="810" t="s">
        <v>2750</v>
      </c>
      <c r="F5" s="838" t="s">
        <v>2751</v>
      </c>
      <c r="G5" s="810" t="s">
        <v>2752</v>
      </c>
      <c r="H5" s="810" t="s">
        <v>2753</v>
      </c>
      <c r="I5" s="225">
        <v>147.17999649047852</v>
      </c>
      <c r="J5" s="225">
        <v>7</v>
      </c>
      <c r="K5" s="830">
        <v>1030.2699737548828</v>
      </c>
    </row>
    <row r="6" spans="1:11" ht="14.45" customHeight="1" x14ac:dyDescent="0.2">
      <c r="A6" s="821" t="s">
        <v>571</v>
      </c>
      <c r="B6" s="822" t="s">
        <v>572</v>
      </c>
      <c r="C6" s="825" t="s">
        <v>583</v>
      </c>
      <c r="D6" s="839" t="s">
        <v>584</v>
      </c>
      <c r="E6" s="825" t="s">
        <v>2750</v>
      </c>
      <c r="F6" s="839" t="s">
        <v>2751</v>
      </c>
      <c r="G6" s="825" t="s">
        <v>2754</v>
      </c>
      <c r="H6" s="825" t="s">
        <v>2755</v>
      </c>
      <c r="I6" s="831">
        <v>147.17999267578125</v>
      </c>
      <c r="J6" s="831">
        <v>7</v>
      </c>
      <c r="K6" s="832">
        <v>1030.2499694824219</v>
      </c>
    </row>
    <row r="7" spans="1:11" ht="14.45" customHeight="1" x14ac:dyDescent="0.2">
      <c r="A7" s="821" t="s">
        <v>571</v>
      </c>
      <c r="B7" s="822" t="s">
        <v>572</v>
      </c>
      <c r="C7" s="825" t="s">
        <v>583</v>
      </c>
      <c r="D7" s="839" t="s">
        <v>584</v>
      </c>
      <c r="E7" s="825" t="s">
        <v>2750</v>
      </c>
      <c r="F7" s="839" t="s">
        <v>2751</v>
      </c>
      <c r="G7" s="825" t="s">
        <v>2756</v>
      </c>
      <c r="H7" s="825" t="s">
        <v>2757</v>
      </c>
      <c r="I7" s="831">
        <v>164.55999755859375</v>
      </c>
      <c r="J7" s="831">
        <v>4</v>
      </c>
      <c r="K7" s="832">
        <v>658.239990234375</v>
      </c>
    </row>
    <row r="8" spans="1:11" ht="14.45" customHeight="1" x14ac:dyDescent="0.2">
      <c r="A8" s="821" t="s">
        <v>571</v>
      </c>
      <c r="B8" s="822" t="s">
        <v>572</v>
      </c>
      <c r="C8" s="825" t="s">
        <v>583</v>
      </c>
      <c r="D8" s="839" t="s">
        <v>584</v>
      </c>
      <c r="E8" s="825" t="s">
        <v>2758</v>
      </c>
      <c r="F8" s="839" t="s">
        <v>2759</v>
      </c>
      <c r="G8" s="825" t="s">
        <v>2760</v>
      </c>
      <c r="H8" s="825" t="s">
        <v>2761</v>
      </c>
      <c r="I8" s="831">
        <v>21.239999771118164</v>
      </c>
      <c r="J8" s="831">
        <v>90</v>
      </c>
      <c r="K8" s="832">
        <v>1911.5999755859375</v>
      </c>
    </row>
    <row r="9" spans="1:11" ht="14.45" customHeight="1" x14ac:dyDescent="0.2">
      <c r="A9" s="821" t="s">
        <v>571</v>
      </c>
      <c r="B9" s="822" t="s">
        <v>572</v>
      </c>
      <c r="C9" s="825" t="s">
        <v>583</v>
      </c>
      <c r="D9" s="839" t="s">
        <v>584</v>
      </c>
      <c r="E9" s="825" t="s">
        <v>2762</v>
      </c>
      <c r="F9" s="839" t="s">
        <v>2763</v>
      </c>
      <c r="G9" s="825" t="s">
        <v>2764</v>
      </c>
      <c r="H9" s="825" t="s">
        <v>2765</v>
      </c>
      <c r="I9" s="831">
        <v>70.180000305175781</v>
      </c>
      <c r="J9" s="831">
        <v>5</v>
      </c>
      <c r="K9" s="832">
        <v>350.89999389648438</v>
      </c>
    </row>
    <row r="10" spans="1:11" ht="14.45" customHeight="1" x14ac:dyDescent="0.2">
      <c r="A10" s="821" t="s">
        <v>571</v>
      </c>
      <c r="B10" s="822" t="s">
        <v>572</v>
      </c>
      <c r="C10" s="825" t="s">
        <v>583</v>
      </c>
      <c r="D10" s="839" t="s">
        <v>584</v>
      </c>
      <c r="E10" s="825" t="s">
        <v>2762</v>
      </c>
      <c r="F10" s="839" t="s">
        <v>2763</v>
      </c>
      <c r="G10" s="825" t="s">
        <v>2766</v>
      </c>
      <c r="H10" s="825" t="s">
        <v>2767</v>
      </c>
      <c r="I10" s="831">
        <v>713.55999755859375</v>
      </c>
      <c r="J10" s="831">
        <v>5</v>
      </c>
      <c r="K10" s="832">
        <v>3567.800048828125</v>
      </c>
    </row>
    <row r="11" spans="1:11" ht="14.45" customHeight="1" x14ac:dyDescent="0.2">
      <c r="A11" s="821" t="s">
        <v>571</v>
      </c>
      <c r="B11" s="822" t="s">
        <v>572</v>
      </c>
      <c r="C11" s="825" t="s">
        <v>583</v>
      </c>
      <c r="D11" s="839" t="s">
        <v>584</v>
      </c>
      <c r="E11" s="825" t="s">
        <v>2762</v>
      </c>
      <c r="F11" s="839" t="s">
        <v>2763</v>
      </c>
      <c r="G11" s="825" t="s">
        <v>2768</v>
      </c>
      <c r="H11" s="825" t="s">
        <v>2769</v>
      </c>
      <c r="I11" s="831">
        <v>749.27001953125</v>
      </c>
      <c r="J11" s="831">
        <v>7</v>
      </c>
      <c r="K11" s="832">
        <v>5244.89013671875</v>
      </c>
    </row>
    <row r="12" spans="1:11" ht="14.45" customHeight="1" x14ac:dyDescent="0.2">
      <c r="A12" s="821" t="s">
        <v>571</v>
      </c>
      <c r="B12" s="822" t="s">
        <v>572</v>
      </c>
      <c r="C12" s="825" t="s">
        <v>583</v>
      </c>
      <c r="D12" s="839" t="s">
        <v>584</v>
      </c>
      <c r="E12" s="825" t="s">
        <v>2762</v>
      </c>
      <c r="F12" s="839" t="s">
        <v>2763</v>
      </c>
      <c r="G12" s="825" t="s">
        <v>2770</v>
      </c>
      <c r="H12" s="825" t="s">
        <v>2771</v>
      </c>
      <c r="I12" s="831">
        <v>6.3433332443237305</v>
      </c>
      <c r="J12" s="831">
        <v>300</v>
      </c>
      <c r="K12" s="832">
        <v>1903</v>
      </c>
    </row>
    <row r="13" spans="1:11" ht="14.45" customHeight="1" x14ac:dyDescent="0.2">
      <c r="A13" s="821" t="s">
        <v>571</v>
      </c>
      <c r="B13" s="822" t="s">
        <v>572</v>
      </c>
      <c r="C13" s="825" t="s">
        <v>583</v>
      </c>
      <c r="D13" s="839" t="s">
        <v>584</v>
      </c>
      <c r="E13" s="825" t="s">
        <v>2762</v>
      </c>
      <c r="F13" s="839" t="s">
        <v>2763</v>
      </c>
      <c r="G13" s="825" t="s">
        <v>2772</v>
      </c>
      <c r="H13" s="825" t="s">
        <v>2773</v>
      </c>
      <c r="I13" s="831">
        <v>9.0200004577636719</v>
      </c>
      <c r="J13" s="831">
        <v>140</v>
      </c>
      <c r="K13" s="832">
        <v>1262.800048828125</v>
      </c>
    </row>
    <row r="14" spans="1:11" ht="14.45" customHeight="1" x14ac:dyDescent="0.2">
      <c r="A14" s="821" t="s">
        <v>571</v>
      </c>
      <c r="B14" s="822" t="s">
        <v>572</v>
      </c>
      <c r="C14" s="825" t="s">
        <v>583</v>
      </c>
      <c r="D14" s="839" t="s">
        <v>584</v>
      </c>
      <c r="E14" s="825" t="s">
        <v>2762</v>
      </c>
      <c r="F14" s="839" t="s">
        <v>2763</v>
      </c>
      <c r="G14" s="825" t="s">
        <v>2774</v>
      </c>
      <c r="H14" s="825" t="s">
        <v>2775</v>
      </c>
      <c r="I14" s="831">
        <v>8.5900001525878906</v>
      </c>
      <c r="J14" s="831">
        <v>120</v>
      </c>
      <c r="K14" s="832">
        <v>1030.800048828125</v>
      </c>
    </row>
    <row r="15" spans="1:11" ht="14.45" customHeight="1" x14ac:dyDescent="0.2">
      <c r="A15" s="821" t="s">
        <v>571</v>
      </c>
      <c r="B15" s="822" t="s">
        <v>572</v>
      </c>
      <c r="C15" s="825" t="s">
        <v>583</v>
      </c>
      <c r="D15" s="839" t="s">
        <v>584</v>
      </c>
      <c r="E15" s="825" t="s">
        <v>2762</v>
      </c>
      <c r="F15" s="839" t="s">
        <v>2763</v>
      </c>
      <c r="G15" s="825" t="s">
        <v>2776</v>
      </c>
      <c r="H15" s="825" t="s">
        <v>2777</v>
      </c>
      <c r="I15" s="831">
        <v>0.94571428639548161</v>
      </c>
      <c r="J15" s="831">
        <v>3500</v>
      </c>
      <c r="K15" s="832">
        <v>3306</v>
      </c>
    </row>
    <row r="16" spans="1:11" ht="14.45" customHeight="1" x14ac:dyDescent="0.2">
      <c r="A16" s="821" t="s">
        <v>571</v>
      </c>
      <c r="B16" s="822" t="s">
        <v>572</v>
      </c>
      <c r="C16" s="825" t="s">
        <v>583</v>
      </c>
      <c r="D16" s="839" t="s">
        <v>584</v>
      </c>
      <c r="E16" s="825" t="s">
        <v>2762</v>
      </c>
      <c r="F16" s="839" t="s">
        <v>2763</v>
      </c>
      <c r="G16" s="825" t="s">
        <v>2778</v>
      </c>
      <c r="H16" s="825" t="s">
        <v>2779</v>
      </c>
      <c r="I16" s="831">
        <v>3.2142857483455112</v>
      </c>
      <c r="J16" s="831">
        <v>5160</v>
      </c>
      <c r="K16" s="832">
        <v>16437.599975585938</v>
      </c>
    </row>
    <row r="17" spans="1:11" ht="14.45" customHeight="1" x14ac:dyDescent="0.2">
      <c r="A17" s="821" t="s">
        <v>571</v>
      </c>
      <c r="B17" s="822" t="s">
        <v>572</v>
      </c>
      <c r="C17" s="825" t="s">
        <v>583</v>
      </c>
      <c r="D17" s="839" t="s">
        <v>584</v>
      </c>
      <c r="E17" s="825" t="s">
        <v>2762</v>
      </c>
      <c r="F17" s="839" t="s">
        <v>2763</v>
      </c>
      <c r="G17" s="825" t="s">
        <v>2780</v>
      </c>
      <c r="H17" s="825" t="s">
        <v>2781</v>
      </c>
      <c r="I17" s="831">
        <v>1.2599999904632568</v>
      </c>
      <c r="J17" s="831">
        <v>1500</v>
      </c>
      <c r="K17" s="832">
        <v>1914</v>
      </c>
    </row>
    <row r="18" spans="1:11" ht="14.45" customHeight="1" x14ac:dyDescent="0.2">
      <c r="A18" s="821" t="s">
        <v>571</v>
      </c>
      <c r="B18" s="822" t="s">
        <v>572</v>
      </c>
      <c r="C18" s="825" t="s">
        <v>583</v>
      </c>
      <c r="D18" s="839" t="s">
        <v>584</v>
      </c>
      <c r="E18" s="825" t="s">
        <v>2762</v>
      </c>
      <c r="F18" s="839" t="s">
        <v>2763</v>
      </c>
      <c r="G18" s="825" t="s">
        <v>2782</v>
      </c>
      <c r="H18" s="825" t="s">
        <v>2783</v>
      </c>
      <c r="I18" s="831">
        <v>2.5399999618530273</v>
      </c>
      <c r="J18" s="831">
        <v>70</v>
      </c>
      <c r="K18" s="832">
        <v>177.80000305175781</v>
      </c>
    </row>
    <row r="19" spans="1:11" ht="14.45" customHeight="1" x14ac:dyDescent="0.2">
      <c r="A19" s="821" t="s">
        <v>571</v>
      </c>
      <c r="B19" s="822" t="s">
        <v>572</v>
      </c>
      <c r="C19" s="825" t="s">
        <v>583</v>
      </c>
      <c r="D19" s="839" t="s">
        <v>584</v>
      </c>
      <c r="E19" s="825" t="s">
        <v>2762</v>
      </c>
      <c r="F19" s="839" t="s">
        <v>2763</v>
      </c>
      <c r="G19" s="825" t="s">
        <v>2784</v>
      </c>
      <c r="H19" s="825" t="s">
        <v>2785</v>
      </c>
      <c r="I19" s="831">
        <v>22.149999618530273</v>
      </c>
      <c r="J19" s="831">
        <v>225</v>
      </c>
      <c r="K19" s="832">
        <v>4983.75</v>
      </c>
    </row>
    <row r="20" spans="1:11" ht="14.45" customHeight="1" x14ac:dyDescent="0.2">
      <c r="A20" s="821" t="s">
        <v>571</v>
      </c>
      <c r="B20" s="822" t="s">
        <v>572</v>
      </c>
      <c r="C20" s="825" t="s">
        <v>583</v>
      </c>
      <c r="D20" s="839" t="s">
        <v>584</v>
      </c>
      <c r="E20" s="825" t="s">
        <v>2762</v>
      </c>
      <c r="F20" s="839" t="s">
        <v>2763</v>
      </c>
      <c r="G20" s="825" t="s">
        <v>2786</v>
      </c>
      <c r="H20" s="825" t="s">
        <v>2787</v>
      </c>
      <c r="I20" s="831">
        <v>30.172500133514404</v>
      </c>
      <c r="J20" s="831">
        <v>225</v>
      </c>
      <c r="K20" s="832">
        <v>6789</v>
      </c>
    </row>
    <row r="21" spans="1:11" ht="14.45" customHeight="1" x14ac:dyDescent="0.2">
      <c r="A21" s="821" t="s">
        <v>571</v>
      </c>
      <c r="B21" s="822" t="s">
        <v>572</v>
      </c>
      <c r="C21" s="825" t="s">
        <v>583</v>
      </c>
      <c r="D21" s="839" t="s">
        <v>584</v>
      </c>
      <c r="E21" s="825" t="s">
        <v>2762</v>
      </c>
      <c r="F21" s="839" t="s">
        <v>2763</v>
      </c>
      <c r="G21" s="825" t="s">
        <v>2788</v>
      </c>
      <c r="H21" s="825" t="s">
        <v>2789</v>
      </c>
      <c r="I21" s="831">
        <v>213.16666666666666</v>
      </c>
      <c r="J21" s="831">
        <v>40</v>
      </c>
      <c r="K21" s="832">
        <v>8519.60009765625</v>
      </c>
    </row>
    <row r="22" spans="1:11" ht="14.45" customHeight="1" x14ac:dyDescent="0.2">
      <c r="A22" s="821" t="s">
        <v>571</v>
      </c>
      <c r="B22" s="822" t="s">
        <v>572</v>
      </c>
      <c r="C22" s="825" t="s">
        <v>583</v>
      </c>
      <c r="D22" s="839" t="s">
        <v>584</v>
      </c>
      <c r="E22" s="825" t="s">
        <v>2762</v>
      </c>
      <c r="F22" s="839" t="s">
        <v>2763</v>
      </c>
      <c r="G22" s="825" t="s">
        <v>2790</v>
      </c>
      <c r="H22" s="825" t="s">
        <v>2791</v>
      </c>
      <c r="I22" s="831">
        <v>13.770000457763672</v>
      </c>
      <c r="J22" s="831">
        <v>50</v>
      </c>
      <c r="K22" s="832">
        <v>688.67999267578125</v>
      </c>
    </row>
    <row r="23" spans="1:11" ht="14.45" customHeight="1" x14ac:dyDescent="0.2">
      <c r="A23" s="821" t="s">
        <v>571</v>
      </c>
      <c r="B23" s="822" t="s">
        <v>572</v>
      </c>
      <c r="C23" s="825" t="s">
        <v>583</v>
      </c>
      <c r="D23" s="839" t="s">
        <v>584</v>
      </c>
      <c r="E23" s="825" t="s">
        <v>2762</v>
      </c>
      <c r="F23" s="839" t="s">
        <v>2763</v>
      </c>
      <c r="G23" s="825" t="s">
        <v>2792</v>
      </c>
      <c r="H23" s="825" t="s">
        <v>2793</v>
      </c>
      <c r="I23" s="831">
        <v>10.450000081743513</v>
      </c>
      <c r="J23" s="831">
        <v>156</v>
      </c>
      <c r="K23" s="832">
        <v>1634.1599731445313</v>
      </c>
    </row>
    <row r="24" spans="1:11" ht="14.45" customHeight="1" x14ac:dyDescent="0.2">
      <c r="A24" s="821" t="s">
        <v>571</v>
      </c>
      <c r="B24" s="822" t="s">
        <v>572</v>
      </c>
      <c r="C24" s="825" t="s">
        <v>583</v>
      </c>
      <c r="D24" s="839" t="s">
        <v>584</v>
      </c>
      <c r="E24" s="825" t="s">
        <v>2762</v>
      </c>
      <c r="F24" s="839" t="s">
        <v>2763</v>
      </c>
      <c r="G24" s="825" t="s">
        <v>2794</v>
      </c>
      <c r="H24" s="825" t="s">
        <v>2795</v>
      </c>
      <c r="I24" s="831">
        <v>1.3799999952316284</v>
      </c>
      <c r="J24" s="831">
        <v>750</v>
      </c>
      <c r="K24" s="832">
        <v>1035</v>
      </c>
    </row>
    <row r="25" spans="1:11" ht="14.45" customHeight="1" x14ac:dyDescent="0.2">
      <c r="A25" s="821" t="s">
        <v>571</v>
      </c>
      <c r="B25" s="822" t="s">
        <v>572</v>
      </c>
      <c r="C25" s="825" t="s">
        <v>583</v>
      </c>
      <c r="D25" s="839" t="s">
        <v>584</v>
      </c>
      <c r="E25" s="825" t="s">
        <v>2762</v>
      </c>
      <c r="F25" s="839" t="s">
        <v>2763</v>
      </c>
      <c r="G25" s="825" t="s">
        <v>2796</v>
      </c>
      <c r="H25" s="825" t="s">
        <v>2797</v>
      </c>
      <c r="I25" s="831">
        <v>13.020000457763672</v>
      </c>
      <c r="J25" s="831">
        <v>1</v>
      </c>
      <c r="K25" s="832">
        <v>13.020000457763672</v>
      </c>
    </row>
    <row r="26" spans="1:11" ht="14.45" customHeight="1" x14ac:dyDescent="0.2">
      <c r="A26" s="821" t="s">
        <v>571</v>
      </c>
      <c r="B26" s="822" t="s">
        <v>572</v>
      </c>
      <c r="C26" s="825" t="s">
        <v>583</v>
      </c>
      <c r="D26" s="839" t="s">
        <v>584</v>
      </c>
      <c r="E26" s="825" t="s">
        <v>2762</v>
      </c>
      <c r="F26" s="839" t="s">
        <v>2763</v>
      </c>
      <c r="G26" s="825" t="s">
        <v>2798</v>
      </c>
      <c r="H26" s="825" t="s">
        <v>2799</v>
      </c>
      <c r="I26" s="831">
        <v>0.85571430410657612</v>
      </c>
      <c r="J26" s="831">
        <v>1400</v>
      </c>
      <c r="K26" s="832">
        <v>1197</v>
      </c>
    </row>
    <row r="27" spans="1:11" ht="14.45" customHeight="1" x14ac:dyDescent="0.2">
      <c r="A27" s="821" t="s">
        <v>571</v>
      </c>
      <c r="B27" s="822" t="s">
        <v>572</v>
      </c>
      <c r="C27" s="825" t="s">
        <v>583</v>
      </c>
      <c r="D27" s="839" t="s">
        <v>584</v>
      </c>
      <c r="E27" s="825" t="s">
        <v>2762</v>
      </c>
      <c r="F27" s="839" t="s">
        <v>2763</v>
      </c>
      <c r="G27" s="825" t="s">
        <v>2800</v>
      </c>
      <c r="H27" s="825" t="s">
        <v>2801</v>
      </c>
      <c r="I27" s="831">
        <v>1.5157142707279749</v>
      </c>
      <c r="J27" s="831">
        <v>1000</v>
      </c>
      <c r="K27" s="832">
        <v>1515.5</v>
      </c>
    </row>
    <row r="28" spans="1:11" ht="14.45" customHeight="1" x14ac:dyDescent="0.2">
      <c r="A28" s="821" t="s">
        <v>571</v>
      </c>
      <c r="B28" s="822" t="s">
        <v>572</v>
      </c>
      <c r="C28" s="825" t="s">
        <v>583</v>
      </c>
      <c r="D28" s="839" t="s">
        <v>584</v>
      </c>
      <c r="E28" s="825" t="s">
        <v>2762</v>
      </c>
      <c r="F28" s="839" t="s">
        <v>2763</v>
      </c>
      <c r="G28" s="825" t="s">
        <v>2802</v>
      </c>
      <c r="H28" s="825" t="s">
        <v>2803</v>
      </c>
      <c r="I28" s="831">
        <v>2.0674999356269836</v>
      </c>
      <c r="J28" s="831">
        <v>400</v>
      </c>
      <c r="K28" s="832">
        <v>827</v>
      </c>
    </row>
    <row r="29" spans="1:11" ht="14.45" customHeight="1" x14ac:dyDescent="0.2">
      <c r="A29" s="821" t="s">
        <v>571</v>
      </c>
      <c r="B29" s="822" t="s">
        <v>572</v>
      </c>
      <c r="C29" s="825" t="s">
        <v>583</v>
      </c>
      <c r="D29" s="839" t="s">
        <v>584</v>
      </c>
      <c r="E29" s="825" t="s">
        <v>2762</v>
      </c>
      <c r="F29" s="839" t="s">
        <v>2763</v>
      </c>
      <c r="G29" s="825" t="s">
        <v>2804</v>
      </c>
      <c r="H29" s="825" t="s">
        <v>2805</v>
      </c>
      <c r="I29" s="831">
        <v>3.3599998950958252</v>
      </c>
      <c r="J29" s="831">
        <v>400</v>
      </c>
      <c r="K29" s="832">
        <v>1344</v>
      </c>
    </row>
    <row r="30" spans="1:11" ht="14.45" customHeight="1" x14ac:dyDescent="0.2">
      <c r="A30" s="821" t="s">
        <v>571</v>
      </c>
      <c r="B30" s="822" t="s">
        <v>572</v>
      </c>
      <c r="C30" s="825" t="s">
        <v>583</v>
      </c>
      <c r="D30" s="839" t="s">
        <v>584</v>
      </c>
      <c r="E30" s="825" t="s">
        <v>2762</v>
      </c>
      <c r="F30" s="839" t="s">
        <v>2763</v>
      </c>
      <c r="G30" s="825" t="s">
        <v>2806</v>
      </c>
      <c r="H30" s="825" t="s">
        <v>2807</v>
      </c>
      <c r="I30" s="831">
        <v>46</v>
      </c>
      <c r="J30" s="831">
        <v>2</v>
      </c>
      <c r="K30" s="832">
        <v>92</v>
      </c>
    </row>
    <row r="31" spans="1:11" ht="14.45" customHeight="1" x14ac:dyDescent="0.2">
      <c r="A31" s="821" t="s">
        <v>571</v>
      </c>
      <c r="B31" s="822" t="s">
        <v>572</v>
      </c>
      <c r="C31" s="825" t="s">
        <v>583</v>
      </c>
      <c r="D31" s="839" t="s">
        <v>584</v>
      </c>
      <c r="E31" s="825" t="s">
        <v>2762</v>
      </c>
      <c r="F31" s="839" t="s">
        <v>2763</v>
      </c>
      <c r="G31" s="825" t="s">
        <v>2808</v>
      </c>
      <c r="H31" s="825" t="s">
        <v>2809</v>
      </c>
      <c r="I31" s="831">
        <v>0.37999999523162842</v>
      </c>
      <c r="J31" s="831">
        <v>100</v>
      </c>
      <c r="K31" s="832">
        <v>38</v>
      </c>
    </row>
    <row r="32" spans="1:11" ht="14.45" customHeight="1" x14ac:dyDescent="0.2">
      <c r="A32" s="821" t="s">
        <v>571</v>
      </c>
      <c r="B32" s="822" t="s">
        <v>572</v>
      </c>
      <c r="C32" s="825" t="s">
        <v>583</v>
      </c>
      <c r="D32" s="839" t="s">
        <v>584</v>
      </c>
      <c r="E32" s="825" t="s">
        <v>2762</v>
      </c>
      <c r="F32" s="839" t="s">
        <v>2763</v>
      </c>
      <c r="G32" s="825" t="s">
        <v>2810</v>
      </c>
      <c r="H32" s="825" t="s">
        <v>2811</v>
      </c>
      <c r="I32" s="831">
        <v>8.3985711506434857</v>
      </c>
      <c r="J32" s="831">
        <v>382</v>
      </c>
      <c r="K32" s="832">
        <v>3208.3200378417969</v>
      </c>
    </row>
    <row r="33" spans="1:11" ht="14.45" customHeight="1" x14ac:dyDescent="0.2">
      <c r="A33" s="821" t="s">
        <v>571</v>
      </c>
      <c r="B33" s="822" t="s">
        <v>572</v>
      </c>
      <c r="C33" s="825" t="s">
        <v>583</v>
      </c>
      <c r="D33" s="839" t="s">
        <v>584</v>
      </c>
      <c r="E33" s="825" t="s">
        <v>2762</v>
      </c>
      <c r="F33" s="839" t="s">
        <v>2763</v>
      </c>
      <c r="G33" s="825" t="s">
        <v>2812</v>
      </c>
      <c r="H33" s="825" t="s">
        <v>2813</v>
      </c>
      <c r="I33" s="831">
        <v>805</v>
      </c>
      <c r="J33" s="831">
        <v>5</v>
      </c>
      <c r="K33" s="832">
        <v>4025</v>
      </c>
    </row>
    <row r="34" spans="1:11" ht="14.45" customHeight="1" x14ac:dyDescent="0.2">
      <c r="A34" s="821" t="s">
        <v>571</v>
      </c>
      <c r="B34" s="822" t="s">
        <v>572</v>
      </c>
      <c r="C34" s="825" t="s">
        <v>583</v>
      </c>
      <c r="D34" s="839" t="s">
        <v>584</v>
      </c>
      <c r="E34" s="825" t="s">
        <v>2762</v>
      </c>
      <c r="F34" s="839" t="s">
        <v>2763</v>
      </c>
      <c r="G34" s="825" t="s">
        <v>2814</v>
      </c>
      <c r="H34" s="825" t="s">
        <v>2815</v>
      </c>
      <c r="I34" s="831">
        <v>2.56333327293396</v>
      </c>
      <c r="J34" s="831">
        <v>260</v>
      </c>
      <c r="K34" s="832">
        <v>665.80000305175781</v>
      </c>
    </row>
    <row r="35" spans="1:11" ht="14.45" customHeight="1" x14ac:dyDescent="0.2">
      <c r="A35" s="821" t="s">
        <v>571</v>
      </c>
      <c r="B35" s="822" t="s">
        <v>572</v>
      </c>
      <c r="C35" s="825" t="s">
        <v>583</v>
      </c>
      <c r="D35" s="839" t="s">
        <v>584</v>
      </c>
      <c r="E35" s="825" t="s">
        <v>2762</v>
      </c>
      <c r="F35" s="839" t="s">
        <v>2763</v>
      </c>
      <c r="G35" s="825" t="s">
        <v>2816</v>
      </c>
      <c r="H35" s="825" t="s">
        <v>2817</v>
      </c>
      <c r="I35" s="831">
        <v>3.3199999332427979</v>
      </c>
      <c r="J35" s="831">
        <v>260</v>
      </c>
      <c r="K35" s="832">
        <v>862</v>
      </c>
    </row>
    <row r="36" spans="1:11" ht="14.45" customHeight="1" x14ac:dyDescent="0.2">
      <c r="A36" s="821" t="s">
        <v>571</v>
      </c>
      <c r="B36" s="822" t="s">
        <v>572</v>
      </c>
      <c r="C36" s="825" t="s">
        <v>583</v>
      </c>
      <c r="D36" s="839" t="s">
        <v>584</v>
      </c>
      <c r="E36" s="825" t="s">
        <v>2762</v>
      </c>
      <c r="F36" s="839" t="s">
        <v>2763</v>
      </c>
      <c r="G36" s="825" t="s">
        <v>2818</v>
      </c>
      <c r="H36" s="825" t="s">
        <v>2819</v>
      </c>
      <c r="I36" s="831">
        <v>4.0100000500679016</v>
      </c>
      <c r="J36" s="831">
        <v>380</v>
      </c>
      <c r="K36" s="832">
        <v>1524.4000091552734</v>
      </c>
    </row>
    <row r="37" spans="1:11" ht="14.45" customHeight="1" x14ac:dyDescent="0.2">
      <c r="A37" s="821" t="s">
        <v>571</v>
      </c>
      <c r="B37" s="822" t="s">
        <v>572</v>
      </c>
      <c r="C37" s="825" t="s">
        <v>583</v>
      </c>
      <c r="D37" s="839" t="s">
        <v>584</v>
      </c>
      <c r="E37" s="825" t="s">
        <v>2762</v>
      </c>
      <c r="F37" s="839" t="s">
        <v>2763</v>
      </c>
      <c r="G37" s="825" t="s">
        <v>2820</v>
      </c>
      <c r="H37" s="825" t="s">
        <v>2821</v>
      </c>
      <c r="I37" s="831">
        <v>4.5779999732971195</v>
      </c>
      <c r="J37" s="831">
        <v>460</v>
      </c>
      <c r="K37" s="832">
        <v>2109.3999938964844</v>
      </c>
    </row>
    <row r="38" spans="1:11" ht="14.45" customHeight="1" x14ac:dyDescent="0.2">
      <c r="A38" s="821" t="s">
        <v>571</v>
      </c>
      <c r="B38" s="822" t="s">
        <v>572</v>
      </c>
      <c r="C38" s="825" t="s">
        <v>583</v>
      </c>
      <c r="D38" s="839" t="s">
        <v>584</v>
      </c>
      <c r="E38" s="825" t="s">
        <v>2762</v>
      </c>
      <c r="F38" s="839" t="s">
        <v>2763</v>
      </c>
      <c r="G38" s="825" t="s">
        <v>2822</v>
      </c>
      <c r="H38" s="825" t="s">
        <v>2823</v>
      </c>
      <c r="I38" s="831">
        <v>72.220001220703125</v>
      </c>
      <c r="J38" s="831">
        <v>4</v>
      </c>
      <c r="K38" s="832">
        <v>288.8800048828125</v>
      </c>
    </row>
    <row r="39" spans="1:11" ht="14.45" customHeight="1" x14ac:dyDescent="0.2">
      <c r="A39" s="821" t="s">
        <v>571</v>
      </c>
      <c r="B39" s="822" t="s">
        <v>572</v>
      </c>
      <c r="C39" s="825" t="s">
        <v>583</v>
      </c>
      <c r="D39" s="839" t="s">
        <v>584</v>
      </c>
      <c r="E39" s="825" t="s">
        <v>2762</v>
      </c>
      <c r="F39" s="839" t="s">
        <v>2763</v>
      </c>
      <c r="G39" s="825" t="s">
        <v>2824</v>
      </c>
      <c r="H39" s="825" t="s">
        <v>2825</v>
      </c>
      <c r="I39" s="831">
        <v>314.79998779296875</v>
      </c>
      <c r="J39" s="831">
        <v>1</v>
      </c>
      <c r="K39" s="832">
        <v>314.79998779296875</v>
      </c>
    </row>
    <row r="40" spans="1:11" ht="14.45" customHeight="1" x14ac:dyDescent="0.2">
      <c r="A40" s="821" t="s">
        <v>571</v>
      </c>
      <c r="B40" s="822" t="s">
        <v>572</v>
      </c>
      <c r="C40" s="825" t="s">
        <v>583</v>
      </c>
      <c r="D40" s="839" t="s">
        <v>584</v>
      </c>
      <c r="E40" s="825" t="s">
        <v>2762</v>
      </c>
      <c r="F40" s="839" t="s">
        <v>2763</v>
      </c>
      <c r="G40" s="825" t="s">
        <v>2826</v>
      </c>
      <c r="H40" s="825" t="s">
        <v>2827</v>
      </c>
      <c r="I40" s="831">
        <v>828.90997314453125</v>
      </c>
      <c r="J40" s="831">
        <v>43</v>
      </c>
      <c r="K40" s="832">
        <v>35643.12939453125</v>
      </c>
    </row>
    <row r="41" spans="1:11" ht="14.45" customHeight="1" x14ac:dyDescent="0.2">
      <c r="A41" s="821" t="s">
        <v>571</v>
      </c>
      <c r="B41" s="822" t="s">
        <v>572</v>
      </c>
      <c r="C41" s="825" t="s">
        <v>583</v>
      </c>
      <c r="D41" s="839" t="s">
        <v>584</v>
      </c>
      <c r="E41" s="825" t="s">
        <v>2762</v>
      </c>
      <c r="F41" s="839" t="s">
        <v>2763</v>
      </c>
      <c r="G41" s="825" t="s">
        <v>2828</v>
      </c>
      <c r="H41" s="825" t="s">
        <v>2829</v>
      </c>
      <c r="I41" s="831">
        <v>1311.5</v>
      </c>
      <c r="J41" s="831">
        <v>6</v>
      </c>
      <c r="K41" s="832">
        <v>7869</v>
      </c>
    </row>
    <row r="42" spans="1:11" ht="14.45" customHeight="1" x14ac:dyDescent="0.2">
      <c r="A42" s="821" t="s">
        <v>571</v>
      </c>
      <c r="B42" s="822" t="s">
        <v>572</v>
      </c>
      <c r="C42" s="825" t="s">
        <v>583</v>
      </c>
      <c r="D42" s="839" t="s">
        <v>584</v>
      </c>
      <c r="E42" s="825" t="s">
        <v>2762</v>
      </c>
      <c r="F42" s="839" t="s">
        <v>2763</v>
      </c>
      <c r="G42" s="825" t="s">
        <v>2830</v>
      </c>
      <c r="H42" s="825" t="s">
        <v>2831</v>
      </c>
      <c r="I42" s="831">
        <v>32.791429247174946</v>
      </c>
      <c r="J42" s="831">
        <v>70</v>
      </c>
      <c r="K42" s="832">
        <v>2295.3999633789063</v>
      </c>
    </row>
    <row r="43" spans="1:11" ht="14.45" customHeight="1" x14ac:dyDescent="0.2">
      <c r="A43" s="821" t="s">
        <v>571</v>
      </c>
      <c r="B43" s="822" t="s">
        <v>572</v>
      </c>
      <c r="C43" s="825" t="s">
        <v>583</v>
      </c>
      <c r="D43" s="839" t="s">
        <v>584</v>
      </c>
      <c r="E43" s="825" t="s">
        <v>2762</v>
      </c>
      <c r="F43" s="839" t="s">
        <v>2763</v>
      </c>
      <c r="G43" s="825" t="s">
        <v>2832</v>
      </c>
      <c r="H43" s="825" t="s">
        <v>2833</v>
      </c>
      <c r="I43" s="831">
        <v>591.69000244140625</v>
      </c>
      <c r="J43" s="831">
        <v>11</v>
      </c>
      <c r="K43" s="832">
        <v>6508.58984375</v>
      </c>
    </row>
    <row r="44" spans="1:11" ht="14.45" customHeight="1" x14ac:dyDescent="0.2">
      <c r="A44" s="821" t="s">
        <v>571</v>
      </c>
      <c r="B44" s="822" t="s">
        <v>572</v>
      </c>
      <c r="C44" s="825" t="s">
        <v>583</v>
      </c>
      <c r="D44" s="839" t="s">
        <v>584</v>
      </c>
      <c r="E44" s="825" t="s">
        <v>2762</v>
      </c>
      <c r="F44" s="839" t="s">
        <v>2763</v>
      </c>
      <c r="G44" s="825" t="s">
        <v>2834</v>
      </c>
      <c r="H44" s="825" t="s">
        <v>2835</v>
      </c>
      <c r="I44" s="831">
        <v>0.70714287246976582</v>
      </c>
      <c r="J44" s="831">
        <v>4000</v>
      </c>
      <c r="K44" s="832">
        <v>2810</v>
      </c>
    </row>
    <row r="45" spans="1:11" ht="14.45" customHeight="1" x14ac:dyDescent="0.2">
      <c r="A45" s="821" t="s">
        <v>571</v>
      </c>
      <c r="B45" s="822" t="s">
        <v>572</v>
      </c>
      <c r="C45" s="825" t="s">
        <v>583</v>
      </c>
      <c r="D45" s="839" t="s">
        <v>584</v>
      </c>
      <c r="E45" s="825" t="s">
        <v>2762</v>
      </c>
      <c r="F45" s="839" t="s">
        <v>2763</v>
      </c>
      <c r="G45" s="825" t="s">
        <v>2836</v>
      </c>
      <c r="H45" s="825" t="s">
        <v>2837</v>
      </c>
      <c r="I45" s="831">
        <v>31.192500114440918</v>
      </c>
      <c r="J45" s="831">
        <v>36</v>
      </c>
      <c r="K45" s="832">
        <v>1121.1000061035156</v>
      </c>
    </row>
    <row r="46" spans="1:11" ht="14.45" customHeight="1" x14ac:dyDescent="0.2">
      <c r="A46" s="821" t="s">
        <v>571</v>
      </c>
      <c r="B46" s="822" t="s">
        <v>572</v>
      </c>
      <c r="C46" s="825" t="s">
        <v>583</v>
      </c>
      <c r="D46" s="839" t="s">
        <v>584</v>
      </c>
      <c r="E46" s="825" t="s">
        <v>2762</v>
      </c>
      <c r="F46" s="839" t="s">
        <v>2763</v>
      </c>
      <c r="G46" s="825" t="s">
        <v>2838</v>
      </c>
      <c r="H46" s="825" t="s">
        <v>2839</v>
      </c>
      <c r="I46" s="831">
        <v>30.548750162124634</v>
      </c>
      <c r="J46" s="831">
        <v>246</v>
      </c>
      <c r="K46" s="832">
        <v>7520.8400268554688</v>
      </c>
    </row>
    <row r="47" spans="1:11" ht="14.45" customHeight="1" x14ac:dyDescent="0.2">
      <c r="A47" s="821" t="s">
        <v>571</v>
      </c>
      <c r="B47" s="822" t="s">
        <v>572</v>
      </c>
      <c r="C47" s="825" t="s">
        <v>583</v>
      </c>
      <c r="D47" s="839" t="s">
        <v>584</v>
      </c>
      <c r="E47" s="825" t="s">
        <v>2840</v>
      </c>
      <c r="F47" s="839" t="s">
        <v>2841</v>
      </c>
      <c r="G47" s="825" t="s">
        <v>2842</v>
      </c>
      <c r="H47" s="825" t="s">
        <v>2843</v>
      </c>
      <c r="I47" s="831">
        <v>47.189998626708984</v>
      </c>
      <c r="J47" s="831">
        <v>40</v>
      </c>
      <c r="K47" s="832">
        <v>1887.5999755859375</v>
      </c>
    </row>
    <row r="48" spans="1:11" ht="14.45" customHeight="1" x14ac:dyDescent="0.2">
      <c r="A48" s="821" t="s">
        <v>571</v>
      </c>
      <c r="B48" s="822" t="s">
        <v>572</v>
      </c>
      <c r="C48" s="825" t="s">
        <v>583</v>
      </c>
      <c r="D48" s="839" t="s">
        <v>584</v>
      </c>
      <c r="E48" s="825" t="s">
        <v>2840</v>
      </c>
      <c r="F48" s="839" t="s">
        <v>2841</v>
      </c>
      <c r="G48" s="825" t="s">
        <v>2844</v>
      </c>
      <c r="H48" s="825" t="s">
        <v>2845</v>
      </c>
      <c r="I48" s="831">
        <v>1.1666666405896345E-2</v>
      </c>
      <c r="J48" s="831">
        <v>260</v>
      </c>
      <c r="K48" s="832">
        <v>3.1000000238418579</v>
      </c>
    </row>
    <row r="49" spans="1:11" ht="14.45" customHeight="1" x14ac:dyDescent="0.2">
      <c r="A49" s="821" t="s">
        <v>571</v>
      </c>
      <c r="B49" s="822" t="s">
        <v>572</v>
      </c>
      <c r="C49" s="825" t="s">
        <v>583</v>
      </c>
      <c r="D49" s="839" t="s">
        <v>584</v>
      </c>
      <c r="E49" s="825" t="s">
        <v>2840</v>
      </c>
      <c r="F49" s="839" t="s">
        <v>2841</v>
      </c>
      <c r="G49" s="825" t="s">
        <v>2846</v>
      </c>
      <c r="H49" s="825" t="s">
        <v>2847</v>
      </c>
      <c r="I49" s="831">
        <v>808.280029296875</v>
      </c>
      <c r="J49" s="831">
        <v>1</v>
      </c>
      <c r="K49" s="832">
        <v>808.280029296875</v>
      </c>
    </row>
    <row r="50" spans="1:11" ht="14.45" customHeight="1" x14ac:dyDescent="0.2">
      <c r="A50" s="821" t="s">
        <v>571</v>
      </c>
      <c r="B50" s="822" t="s">
        <v>572</v>
      </c>
      <c r="C50" s="825" t="s">
        <v>583</v>
      </c>
      <c r="D50" s="839" t="s">
        <v>584</v>
      </c>
      <c r="E50" s="825" t="s">
        <v>2840</v>
      </c>
      <c r="F50" s="839" t="s">
        <v>2841</v>
      </c>
      <c r="G50" s="825" t="s">
        <v>2848</v>
      </c>
      <c r="H50" s="825" t="s">
        <v>2849</v>
      </c>
      <c r="I50" s="831">
        <v>11.140000343322754</v>
      </c>
      <c r="J50" s="831">
        <v>150</v>
      </c>
      <c r="K50" s="832">
        <v>1671</v>
      </c>
    </row>
    <row r="51" spans="1:11" ht="14.45" customHeight="1" x14ac:dyDescent="0.2">
      <c r="A51" s="821" t="s">
        <v>571</v>
      </c>
      <c r="B51" s="822" t="s">
        <v>572</v>
      </c>
      <c r="C51" s="825" t="s">
        <v>583</v>
      </c>
      <c r="D51" s="839" t="s">
        <v>584</v>
      </c>
      <c r="E51" s="825" t="s">
        <v>2840</v>
      </c>
      <c r="F51" s="839" t="s">
        <v>2841</v>
      </c>
      <c r="G51" s="825" t="s">
        <v>2850</v>
      </c>
      <c r="H51" s="825" t="s">
        <v>2851</v>
      </c>
      <c r="I51" s="831">
        <v>3.4850000143051147</v>
      </c>
      <c r="J51" s="831">
        <v>850</v>
      </c>
      <c r="K51" s="832">
        <v>2962.5</v>
      </c>
    </row>
    <row r="52" spans="1:11" ht="14.45" customHeight="1" x14ac:dyDescent="0.2">
      <c r="A52" s="821" t="s">
        <v>571</v>
      </c>
      <c r="B52" s="822" t="s">
        <v>572</v>
      </c>
      <c r="C52" s="825" t="s">
        <v>583</v>
      </c>
      <c r="D52" s="839" t="s">
        <v>584</v>
      </c>
      <c r="E52" s="825" t="s">
        <v>2840</v>
      </c>
      <c r="F52" s="839" t="s">
        <v>2841</v>
      </c>
      <c r="G52" s="825" t="s">
        <v>2852</v>
      </c>
      <c r="H52" s="825" t="s">
        <v>2853</v>
      </c>
      <c r="I52" s="831">
        <v>17.979999542236328</v>
      </c>
      <c r="J52" s="831">
        <v>700</v>
      </c>
      <c r="K52" s="832">
        <v>12586</v>
      </c>
    </row>
    <row r="53" spans="1:11" ht="14.45" customHeight="1" x14ac:dyDescent="0.2">
      <c r="A53" s="821" t="s">
        <v>571</v>
      </c>
      <c r="B53" s="822" t="s">
        <v>572</v>
      </c>
      <c r="C53" s="825" t="s">
        <v>583</v>
      </c>
      <c r="D53" s="839" t="s">
        <v>584</v>
      </c>
      <c r="E53" s="825" t="s">
        <v>2840</v>
      </c>
      <c r="F53" s="839" t="s">
        <v>2841</v>
      </c>
      <c r="G53" s="825" t="s">
        <v>2854</v>
      </c>
      <c r="H53" s="825" t="s">
        <v>2855</v>
      </c>
      <c r="I53" s="831">
        <v>17.979999542236328</v>
      </c>
      <c r="J53" s="831">
        <v>150</v>
      </c>
      <c r="K53" s="832">
        <v>2697</v>
      </c>
    </row>
    <row r="54" spans="1:11" ht="14.45" customHeight="1" x14ac:dyDescent="0.2">
      <c r="A54" s="821" t="s">
        <v>571</v>
      </c>
      <c r="B54" s="822" t="s">
        <v>572</v>
      </c>
      <c r="C54" s="825" t="s">
        <v>583</v>
      </c>
      <c r="D54" s="839" t="s">
        <v>584</v>
      </c>
      <c r="E54" s="825" t="s">
        <v>2840</v>
      </c>
      <c r="F54" s="839" t="s">
        <v>2841</v>
      </c>
      <c r="G54" s="825" t="s">
        <v>2856</v>
      </c>
      <c r="H54" s="825" t="s">
        <v>2857</v>
      </c>
      <c r="I54" s="831">
        <v>13.199999809265137</v>
      </c>
      <c r="J54" s="831">
        <v>40</v>
      </c>
      <c r="K54" s="832">
        <v>528</v>
      </c>
    </row>
    <row r="55" spans="1:11" ht="14.45" customHeight="1" x14ac:dyDescent="0.2">
      <c r="A55" s="821" t="s">
        <v>571</v>
      </c>
      <c r="B55" s="822" t="s">
        <v>572</v>
      </c>
      <c r="C55" s="825" t="s">
        <v>583</v>
      </c>
      <c r="D55" s="839" t="s">
        <v>584</v>
      </c>
      <c r="E55" s="825" t="s">
        <v>2840</v>
      </c>
      <c r="F55" s="839" t="s">
        <v>2841</v>
      </c>
      <c r="G55" s="825" t="s">
        <v>2858</v>
      </c>
      <c r="H55" s="825" t="s">
        <v>2859</v>
      </c>
      <c r="I55" s="831">
        <v>13.199999809265137</v>
      </c>
      <c r="J55" s="831">
        <v>30</v>
      </c>
      <c r="K55" s="832">
        <v>396</v>
      </c>
    </row>
    <row r="56" spans="1:11" ht="14.45" customHeight="1" x14ac:dyDescent="0.2">
      <c r="A56" s="821" t="s">
        <v>571</v>
      </c>
      <c r="B56" s="822" t="s">
        <v>572</v>
      </c>
      <c r="C56" s="825" t="s">
        <v>583</v>
      </c>
      <c r="D56" s="839" t="s">
        <v>584</v>
      </c>
      <c r="E56" s="825" t="s">
        <v>2840</v>
      </c>
      <c r="F56" s="839" t="s">
        <v>2841</v>
      </c>
      <c r="G56" s="825" t="s">
        <v>2860</v>
      </c>
      <c r="H56" s="825" t="s">
        <v>2861</v>
      </c>
      <c r="I56" s="831">
        <v>4.0300002098083496</v>
      </c>
      <c r="J56" s="831">
        <v>100</v>
      </c>
      <c r="K56" s="832">
        <v>403</v>
      </c>
    </row>
    <row r="57" spans="1:11" ht="14.45" customHeight="1" x14ac:dyDescent="0.2">
      <c r="A57" s="821" t="s">
        <v>571</v>
      </c>
      <c r="B57" s="822" t="s">
        <v>572</v>
      </c>
      <c r="C57" s="825" t="s">
        <v>583</v>
      </c>
      <c r="D57" s="839" t="s">
        <v>584</v>
      </c>
      <c r="E57" s="825" t="s">
        <v>2840</v>
      </c>
      <c r="F57" s="839" t="s">
        <v>2841</v>
      </c>
      <c r="G57" s="825" t="s">
        <v>2862</v>
      </c>
      <c r="H57" s="825" t="s">
        <v>2863</v>
      </c>
      <c r="I57" s="831">
        <v>3.1466667652130127</v>
      </c>
      <c r="J57" s="831">
        <v>30</v>
      </c>
      <c r="K57" s="832">
        <v>94.399999618530273</v>
      </c>
    </row>
    <row r="58" spans="1:11" ht="14.45" customHeight="1" x14ac:dyDescent="0.2">
      <c r="A58" s="821" t="s">
        <v>571</v>
      </c>
      <c r="B58" s="822" t="s">
        <v>572</v>
      </c>
      <c r="C58" s="825" t="s">
        <v>583</v>
      </c>
      <c r="D58" s="839" t="s">
        <v>584</v>
      </c>
      <c r="E58" s="825" t="s">
        <v>2840</v>
      </c>
      <c r="F58" s="839" t="s">
        <v>2841</v>
      </c>
      <c r="G58" s="825" t="s">
        <v>2864</v>
      </c>
      <c r="H58" s="825" t="s">
        <v>2865</v>
      </c>
      <c r="I58" s="831">
        <v>8.2299995422363281</v>
      </c>
      <c r="J58" s="831">
        <v>30</v>
      </c>
      <c r="K58" s="832">
        <v>246.83999633789063</v>
      </c>
    </row>
    <row r="59" spans="1:11" ht="14.45" customHeight="1" x14ac:dyDescent="0.2">
      <c r="A59" s="821" t="s">
        <v>571</v>
      </c>
      <c r="B59" s="822" t="s">
        <v>572</v>
      </c>
      <c r="C59" s="825" t="s">
        <v>583</v>
      </c>
      <c r="D59" s="839" t="s">
        <v>584</v>
      </c>
      <c r="E59" s="825" t="s">
        <v>2840</v>
      </c>
      <c r="F59" s="839" t="s">
        <v>2841</v>
      </c>
      <c r="G59" s="825" t="s">
        <v>2866</v>
      </c>
      <c r="H59" s="825" t="s">
        <v>2867</v>
      </c>
      <c r="I59" s="831">
        <v>4.9699997901916504</v>
      </c>
      <c r="J59" s="831">
        <v>10</v>
      </c>
      <c r="K59" s="832">
        <v>49.700000762939453</v>
      </c>
    </row>
    <row r="60" spans="1:11" ht="14.45" customHeight="1" x14ac:dyDescent="0.2">
      <c r="A60" s="821" t="s">
        <v>571</v>
      </c>
      <c r="B60" s="822" t="s">
        <v>572</v>
      </c>
      <c r="C60" s="825" t="s">
        <v>583</v>
      </c>
      <c r="D60" s="839" t="s">
        <v>584</v>
      </c>
      <c r="E60" s="825" t="s">
        <v>2840</v>
      </c>
      <c r="F60" s="839" t="s">
        <v>2841</v>
      </c>
      <c r="G60" s="825" t="s">
        <v>2868</v>
      </c>
      <c r="H60" s="825" t="s">
        <v>2869</v>
      </c>
      <c r="I60" s="831">
        <v>13.310000419616699</v>
      </c>
      <c r="J60" s="831">
        <v>140</v>
      </c>
      <c r="K60" s="832">
        <v>1863.4000244140625</v>
      </c>
    </row>
    <row r="61" spans="1:11" ht="14.45" customHeight="1" x14ac:dyDescent="0.2">
      <c r="A61" s="821" t="s">
        <v>571</v>
      </c>
      <c r="B61" s="822" t="s">
        <v>572</v>
      </c>
      <c r="C61" s="825" t="s">
        <v>583</v>
      </c>
      <c r="D61" s="839" t="s">
        <v>584</v>
      </c>
      <c r="E61" s="825" t="s">
        <v>2840</v>
      </c>
      <c r="F61" s="839" t="s">
        <v>2841</v>
      </c>
      <c r="G61" s="825" t="s">
        <v>2870</v>
      </c>
      <c r="H61" s="825" t="s">
        <v>2871</v>
      </c>
      <c r="I61" s="831">
        <v>184.58000183105469</v>
      </c>
      <c r="J61" s="831">
        <v>3</v>
      </c>
      <c r="K61" s="832">
        <v>553.739990234375</v>
      </c>
    </row>
    <row r="62" spans="1:11" ht="14.45" customHeight="1" x14ac:dyDescent="0.2">
      <c r="A62" s="821" t="s">
        <v>571</v>
      </c>
      <c r="B62" s="822" t="s">
        <v>572</v>
      </c>
      <c r="C62" s="825" t="s">
        <v>583</v>
      </c>
      <c r="D62" s="839" t="s">
        <v>584</v>
      </c>
      <c r="E62" s="825" t="s">
        <v>2840</v>
      </c>
      <c r="F62" s="839" t="s">
        <v>2841</v>
      </c>
      <c r="G62" s="825" t="s">
        <v>2872</v>
      </c>
      <c r="H62" s="825" t="s">
        <v>2873</v>
      </c>
      <c r="I62" s="831">
        <v>30.25</v>
      </c>
      <c r="J62" s="831">
        <v>80</v>
      </c>
      <c r="K62" s="832">
        <v>2420</v>
      </c>
    </row>
    <row r="63" spans="1:11" ht="14.45" customHeight="1" x14ac:dyDescent="0.2">
      <c r="A63" s="821" t="s">
        <v>571</v>
      </c>
      <c r="B63" s="822" t="s">
        <v>572</v>
      </c>
      <c r="C63" s="825" t="s">
        <v>583</v>
      </c>
      <c r="D63" s="839" t="s">
        <v>584</v>
      </c>
      <c r="E63" s="825" t="s">
        <v>2840</v>
      </c>
      <c r="F63" s="839" t="s">
        <v>2841</v>
      </c>
      <c r="G63" s="825" t="s">
        <v>2874</v>
      </c>
      <c r="H63" s="825" t="s">
        <v>2875</v>
      </c>
      <c r="I63" s="831">
        <v>26.170000076293945</v>
      </c>
      <c r="J63" s="831">
        <v>4</v>
      </c>
      <c r="K63" s="832">
        <v>104.68000030517578</v>
      </c>
    </row>
    <row r="64" spans="1:11" ht="14.45" customHeight="1" x14ac:dyDescent="0.2">
      <c r="A64" s="821" t="s">
        <v>571</v>
      </c>
      <c r="B64" s="822" t="s">
        <v>572</v>
      </c>
      <c r="C64" s="825" t="s">
        <v>583</v>
      </c>
      <c r="D64" s="839" t="s">
        <v>584</v>
      </c>
      <c r="E64" s="825" t="s">
        <v>2840</v>
      </c>
      <c r="F64" s="839" t="s">
        <v>2841</v>
      </c>
      <c r="G64" s="825" t="s">
        <v>2876</v>
      </c>
      <c r="H64" s="825" t="s">
        <v>2877</v>
      </c>
      <c r="I64" s="831">
        <v>9.1999998092651367</v>
      </c>
      <c r="J64" s="831">
        <v>750</v>
      </c>
      <c r="K64" s="832">
        <v>6900</v>
      </c>
    </row>
    <row r="65" spans="1:11" ht="14.45" customHeight="1" x14ac:dyDescent="0.2">
      <c r="A65" s="821" t="s">
        <v>571</v>
      </c>
      <c r="B65" s="822" t="s">
        <v>572</v>
      </c>
      <c r="C65" s="825" t="s">
        <v>583</v>
      </c>
      <c r="D65" s="839" t="s">
        <v>584</v>
      </c>
      <c r="E65" s="825" t="s">
        <v>2840</v>
      </c>
      <c r="F65" s="839" t="s">
        <v>2841</v>
      </c>
      <c r="G65" s="825" t="s">
        <v>2878</v>
      </c>
      <c r="H65" s="825" t="s">
        <v>2879</v>
      </c>
      <c r="I65" s="831">
        <v>35.090000152587891</v>
      </c>
      <c r="J65" s="831">
        <v>30</v>
      </c>
      <c r="K65" s="832">
        <v>1052.699951171875</v>
      </c>
    </row>
    <row r="66" spans="1:11" ht="14.45" customHeight="1" x14ac:dyDescent="0.2">
      <c r="A66" s="821" t="s">
        <v>571</v>
      </c>
      <c r="B66" s="822" t="s">
        <v>572</v>
      </c>
      <c r="C66" s="825" t="s">
        <v>583</v>
      </c>
      <c r="D66" s="839" t="s">
        <v>584</v>
      </c>
      <c r="E66" s="825" t="s">
        <v>2840</v>
      </c>
      <c r="F66" s="839" t="s">
        <v>2841</v>
      </c>
      <c r="G66" s="825" t="s">
        <v>2880</v>
      </c>
      <c r="H66" s="825" t="s">
        <v>2881</v>
      </c>
      <c r="I66" s="831">
        <v>7.2599999904632568</v>
      </c>
      <c r="J66" s="831">
        <v>20</v>
      </c>
      <c r="K66" s="832">
        <v>145.19999694824219</v>
      </c>
    </row>
    <row r="67" spans="1:11" ht="14.45" customHeight="1" x14ac:dyDescent="0.2">
      <c r="A67" s="821" t="s">
        <v>571</v>
      </c>
      <c r="B67" s="822" t="s">
        <v>572</v>
      </c>
      <c r="C67" s="825" t="s">
        <v>583</v>
      </c>
      <c r="D67" s="839" t="s">
        <v>584</v>
      </c>
      <c r="E67" s="825" t="s">
        <v>2840</v>
      </c>
      <c r="F67" s="839" t="s">
        <v>2841</v>
      </c>
      <c r="G67" s="825" t="s">
        <v>2882</v>
      </c>
      <c r="H67" s="825" t="s">
        <v>2883</v>
      </c>
      <c r="I67" s="831">
        <v>172.5</v>
      </c>
      <c r="J67" s="831">
        <v>2</v>
      </c>
      <c r="K67" s="832">
        <v>345</v>
      </c>
    </row>
    <row r="68" spans="1:11" ht="14.45" customHeight="1" x14ac:dyDescent="0.2">
      <c r="A68" s="821" t="s">
        <v>571</v>
      </c>
      <c r="B68" s="822" t="s">
        <v>572</v>
      </c>
      <c r="C68" s="825" t="s">
        <v>583</v>
      </c>
      <c r="D68" s="839" t="s">
        <v>584</v>
      </c>
      <c r="E68" s="825" t="s">
        <v>2840</v>
      </c>
      <c r="F68" s="839" t="s">
        <v>2841</v>
      </c>
      <c r="G68" s="825" t="s">
        <v>2884</v>
      </c>
      <c r="H68" s="825" t="s">
        <v>2885</v>
      </c>
      <c r="I68" s="831">
        <v>6.4450000524520874</v>
      </c>
      <c r="J68" s="831">
        <v>120</v>
      </c>
      <c r="K68" s="832">
        <v>773.40000915527344</v>
      </c>
    </row>
    <row r="69" spans="1:11" ht="14.45" customHeight="1" x14ac:dyDescent="0.2">
      <c r="A69" s="821" t="s">
        <v>571</v>
      </c>
      <c r="B69" s="822" t="s">
        <v>572</v>
      </c>
      <c r="C69" s="825" t="s">
        <v>583</v>
      </c>
      <c r="D69" s="839" t="s">
        <v>584</v>
      </c>
      <c r="E69" s="825" t="s">
        <v>2840</v>
      </c>
      <c r="F69" s="839" t="s">
        <v>2841</v>
      </c>
      <c r="G69" s="825" t="s">
        <v>2886</v>
      </c>
      <c r="H69" s="825" t="s">
        <v>2887</v>
      </c>
      <c r="I69" s="831">
        <v>6.0500001907348633</v>
      </c>
      <c r="J69" s="831">
        <v>15</v>
      </c>
      <c r="K69" s="832">
        <v>90.75</v>
      </c>
    </row>
    <row r="70" spans="1:11" ht="14.45" customHeight="1" x14ac:dyDescent="0.2">
      <c r="A70" s="821" t="s">
        <v>571</v>
      </c>
      <c r="B70" s="822" t="s">
        <v>572</v>
      </c>
      <c r="C70" s="825" t="s">
        <v>583</v>
      </c>
      <c r="D70" s="839" t="s">
        <v>584</v>
      </c>
      <c r="E70" s="825" t="s">
        <v>2840</v>
      </c>
      <c r="F70" s="839" t="s">
        <v>2841</v>
      </c>
      <c r="G70" s="825" t="s">
        <v>2888</v>
      </c>
      <c r="H70" s="825" t="s">
        <v>2889</v>
      </c>
      <c r="I70" s="831">
        <v>11.369999885559082</v>
      </c>
      <c r="J70" s="831">
        <v>100</v>
      </c>
      <c r="K70" s="832">
        <v>1137</v>
      </c>
    </row>
    <row r="71" spans="1:11" ht="14.45" customHeight="1" x14ac:dyDescent="0.2">
      <c r="A71" s="821" t="s">
        <v>571</v>
      </c>
      <c r="B71" s="822" t="s">
        <v>572</v>
      </c>
      <c r="C71" s="825" t="s">
        <v>583</v>
      </c>
      <c r="D71" s="839" t="s">
        <v>584</v>
      </c>
      <c r="E71" s="825" t="s">
        <v>2840</v>
      </c>
      <c r="F71" s="839" t="s">
        <v>2841</v>
      </c>
      <c r="G71" s="825" t="s">
        <v>2890</v>
      </c>
      <c r="H71" s="825" t="s">
        <v>2891</v>
      </c>
      <c r="I71" s="831">
        <v>0.82222221295038855</v>
      </c>
      <c r="J71" s="831">
        <v>5000</v>
      </c>
      <c r="K71" s="832">
        <v>4113</v>
      </c>
    </row>
    <row r="72" spans="1:11" ht="14.45" customHeight="1" x14ac:dyDescent="0.2">
      <c r="A72" s="821" t="s">
        <v>571</v>
      </c>
      <c r="B72" s="822" t="s">
        <v>572</v>
      </c>
      <c r="C72" s="825" t="s">
        <v>583</v>
      </c>
      <c r="D72" s="839" t="s">
        <v>584</v>
      </c>
      <c r="E72" s="825" t="s">
        <v>2840</v>
      </c>
      <c r="F72" s="839" t="s">
        <v>2841</v>
      </c>
      <c r="G72" s="825" t="s">
        <v>2892</v>
      </c>
      <c r="H72" s="825" t="s">
        <v>2893</v>
      </c>
      <c r="I72" s="831">
        <v>0.43833333253860474</v>
      </c>
      <c r="J72" s="831">
        <v>600</v>
      </c>
      <c r="K72" s="832">
        <v>263</v>
      </c>
    </row>
    <row r="73" spans="1:11" ht="14.45" customHeight="1" x14ac:dyDescent="0.2">
      <c r="A73" s="821" t="s">
        <v>571</v>
      </c>
      <c r="B73" s="822" t="s">
        <v>572</v>
      </c>
      <c r="C73" s="825" t="s">
        <v>583</v>
      </c>
      <c r="D73" s="839" t="s">
        <v>584</v>
      </c>
      <c r="E73" s="825" t="s">
        <v>2840</v>
      </c>
      <c r="F73" s="839" t="s">
        <v>2841</v>
      </c>
      <c r="G73" s="825" t="s">
        <v>2894</v>
      </c>
      <c r="H73" s="825" t="s">
        <v>2895</v>
      </c>
      <c r="I73" s="831">
        <v>1.137499988079071</v>
      </c>
      <c r="J73" s="831">
        <v>2000</v>
      </c>
      <c r="K73" s="832">
        <v>2274.4000244140625</v>
      </c>
    </row>
    <row r="74" spans="1:11" ht="14.45" customHeight="1" x14ac:dyDescent="0.2">
      <c r="A74" s="821" t="s">
        <v>571</v>
      </c>
      <c r="B74" s="822" t="s">
        <v>572</v>
      </c>
      <c r="C74" s="825" t="s">
        <v>583</v>
      </c>
      <c r="D74" s="839" t="s">
        <v>584</v>
      </c>
      <c r="E74" s="825" t="s">
        <v>2840</v>
      </c>
      <c r="F74" s="839" t="s">
        <v>2841</v>
      </c>
      <c r="G74" s="825" t="s">
        <v>2896</v>
      </c>
      <c r="H74" s="825" t="s">
        <v>2897</v>
      </c>
      <c r="I74" s="831">
        <v>0.57999998331069946</v>
      </c>
      <c r="J74" s="831">
        <v>4400</v>
      </c>
      <c r="K74" s="832">
        <v>2552</v>
      </c>
    </row>
    <row r="75" spans="1:11" ht="14.45" customHeight="1" x14ac:dyDescent="0.2">
      <c r="A75" s="821" t="s">
        <v>571</v>
      </c>
      <c r="B75" s="822" t="s">
        <v>572</v>
      </c>
      <c r="C75" s="825" t="s">
        <v>583</v>
      </c>
      <c r="D75" s="839" t="s">
        <v>584</v>
      </c>
      <c r="E75" s="825" t="s">
        <v>2840</v>
      </c>
      <c r="F75" s="839" t="s">
        <v>2841</v>
      </c>
      <c r="G75" s="825" t="s">
        <v>2898</v>
      </c>
      <c r="H75" s="825" t="s">
        <v>2899</v>
      </c>
      <c r="I75" s="831">
        <v>2.75</v>
      </c>
      <c r="J75" s="831">
        <v>1000</v>
      </c>
      <c r="K75" s="832">
        <v>2750</v>
      </c>
    </row>
    <row r="76" spans="1:11" ht="14.45" customHeight="1" x14ac:dyDescent="0.2">
      <c r="A76" s="821" t="s">
        <v>571</v>
      </c>
      <c r="B76" s="822" t="s">
        <v>572</v>
      </c>
      <c r="C76" s="825" t="s">
        <v>583</v>
      </c>
      <c r="D76" s="839" t="s">
        <v>584</v>
      </c>
      <c r="E76" s="825" t="s">
        <v>2840</v>
      </c>
      <c r="F76" s="839" t="s">
        <v>2841</v>
      </c>
      <c r="G76" s="825" t="s">
        <v>2900</v>
      </c>
      <c r="H76" s="825" t="s">
        <v>2901</v>
      </c>
      <c r="I76" s="831">
        <v>1.5700000524520874</v>
      </c>
      <c r="J76" s="831">
        <v>200</v>
      </c>
      <c r="K76" s="832">
        <v>314</v>
      </c>
    </row>
    <row r="77" spans="1:11" ht="14.45" customHeight="1" x14ac:dyDescent="0.2">
      <c r="A77" s="821" t="s">
        <v>571</v>
      </c>
      <c r="B77" s="822" t="s">
        <v>572</v>
      </c>
      <c r="C77" s="825" t="s">
        <v>583</v>
      </c>
      <c r="D77" s="839" t="s">
        <v>584</v>
      </c>
      <c r="E77" s="825" t="s">
        <v>2840</v>
      </c>
      <c r="F77" s="839" t="s">
        <v>2841</v>
      </c>
      <c r="G77" s="825" t="s">
        <v>2902</v>
      </c>
      <c r="H77" s="825" t="s">
        <v>2903</v>
      </c>
      <c r="I77" s="831">
        <v>5.3133331934611006</v>
      </c>
      <c r="J77" s="831">
        <v>60</v>
      </c>
      <c r="K77" s="832">
        <v>318.80000305175781</v>
      </c>
    </row>
    <row r="78" spans="1:11" ht="14.45" customHeight="1" x14ac:dyDescent="0.2">
      <c r="A78" s="821" t="s">
        <v>571</v>
      </c>
      <c r="B78" s="822" t="s">
        <v>572</v>
      </c>
      <c r="C78" s="825" t="s">
        <v>583</v>
      </c>
      <c r="D78" s="839" t="s">
        <v>584</v>
      </c>
      <c r="E78" s="825" t="s">
        <v>2840</v>
      </c>
      <c r="F78" s="839" t="s">
        <v>2841</v>
      </c>
      <c r="G78" s="825" t="s">
        <v>2904</v>
      </c>
      <c r="H78" s="825" t="s">
        <v>2905</v>
      </c>
      <c r="I78" s="831">
        <v>2.1133332252502441</v>
      </c>
      <c r="J78" s="831">
        <v>2300</v>
      </c>
      <c r="K78" s="832">
        <v>4861</v>
      </c>
    </row>
    <row r="79" spans="1:11" ht="14.45" customHeight="1" x14ac:dyDescent="0.2">
      <c r="A79" s="821" t="s">
        <v>571</v>
      </c>
      <c r="B79" s="822" t="s">
        <v>572</v>
      </c>
      <c r="C79" s="825" t="s">
        <v>583</v>
      </c>
      <c r="D79" s="839" t="s">
        <v>584</v>
      </c>
      <c r="E79" s="825" t="s">
        <v>2840</v>
      </c>
      <c r="F79" s="839" t="s">
        <v>2841</v>
      </c>
      <c r="G79" s="825" t="s">
        <v>2906</v>
      </c>
      <c r="H79" s="825" t="s">
        <v>2907</v>
      </c>
      <c r="I79" s="831">
        <v>8.4700002670288086</v>
      </c>
      <c r="J79" s="831">
        <v>60</v>
      </c>
      <c r="K79" s="832">
        <v>508.20001220703125</v>
      </c>
    </row>
    <row r="80" spans="1:11" ht="14.45" customHeight="1" x14ac:dyDescent="0.2">
      <c r="A80" s="821" t="s">
        <v>571</v>
      </c>
      <c r="B80" s="822" t="s">
        <v>572</v>
      </c>
      <c r="C80" s="825" t="s">
        <v>583</v>
      </c>
      <c r="D80" s="839" t="s">
        <v>584</v>
      </c>
      <c r="E80" s="825" t="s">
        <v>2840</v>
      </c>
      <c r="F80" s="839" t="s">
        <v>2841</v>
      </c>
      <c r="G80" s="825" t="s">
        <v>2908</v>
      </c>
      <c r="H80" s="825" t="s">
        <v>2909</v>
      </c>
      <c r="I80" s="831">
        <v>6.2300000190734863</v>
      </c>
      <c r="J80" s="831">
        <v>25</v>
      </c>
      <c r="K80" s="832">
        <v>155.74999618530273</v>
      </c>
    </row>
    <row r="81" spans="1:11" ht="14.45" customHeight="1" x14ac:dyDescent="0.2">
      <c r="A81" s="821" t="s">
        <v>571</v>
      </c>
      <c r="B81" s="822" t="s">
        <v>572</v>
      </c>
      <c r="C81" s="825" t="s">
        <v>583</v>
      </c>
      <c r="D81" s="839" t="s">
        <v>584</v>
      </c>
      <c r="E81" s="825" t="s">
        <v>2840</v>
      </c>
      <c r="F81" s="839" t="s">
        <v>2841</v>
      </c>
      <c r="G81" s="825" t="s">
        <v>2910</v>
      </c>
      <c r="H81" s="825" t="s">
        <v>2911</v>
      </c>
      <c r="I81" s="831">
        <v>1.2100000381469727</v>
      </c>
      <c r="J81" s="831">
        <v>75</v>
      </c>
      <c r="K81" s="832">
        <v>90.75</v>
      </c>
    </row>
    <row r="82" spans="1:11" ht="14.45" customHeight="1" x14ac:dyDescent="0.2">
      <c r="A82" s="821" t="s">
        <v>571</v>
      </c>
      <c r="B82" s="822" t="s">
        <v>572</v>
      </c>
      <c r="C82" s="825" t="s">
        <v>583</v>
      </c>
      <c r="D82" s="839" t="s">
        <v>584</v>
      </c>
      <c r="E82" s="825" t="s">
        <v>2840</v>
      </c>
      <c r="F82" s="839" t="s">
        <v>2841</v>
      </c>
      <c r="G82" s="825" t="s">
        <v>2912</v>
      </c>
      <c r="H82" s="825" t="s">
        <v>2913</v>
      </c>
      <c r="I82" s="831">
        <v>0.4699999988079071</v>
      </c>
      <c r="J82" s="831">
        <v>2400</v>
      </c>
      <c r="K82" s="832">
        <v>1128</v>
      </c>
    </row>
    <row r="83" spans="1:11" ht="14.45" customHeight="1" x14ac:dyDescent="0.2">
      <c r="A83" s="821" t="s">
        <v>571</v>
      </c>
      <c r="B83" s="822" t="s">
        <v>572</v>
      </c>
      <c r="C83" s="825" t="s">
        <v>583</v>
      </c>
      <c r="D83" s="839" t="s">
        <v>584</v>
      </c>
      <c r="E83" s="825" t="s">
        <v>2840</v>
      </c>
      <c r="F83" s="839" t="s">
        <v>2841</v>
      </c>
      <c r="G83" s="825" t="s">
        <v>2914</v>
      </c>
      <c r="H83" s="825" t="s">
        <v>2915</v>
      </c>
      <c r="I83" s="831">
        <v>1.9837500154972076</v>
      </c>
      <c r="J83" s="831">
        <v>450</v>
      </c>
      <c r="K83" s="832">
        <v>892.5</v>
      </c>
    </row>
    <row r="84" spans="1:11" ht="14.45" customHeight="1" x14ac:dyDescent="0.2">
      <c r="A84" s="821" t="s">
        <v>571</v>
      </c>
      <c r="B84" s="822" t="s">
        <v>572</v>
      </c>
      <c r="C84" s="825" t="s">
        <v>583</v>
      </c>
      <c r="D84" s="839" t="s">
        <v>584</v>
      </c>
      <c r="E84" s="825" t="s">
        <v>2840</v>
      </c>
      <c r="F84" s="839" t="s">
        <v>2841</v>
      </c>
      <c r="G84" s="825" t="s">
        <v>2916</v>
      </c>
      <c r="H84" s="825" t="s">
        <v>2917</v>
      </c>
      <c r="I84" s="831">
        <v>2.0399999618530273</v>
      </c>
      <c r="J84" s="831">
        <v>50</v>
      </c>
      <c r="K84" s="832">
        <v>102</v>
      </c>
    </row>
    <row r="85" spans="1:11" ht="14.45" customHeight="1" x14ac:dyDescent="0.2">
      <c r="A85" s="821" t="s">
        <v>571</v>
      </c>
      <c r="B85" s="822" t="s">
        <v>572</v>
      </c>
      <c r="C85" s="825" t="s">
        <v>583</v>
      </c>
      <c r="D85" s="839" t="s">
        <v>584</v>
      </c>
      <c r="E85" s="825" t="s">
        <v>2840</v>
      </c>
      <c r="F85" s="839" t="s">
        <v>2841</v>
      </c>
      <c r="G85" s="825" t="s">
        <v>2918</v>
      </c>
      <c r="H85" s="825" t="s">
        <v>2919</v>
      </c>
      <c r="I85" s="831">
        <v>2.6985714776175365</v>
      </c>
      <c r="J85" s="831">
        <v>350</v>
      </c>
      <c r="K85" s="832">
        <v>944.5</v>
      </c>
    </row>
    <row r="86" spans="1:11" ht="14.45" customHeight="1" x14ac:dyDescent="0.2">
      <c r="A86" s="821" t="s">
        <v>571</v>
      </c>
      <c r="B86" s="822" t="s">
        <v>572</v>
      </c>
      <c r="C86" s="825" t="s">
        <v>583</v>
      </c>
      <c r="D86" s="839" t="s">
        <v>584</v>
      </c>
      <c r="E86" s="825" t="s">
        <v>2840</v>
      </c>
      <c r="F86" s="839" t="s">
        <v>2841</v>
      </c>
      <c r="G86" s="825" t="s">
        <v>2920</v>
      </c>
      <c r="H86" s="825" t="s">
        <v>2921</v>
      </c>
      <c r="I86" s="831">
        <v>1.9199999570846558</v>
      </c>
      <c r="J86" s="831">
        <v>50</v>
      </c>
      <c r="K86" s="832">
        <v>96</v>
      </c>
    </row>
    <row r="87" spans="1:11" ht="14.45" customHeight="1" x14ac:dyDescent="0.2">
      <c r="A87" s="821" t="s">
        <v>571</v>
      </c>
      <c r="B87" s="822" t="s">
        <v>572</v>
      </c>
      <c r="C87" s="825" t="s">
        <v>583</v>
      </c>
      <c r="D87" s="839" t="s">
        <v>584</v>
      </c>
      <c r="E87" s="825" t="s">
        <v>2840</v>
      </c>
      <c r="F87" s="839" t="s">
        <v>2841</v>
      </c>
      <c r="G87" s="825" t="s">
        <v>2922</v>
      </c>
      <c r="H87" s="825" t="s">
        <v>2923</v>
      </c>
      <c r="I87" s="831">
        <v>2.1660000801086428</v>
      </c>
      <c r="J87" s="831">
        <v>300</v>
      </c>
      <c r="K87" s="832">
        <v>650</v>
      </c>
    </row>
    <row r="88" spans="1:11" ht="14.45" customHeight="1" x14ac:dyDescent="0.2">
      <c r="A88" s="821" t="s">
        <v>571</v>
      </c>
      <c r="B88" s="822" t="s">
        <v>572</v>
      </c>
      <c r="C88" s="825" t="s">
        <v>583</v>
      </c>
      <c r="D88" s="839" t="s">
        <v>584</v>
      </c>
      <c r="E88" s="825" t="s">
        <v>2840</v>
      </c>
      <c r="F88" s="839" t="s">
        <v>2841</v>
      </c>
      <c r="G88" s="825" t="s">
        <v>2924</v>
      </c>
      <c r="H88" s="825" t="s">
        <v>2925</v>
      </c>
      <c r="I88" s="831">
        <v>21.234999656677246</v>
      </c>
      <c r="J88" s="831">
        <v>25</v>
      </c>
      <c r="K88" s="832">
        <v>530.90000915527344</v>
      </c>
    </row>
    <row r="89" spans="1:11" ht="14.45" customHeight="1" x14ac:dyDescent="0.2">
      <c r="A89" s="821" t="s">
        <v>571</v>
      </c>
      <c r="B89" s="822" t="s">
        <v>572</v>
      </c>
      <c r="C89" s="825" t="s">
        <v>583</v>
      </c>
      <c r="D89" s="839" t="s">
        <v>584</v>
      </c>
      <c r="E89" s="825" t="s">
        <v>2840</v>
      </c>
      <c r="F89" s="839" t="s">
        <v>2841</v>
      </c>
      <c r="G89" s="825" t="s">
        <v>2926</v>
      </c>
      <c r="H89" s="825" t="s">
        <v>2927</v>
      </c>
      <c r="I89" s="831">
        <v>5.380000114440918</v>
      </c>
      <c r="J89" s="831">
        <v>150</v>
      </c>
      <c r="K89" s="832">
        <v>806.99998474121094</v>
      </c>
    </row>
    <row r="90" spans="1:11" ht="14.45" customHeight="1" x14ac:dyDescent="0.2">
      <c r="A90" s="821" t="s">
        <v>571</v>
      </c>
      <c r="B90" s="822" t="s">
        <v>572</v>
      </c>
      <c r="C90" s="825" t="s">
        <v>583</v>
      </c>
      <c r="D90" s="839" t="s">
        <v>584</v>
      </c>
      <c r="E90" s="825" t="s">
        <v>2840</v>
      </c>
      <c r="F90" s="839" t="s">
        <v>2841</v>
      </c>
      <c r="G90" s="825" t="s">
        <v>2928</v>
      </c>
      <c r="H90" s="825" t="s">
        <v>2929</v>
      </c>
      <c r="I90" s="831">
        <v>2.5099999904632568</v>
      </c>
      <c r="J90" s="831">
        <v>50</v>
      </c>
      <c r="K90" s="832">
        <v>125.5</v>
      </c>
    </row>
    <row r="91" spans="1:11" ht="14.45" customHeight="1" x14ac:dyDescent="0.2">
      <c r="A91" s="821" t="s">
        <v>571</v>
      </c>
      <c r="B91" s="822" t="s">
        <v>572</v>
      </c>
      <c r="C91" s="825" t="s">
        <v>583</v>
      </c>
      <c r="D91" s="839" t="s">
        <v>584</v>
      </c>
      <c r="E91" s="825" t="s">
        <v>2840</v>
      </c>
      <c r="F91" s="839" t="s">
        <v>2841</v>
      </c>
      <c r="G91" s="825" t="s">
        <v>2930</v>
      </c>
      <c r="H91" s="825" t="s">
        <v>2931</v>
      </c>
      <c r="I91" s="831">
        <v>23.719999313354492</v>
      </c>
      <c r="J91" s="831">
        <v>20</v>
      </c>
      <c r="K91" s="832">
        <v>474.39999389648438</v>
      </c>
    </row>
    <row r="92" spans="1:11" ht="14.45" customHeight="1" x14ac:dyDescent="0.2">
      <c r="A92" s="821" t="s">
        <v>571</v>
      </c>
      <c r="B92" s="822" t="s">
        <v>572</v>
      </c>
      <c r="C92" s="825" t="s">
        <v>583</v>
      </c>
      <c r="D92" s="839" t="s">
        <v>584</v>
      </c>
      <c r="E92" s="825" t="s">
        <v>2840</v>
      </c>
      <c r="F92" s="839" t="s">
        <v>2841</v>
      </c>
      <c r="G92" s="825" t="s">
        <v>2930</v>
      </c>
      <c r="H92" s="825" t="s">
        <v>2932</v>
      </c>
      <c r="I92" s="831">
        <v>23.092499256134033</v>
      </c>
      <c r="J92" s="831">
        <v>68</v>
      </c>
      <c r="K92" s="832">
        <v>1562.8299789428711</v>
      </c>
    </row>
    <row r="93" spans="1:11" ht="14.45" customHeight="1" x14ac:dyDescent="0.2">
      <c r="A93" s="821" t="s">
        <v>571</v>
      </c>
      <c r="B93" s="822" t="s">
        <v>572</v>
      </c>
      <c r="C93" s="825" t="s">
        <v>583</v>
      </c>
      <c r="D93" s="839" t="s">
        <v>584</v>
      </c>
      <c r="E93" s="825" t="s">
        <v>2933</v>
      </c>
      <c r="F93" s="839" t="s">
        <v>2934</v>
      </c>
      <c r="G93" s="825" t="s">
        <v>2935</v>
      </c>
      <c r="H93" s="825" t="s">
        <v>2936</v>
      </c>
      <c r="I93" s="831">
        <v>10.162499904632568</v>
      </c>
      <c r="J93" s="831">
        <v>3000</v>
      </c>
      <c r="K93" s="832">
        <v>30488</v>
      </c>
    </row>
    <row r="94" spans="1:11" ht="14.45" customHeight="1" x14ac:dyDescent="0.2">
      <c r="A94" s="821" t="s">
        <v>571</v>
      </c>
      <c r="B94" s="822" t="s">
        <v>572</v>
      </c>
      <c r="C94" s="825" t="s">
        <v>583</v>
      </c>
      <c r="D94" s="839" t="s">
        <v>584</v>
      </c>
      <c r="E94" s="825" t="s">
        <v>2933</v>
      </c>
      <c r="F94" s="839" t="s">
        <v>2934</v>
      </c>
      <c r="G94" s="825" t="s">
        <v>2937</v>
      </c>
      <c r="H94" s="825" t="s">
        <v>2938</v>
      </c>
      <c r="I94" s="831">
        <v>7.4966665903727217</v>
      </c>
      <c r="J94" s="831">
        <v>125</v>
      </c>
      <c r="K94" s="832">
        <v>931</v>
      </c>
    </row>
    <row r="95" spans="1:11" ht="14.45" customHeight="1" x14ac:dyDescent="0.2">
      <c r="A95" s="821" t="s">
        <v>571</v>
      </c>
      <c r="B95" s="822" t="s">
        <v>572</v>
      </c>
      <c r="C95" s="825" t="s">
        <v>583</v>
      </c>
      <c r="D95" s="839" t="s">
        <v>584</v>
      </c>
      <c r="E95" s="825" t="s">
        <v>2939</v>
      </c>
      <c r="F95" s="839" t="s">
        <v>2940</v>
      </c>
      <c r="G95" s="825" t="s">
        <v>2941</v>
      </c>
      <c r="H95" s="825" t="s">
        <v>2942</v>
      </c>
      <c r="I95" s="831">
        <v>0.47999998927116394</v>
      </c>
      <c r="J95" s="831">
        <v>3900</v>
      </c>
      <c r="K95" s="832">
        <v>1872</v>
      </c>
    </row>
    <row r="96" spans="1:11" ht="14.45" customHeight="1" x14ac:dyDescent="0.2">
      <c r="A96" s="821" t="s">
        <v>571</v>
      </c>
      <c r="B96" s="822" t="s">
        <v>572</v>
      </c>
      <c r="C96" s="825" t="s">
        <v>583</v>
      </c>
      <c r="D96" s="839" t="s">
        <v>584</v>
      </c>
      <c r="E96" s="825" t="s">
        <v>2939</v>
      </c>
      <c r="F96" s="839" t="s">
        <v>2940</v>
      </c>
      <c r="G96" s="825" t="s">
        <v>2943</v>
      </c>
      <c r="H96" s="825" t="s">
        <v>2944</v>
      </c>
      <c r="I96" s="831">
        <v>0.30500000715255737</v>
      </c>
      <c r="J96" s="831">
        <v>300</v>
      </c>
      <c r="K96" s="832">
        <v>91</v>
      </c>
    </row>
    <row r="97" spans="1:11" ht="14.45" customHeight="1" x14ac:dyDescent="0.2">
      <c r="A97" s="821" t="s">
        <v>571</v>
      </c>
      <c r="B97" s="822" t="s">
        <v>572</v>
      </c>
      <c r="C97" s="825" t="s">
        <v>583</v>
      </c>
      <c r="D97" s="839" t="s">
        <v>584</v>
      </c>
      <c r="E97" s="825" t="s">
        <v>2939</v>
      </c>
      <c r="F97" s="839" t="s">
        <v>2940</v>
      </c>
      <c r="G97" s="825" t="s">
        <v>2945</v>
      </c>
      <c r="H97" s="825" t="s">
        <v>2946</v>
      </c>
      <c r="I97" s="831">
        <v>0.30000001192092896</v>
      </c>
      <c r="J97" s="831">
        <v>500</v>
      </c>
      <c r="K97" s="832">
        <v>150</v>
      </c>
    </row>
    <row r="98" spans="1:11" ht="14.45" customHeight="1" x14ac:dyDescent="0.2">
      <c r="A98" s="821" t="s">
        <v>571</v>
      </c>
      <c r="B98" s="822" t="s">
        <v>572</v>
      </c>
      <c r="C98" s="825" t="s">
        <v>583</v>
      </c>
      <c r="D98" s="839" t="s">
        <v>584</v>
      </c>
      <c r="E98" s="825" t="s">
        <v>2939</v>
      </c>
      <c r="F98" s="839" t="s">
        <v>2940</v>
      </c>
      <c r="G98" s="825" t="s">
        <v>2947</v>
      </c>
      <c r="H98" s="825" t="s">
        <v>2948</v>
      </c>
      <c r="I98" s="831">
        <v>0.31000000238418579</v>
      </c>
      <c r="J98" s="831">
        <v>200</v>
      </c>
      <c r="K98" s="832">
        <v>62</v>
      </c>
    </row>
    <row r="99" spans="1:11" ht="14.45" customHeight="1" x14ac:dyDescent="0.2">
      <c r="A99" s="821" t="s">
        <v>571</v>
      </c>
      <c r="B99" s="822" t="s">
        <v>572</v>
      </c>
      <c r="C99" s="825" t="s">
        <v>583</v>
      </c>
      <c r="D99" s="839" t="s">
        <v>584</v>
      </c>
      <c r="E99" s="825" t="s">
        <v>2939</v>
      </c>
      <c r="F99" s="839" t="s">
        <v>2940</v>
      </c>
      <c r="G99" s="825" t="s">
        <v>2949</v>
      </c>
      <c r="H99" s="825" t="s">
        <v>2950</v>
      </c>
      <c r="I99" s="831">
        <v>0.54375001788139343</v>
      </c>
      <c r="J99" s="831">
        <v>5300</v>
      </c>
      <c r="K99" s="832">
        <v>2883</v>
      </c>
    </row>
    <row r="100" spans="1:11" ht="14.45" customHeight="1" x14ac:dyDescent="0.2">
      <c r="A100" s="821" t="s">
        <v>571</v>
      </c>
      <c r="B100" s="822" t="s">
        <v>572</v>
      </c>
      <c r="C100" s="825" t="s">
        <v>583</v>
      </c>
      <c r="D100" s="839" t="s">
        <v>584</v>
      </c>
      <c r="E100" s="825" t="s">
        <v>2939</v>
      </c>
      <c r="F100" s="839" t="s">
        <v>2940</v>
      </c>
      <c r="G100" s="825" t="s">
        <v>2951</v>
      </c>
      <c r="H100" s="825" t="s">
        <v>2952</v>
      </c>
      <c r="I100" s="831">
        <v>55.799999237060547</v>
      </c>
      <c r="J100" s="831">
        <v>5</v>
      </c>
      <c r="K100" s="832">
        <v>279</v>
      </c>
    </row>
    <row r="101" spans="1:11" ht="14.45" customHeight="1" x14ac:dyDescent="0.2">
      <c r="A101" s="821" t="s">
        <v>571</v>
      </c>
      <c r="B101" s="822" t="s">
        <v>572</v>
      </c>
      <c r="C101" s="825" t="s">
        <v>583</v>
      </c>
      <c r="D101" s="839" t="s">
        <v>584</v>
      </c>
      <c r="E101" s="825" t="s">
        <v>2939</v>
      </c>
      <c r="F101" s="839" t="s">
        <v>2940</v>
      </c>
      <c r="G101" s="825" t="s">
        <v>2953</v>
      </c>
      <c r="H101" s="825" t="s">
        <v>2954</v>
      </c>
      <c r="I101" s="831">
        <v>1.8033332824707031</v>
      </c>
      <c r="J101" s="831">
        <v>300</v>
      </c>
      <c r="K101" s="832">
        <v>541</v>
      </c>
    </row>
    <row r="102" spans="1:11" ht="14.45" customHeight="1" x14ac:dyDescent="0.2">
      <c r="A102" s="821" t="s">
        <v>571</v>
      </c>
      <c r="B102" s="822" t="s">
        <v>572</v>
      </c>
      <c r="C102" s="825" t="s">
        <v>583</v>
      </c>
      <c r="D102" s="839" t="s">
        <v>584</v>
      </c>
      <c r="E102" s="825" t="s">
        <v>2955</v>
      </c>
      <c r="F102" s="839" t="s">
        <v>2956</v>
      </c>
      <c r="G102" s="825" t="s">
        <v>2957</v>
      </c>
      <c r="H102" s="825" t="s">
        <v>2958</v>
      </c>
      <c r="I102" s="831">
        <v>0.73000001907348633</v>
      </c>
      <c r="J102" s="831">
        <v>400</v>
      </c>
      <c r="K102" s="832">
        <v>292</v>
      </c>
    </row>
    <row r="103" spans="1:11" ht="14.45" customHeight="1" x14ac:dyDescent="0.2">
      <c r="A103" s="821" t="s">
        <v>571</v>
      </c>
      <c r="B103" s="822" t="s">
        <v>572</v>
      </c>
      <c r="C103" s="825" t="s">
        <v>583</v>
      </c>
      <c r="D103" s="839" t="s">
        <v>584</v>
      </c>
      <c r="E103" s="825" t="s">
        <v>2955</v>
      </c>
      <c r="F103" s="839" t="s">
        <v>2956</v>
      </c>
      <c r="G103" s="825" t="s">
        <v>2959</v>
      </c>
      <c r="H103" s="825" t="s">
        <v>2960</v>
      </c>
      <c r="I103" s="831">
        <v>0.71857143299920223</v>
      </c>
      <c r="J103" s="831">
        <v>29600</v>
      </c>
      <c r="K103" s="832">
        <v>21310</v>
      </c>
    </row>
    <row r="104" spans="1:11" ht="14.45" customHeight="1" x14ac:dyDescent="0.2">
      <c r="A104" s="821" t="s">
        <v>571</v>
      </c>
      <c r="B104" s="822" t="s">
        <v>572</v>
      </c>
      <c r="C104" s="825" t="s">
        <v>583</v>
      </c>
      <c r="D104" s="839" t="s">
        <v>584</v>
      </c>
      <c r="E104" s="825" t="s">
        <v>2955</v>
      </c>
      <c r="F104" s="839" t="s">
        <v>2956</v>
      </c>
      <c r="G104" s="825" t="s">
        <v>2961</v>
      </c>
      <c r="H104" s="825" t="s">
        <v>2962</v>
      </c>
      <c r="I104" s="831">
        <v>0.62000000476837158</v>
      </c>
      <c r="J104" s="831">
        <v>200</v>
      </c>
      <c r="K104" s="832">
        <v>124</v>
      </c>
    </row>
    <row r="105" spans="1:11" ht="14.45" customHeight="1" x14ac:dyDescent="0.2">
      <c r="A105" s="821" t="s">
        <v>571</v>
      </c>
      <c r="B105" s="822" t="s">
        <v>572</v>
      </c>
      <c r="C105" s="825" t="s">
        <v>583</v>
      </c>
      <c r="D105" s="839" t="s">
        <v>584</v>
      </c>
      <c r="E105" s="825" t="s">
        <v>2955</v>
      </c>
      <c r="F105" s="839" t="s">
        <v>2956</v>
      </c>
      <c r="G105" s="825" t="s">
        <v>2957</v>
      </c>
      <c r="H105" s="825" t="s">
        <v>2963</v>
      </c>
      <c r="I105" s="831">
        <v>0.8399999737739563</v>
      </c>
      <c r="J105" s="831">
        <v>200</v>
      </c>
      <c r="K105" s="832">
        <v>168</v>
      </c>
    </row>
    <row r="106" spans="1:11" ht="14.45" customHeight="1" x14ac:dyDescent="0.2">
      <c r="A106" s="821" t="s">
        <v>571</v>
      </c>
      <c r="B106" s="822" t="s">
        <v>572</v>
      </c>
      <c r="C106" s="825" t="s">
        <v>583</v>
      </c>
      <c r="D106" s="839" t="s">
        <v>584</v>
      </c>
      <c r="E106" s="825" t="s">
        <v>2955</v>
      </c>
      <c r="F106" s="839" t="s">
        <v>2956</v>
      </c>
      <c r="G106" s="825" t="s">
        <v>2959</v>
      </c>
      <c r="H106" s="825" t="s">
        <v>2964</v>
      </c>
      <c r="I106" s="831">
        <v>0.86000001430511475</v>
      </c>
      <c r="J106" s="831">
        <v>4400</v>
      </c>
      <c r="K106" s="832">
        <v>3784</v>
      </c>
    </row>
    <row r="107" spans="1:11" ht="14.45" customHeight="1" x14ac:dyDescent="0.2">
      <c r="A107" s="821" t="s">
        <v>571</v>
      </c>
      <c r="B107" s="822" t="s">
        <v>572</v>
      </c>
      <c r="C107" s="825" t="s">
        <v>583</v>
      </c>
      <c r="D107" s="839" t="s">
        <v>584</v>
      </c>
      <c r="E107" s="825" t="s">
        <v>2965</v>
      </c>
      <c r="F107" s="839" t="s">
        <v>2966</v>
      </c>
      <c r="G107" s="825" t="s">
        <v>2967</v>
      </c>
      <c r="H107" s="825" t="s">
        <v>2968</v>
      </c>
      <c r="I107" s="831">
        <v>13.189999580383301</v>
      </c>
      <c r="J107" s="831">
        <v>30</v>
      </c>
      <c r="K107" s="832">
        <v>395.70001220703125</v>
      </c>
    </row>
    <row r="108" spans="1:11" ht="14.45" customHeight="1" x14ac:dyDescent="0.2">
      <c r="A108" s="821" t="s">
        <v>571</v>
      </c>
      <c r="B108" s="822" t="s">
        <v>572</v>
      </c>
      <c r="C108" s="825" t="s">
        <v>588</v>
      </c>
      <c r="D108" s="839" t="s">
        <v>589</v>
      </c>
      <c r="E108" s="825" t="s">
        <v>2758</v>
      </c>
      <c r="F108" s="839" t="s">
        <v>2759</v>
      </c>
      <c r="G108" s="825" t="s">
        <v>2760</v>
      </c>
      <c r="H108" s="825" t="s">
        <v>2761</v>
      </c>
      <c r="I108" s="831">
        <v>21.239999771118164</v>
      </c>
      <c r="J108" s="831">
        <v>50</v>
      </c>
      <c r="K108" s="832">
        <v>1062</v>
      </c>
    </row>
    <row r="109" spans="1:11" ht="14.45" customHeight="1" x14ac:dyDescent="0.2">
      <c r="A109" s="821" t="s">
        <v>571</v>
      </c>
      <c r="B109" s="822" t="s">
        <v>572</v>
      </c>
      <c r="C109" s="825" t="s">
        <v>588</v>
      </c>
      <c r="D109" s="839" t="s">
        <v>589</v>
      </c>
      <c r="E109" s="825" t="s">
        <v>2762</v>
      </c>
      <c r="F109" s="839" t="s">
        <v>2763</v>
      </c>
      <c r="G109" s="825" t="s">
        <v>2770</v>
      </c>
      <c r="H109" s="825" t="s">
        <v>2771</v>
      </c>
      <c r="I109" s="831">
        <v>6.4099998474121094</v>
      </c>
      <c r="J109" s="831">
        <v>100</v>
      </c>
      <c r="K109" s="832">
        <v>641</v>
      </c>
    </row>
    <row r="110" spans="1:11" ht="14.45" customHeight="1" x14ac:dyDescent="0.2">
      <c r="A110" s="821" t="s">
        <v>571</v>
      </c>
      <c r="B110" s="822" t="s">
        <v>572</v>
      </c>
      <c r="C110" s="825" t="s">
        <v>588</v>
      </c>
      <c r="D110" s="839" t="s">
        <v>589</v>
      </c>
      <c r="E110" s="825" t="s">
        <v>2762</v>
      </c>
      <c r="F110" s="839" t="s">
        <v>2763</v>
      </c>
      <c r="G110" s="825" t="s">
        <v>2772</v>
      </c>
      <c r="H110" s="825" t="s">
        <v>2773</v>
      </c>
      <c r="I110" s="831">
        <v>9.0100002288818359</v>
      </c>
      <c r="J110" s="831">
        <v>50</v>
      </c>
      <c r="K110" s="832">
        <v>450.5</v>
      </c>
    </row>
    <row r="111" spans="1:11" ht="14.45" customHeight="1" x14ac:dyDescent="0.2">
      <c r="A111" s="821" t="s">
        <v>571</v>
      </c>
      <c r="B111" s="822" t="s">
        <v>572</v>
      </c>
      <c r="C111" s="825" t="s">
        <v>588</v>
      </c>
      <c r="D111" s="839" t="s">
        <v>589</v>
      </c>
      <c r="E111" s="825" t="s">
        <v>2762</v>
      </c>
      <c r="F111" s="839" t="s">
        <v>2763</v>
      </c>
      <c r="G111" s="825" t="s">
        <v>2969</v>
      </c>
      <c r="H111" s="825" t="s">
        <v>2970</v>
      </c>
      <c r="I111" s="831">
        <v>13.039999961853027</v>
      </c>
      <c r="J111" s="831">
        <v>70</v>
      </c>
      <c r="K111" s="832">
        <v>912.79998779296875</v>
      </c>
    </row>
    <row r="112" spans="1:11" ht="14.45" customHeight="1" x14ac:dyDescent="0.2">
      <c r="A112" s="821" t="s">
        <v>571</v>
      </c>
      <c r="B112" s="822" t="s">
        <v>572</v>
      </c>
      <c r="C112" s="825" t="s">
        <v>588</v>
      </c>
      <c r="D112" s="839" t="s">
        <v>589</v>
      </c>
      <c r="E112" s="825" t="s">
        <v>2762</v>
      </c>
      <c r="F112" s="839" t="s">
        <v>2763</v>
      </c>
      <c r="G112" s="825" t="s">
        <v>2971</v>
      </c>
      <c r="H112" s="825" t="s">
        <v>2972</v>
      </c>
      <c r="I112" s="831">
        <v>0.99166667461395264</v>
      </c>
      <c r="J112" s="831">
        <v>3000</v>
      </c>
      <c r="K112" s="832">
        <v>2975</v>
      </c>
    </row>
    <row r="113" spans="1:11" ht="14.45" customHeight="1" x14ac:dyDescent="0.2">
      <c r="A113" s="821" t="s">
        <v>571</v>
      </c>
      <c r="B113" s="822" t="s">
        <v>572</v>
      </c>
      <c r="C113" s="825" t="s">
        <v>588</v>
      </c>
      <c r="D113" s="839" t="s">
        <v>589</v>
      </c>
      <c r="E113" s="825" t="s">
        <v>2762</v>
      </c>
      <c r="F113" s="839" t="s">
        <v>2763</v>
      </c>
      <c r="G113" s="825" t="s">
        <v>2973</v>
      </c>
      <c r="H113" s="825" t="s">
        <v>2974</v>
      </c>
      <c r="I113" s="831">
        <v>1.3766667048136394</v>
      </c>
      <c r="J113" s="831">
        <v>3100</v>
      </c>
      <c r="K113" s="832">
        <v>4397.8400268554688</v>
      </c>
    </row>
    <row r="114" spans="1:11" ht="14.45" customHeight="1" x14ac:dyDescent="0.2">
      <c r="A114" s="821" t="s">
        <v>571</v>
      </c>
      <c r="B114" s="822" t="s">
        <v>572</v>
      </c>
      <c r="C114" s="825" t="s">
        <v>588</v>
      </c>
      <c r="D114" s="839" t="s">
        <v>589</v>
      </c>
      <c r="E114" s="825" t="s">
        <v>2762</v>
      </c>
      <c r="F114" s="839" t="s">
        <v>2763</v>
      </c>
      <c r="G114" s="825" t="s">
        <v>2975</v>
      </c>
      <c r="H114" s="825" t="s">
        <v>2976</v>
      </c>
      <c r="I114" s="831">
        <v>0.60000000149011612</v>
      </c>
      <c r="J114" s="831">
        <v>5000</v>
      </c>
      <c r="K114" s="832">
        <v>3000</v>
      </c>
    </row>
    <row r="115" spans="1:11" ht="14.45" customHeight="1" x14ac:dyDescent="0.2">
      <c r="A115" s="821" t="s">
        <v>571</v>
      </c>
      <c r="B115" s="822" t="s">
        <v>572</v>
      </c>
      <c r="C115" s="825" t="s">
        <v>588</v>
      </c>
      <c r="D115" s="839" t="s">
        <v>589</v>
      </c>
      <c r="E115" s="825" t="s">
        <v>2762</v>
      </c>
      <c r="F115" s="839" t="s">
        <v>2763</v>
      </c>
      <c r="G115" s="825" t="s">
        <v>2776</v>
      </c>
      <c r="H115" s="825" t="s">
        <v>2777</v>
      </c>
      <c r="I115" s="831">
        <v>0.96666665871938073</v>
      </c>
      <c r="J115" s="831">
        <v>700</v>
      </c>
      <c r="K115" s="832">
        <v>681</v>
      </c>
    </row>
    <row r="116" spans="1:11" ht="14.45" customHeight="1" x14ac:dyDescent="0.2">
      <c r="A116" s="821" t="s">
        <v>571</v>
      </c>
      <c r="B116" s="822" t="s">
        <v>572</v>
      </c>
      <c r="C116" s="825" t="s">
        <v>588</v>
      </c>
      <c r="D116" s="839" t="s">
        <v>589</v>
      </c>
      <c r="E116" s="825" t="s">
        <v>2762</v>
      </c>
      <c r="F116" s="839" t="s">
        <v>2763</v>
      </c>
      <c r="G116" s="825" t="s">
        <v>2778</v>
      </c>
      <c r="H116" s="825" t="s">
        <v>2779</v>
      </c>
      <c r="I116" s="831">
        <v>3.440000057220459</v>
      </c>
      <c r="J116" s="831">
        <v>280</v>
      </c>
      <c r="K116" s="832">
        <v>963.20001220703125</v>
      </c>
    </row>
    <row r="117" spans="1:11" ht="14.45" customHeight="1" x14ac:dyDescent="0.2">
      <c r="A117" s="821" t="s">
        <v>571</v>
      </c>
      <c r="B117" s="822" t="s">
        <v>572</v>
      </c>
      <c r="C117" s="825" t="s">
        <v>588</v>
      </c>
      <c r="D117" s="839" t="s">
        <v>589</v>
      </c>
      <c r="E117" s="825" t="s">
        <v>2762</v>
      </c>
      <c r="F117" s="839" t="s">
        <v>2763</v>
      </c>
      <c r="G117" s="825" t="s">
        <v>2780</v>
      </c>
      <c r="H117" s="825" t="s">
        <v>2781</v>
      </c>
      <c r="I117" s="831">
        <v>1.2319999933242798</v>
      </c>
      <c r="J117" s="831">
        <v>1400</v>
      </c>
      <c r="K117" s="832">
        <v>1716</v>
      </c>
    </row>
    <row r="118" spans="1:11" ht="14.45" customHeight="1" x14ac:dyDescent="0.2">
      <c r="A118" s="821" t="s">
        <v>571</v>
      </c>
      <c r="B118" s="822" t="s">
        <v>572</v>
      </c>
      <c r="C118" s="825" t="s">
        <v>588</v>
      </c>
      <c r="D118" s="839" t="s">
        <v>589</v>
      </c>
      <c r="E118" s="825" t="s">
        <v>2762</v>
      </c>
      <c r="F118" s="839" t="s">
        <v>2763</v>
      </c>
      <c r="G118" s="825" t="s">
        <v>2977</v>
      </c>
      <c r="H118" s="825" t="s">
        <v>2978</v>
      </c>
      <c r="I118" s="831">
        <v>740.8599853515625</v>
      </c>
      <c r="J118" s="831">
        <v>1</v>
      </c>
      <c r="K118" s="832">
        <v>740.8599853515625</v>
      </c>
    </row>
    <row r="119" spans="1:11" ht="14.45" customHeight="1" x14ac:dyDescent="0.2">
      <c r="A119" s="821" t="s">
        <v>571</v>
      </c>
      <c r="B119" s="822" t="s">
        <v>572</v>
      </c>
      <c r="C119" s="825" t="s">
        <v>588</v>
      </c>
      <c r="D119" s="839" t="s">
        <v>589</v>
      </c>
      <c r="E119" s="825" t="s">
        <v>2762</v>
      </c>
      <c r="F119" s="839" t="s">
        <v>2763</v>
      </c>
      <c r="G119" s="825" t="s">
        <v>2784</v>
      </c>
      <c r="H119" s="825" t="s">
        <v>2785</v>
      </c>
      <c r="I119" s="831">
        <v>22.149999618530273</v>
      </c>
      <c r="J119" s="831">
        <v>225</v>
      </c>
      <c r="K119" s="832">
        <v>4983.75</v>
      </c>
    </row>
    <row r="120" spans="1:11" ht="14.45" customHeight="1" x14ac:dyDescent="0.2">
      <c r="A120" s="821" t="s">
        <v>571</v>
      </c>
      <c r="B120" s="822" t="s">
        <v>572</v>
      </c>
      <c r="C120" s="825" t="s">
        <v>588</v>
      </c>
      <c r="D120" s="839" t="s">
        <v>589</v>
      </c>
      <c r="E120" s="825" t="s">
        <v>2762</v>
      </c>
      <c r="F120" s="839" t="s">
        <v>2763</v>
      </c>
      <c r="G120" s="825" t="s">
        <v>2786</v>
      </c>
      <c r="H120" s="825" t="s">
        <v>2787</v>
      </c>
      <c r="I120" s="831">
        <v>30.176666895548504</v>
      </c>
      <c r="J120" s="831">
        <v>175</v>
      </c>
      <c r="K120" s="832">
        <v>5280.75</v>
      </c>
    </row>
    <row r="121" spans="1:11" ht="14.45" customHeight="1" x14ac:dyDescent="0.2">
      <c r="A121" s="821" t="s">
        <v>571</v>
      </c>
      <c r="B121" s="822" t="s">
        <v>572</v>
      </c>
      <c r="C121" s="825" t="s">
        <v>588</v>
      </c>
      <c r="D121" s="839" t="s">
        <v>589</v>
      </c>
      <c r="E121" s="825" t="s">
        <v>2762</v>
      </c>
      <c r="F121" s="839" t="s">
        <v>2763</v>
      </c>
      <c r="G121" s="825" t="s">
        <v>2788</v>
      </c>
      <c r="H121" s="825" t="s">
        <v>2789</v>
      </c>
      <c r="I121" s="831">
        <v>214.47000122070313</v>
      </c>
      <c r="J121" s="831">
        <v>17</v>
      </c>
      <c r="K121" s="832">
        <v>3645.1100158691406</v>
      </c>
    </row>
    <row r="122" spans="1:11" ht="14.45" customHeight="1" x14ac:dyDescent="0.2">
      <c r="A122" s="821" t="s">
        <v>571</v>
      </c>
      <c r="B122" s="822" t="s">
        <v>572</v>
      </c>
      <c r="C122" s="825" t="s">
        <v>588</v>
      </c>
      <c r="D122" s="839" t="s">
        <v>589</v>
      </c>
      <c r="E122" s="825" t="s">
        <v>2762</v>
      </c>
      <c r="F122" s="839" t="s">
        <v>2763</v>
      </c>
      <c r="G122" s="825" t="s">
        <v>2792</v>
      </c>
      <c r="H122" s="825" t="s">
        <v>2793</v>
      </c>
      <c r="I122" s="831">
        <v>10.692500114440918</v>
      </c>
      <c r="J122" s="831">
        <v>180</v>
      </c>
      <c r="K122" s="832">
        <v>1931.7600402832031</v>
      </c>
    </row>
    <row r="123" spans="1:11" ht="14.45" customHeight="1" x14ac:dyDescent="0.2">
      <c r="A123" s="821" t="s">
        <v>571</v>
      </c>
      <c r="B123" s="822" t="s">
        <v>572</v>
      </c>
      <c r="C123" s="825" t="s">
        <v>588</v>
      </c>
      <c r="D123" s="839" t="s">
        <v>589</v>
      </c>
      <c r="E123" s="825" t="s">
        <v>2762</v>
      </c>
      <c r="F123" s="839" t="s">
        <v>2763</v>
      </c>
      <c r="G123" s="825" t="s">
        <v>2798</v>
      </c>
      <c r="H123" s="825" t="s">
        <v>2799</v>
      </c>
      <c r="I123" s="831">
        <v>0.85875001549720764</v>
      </c>
      <c r="J123" s="831">
        <v>1399</v>
      </c>
      <c r="K123" s="832">
        <v>1202.1399993896484</v>
      </c>
    </row>
    <row r="124" spans="1:11" ht="14.45" customHeight="1" x14ac:dyDescent="0.2">
      <c r="A124" s="821" t="s">
        <v>571</v>
      </c>
      <c r="B124" s="822" t="s">
        <v>572</v>
      </c>
      <c r="C124" s="825" t="s">
        <v>588</v>
      </c>
      <c r="D124" s="839" t="s">
        <v>589</v>
      </c>
      <c r="E124" s="825" t="s">
        <v>2762</v>
      </c>
      <c r="F124" s="839" t="s">
        <v>2763</v>
      </c>
      <c r="G124" s="825" t="s">
        <v>2800</v>
      </c>
      <c r="H124" s="825" t="s">
        <v>2801</v>
      </c>
      <c r="I124" s="831">
        <v>1.5166666507720947</v>
      </c>
      <c r="J124" s="831">
        <v>600</v>
      </c>
      <c r="K124" s="832">
        <v>910.5</v>
      </c>
    </row>
    <row r="125" spans="1:11" ht="14.45" customHeight="1" x14ac:dyDescent="0.2">
      <c r="A125" s="821" t="s">
        <v>571</v>
      </c>
      <c r="B125" s="822" t="s">
        <v>572</v>
      </c>
      <c r="C125" s="825" t="s">
        <v>588</v>
      </c>
      <c r="D125" s="839" t="s">
        <v>589</v>
      </c>
      <c r="E125" s="825" t="s">
        <v>2762</v>
      </c>
      <c r="F125" s="839" t="s">
        <v>2763</v>
      </c>
      <c r="G125" s="825" t="s">
        <v>2802</v>
      </c>
      <c r="H125" s="825" t="s">
        <v>2803</v>
      </c>
      <c r="I125" s="831">
        <v>2.0666666030883789</v>
      </c>
      <c r="J125" s="831">
        <v>250</v>
      </c>
      <c r="K125" s="832">
        <v>516.5</v>
      </c>
    </row>
    <row r="126" spans="1:11" ht="14.45" customHeight="1" x14ac:dyDescent="0.2">
      <c r="A126" s="821" t="s">
        <v>571</v>
      </c>
      <c r="B126" s="822" t="s">
        <v>572</v>
      </c>
      <c r="C126" s="825" t="s">
        <v>588</v>
      </c>
      <c r="D126" s="839" t="s">
        <v>589</v>
      </c>
      <c r="E126" s="825" t="s">
        <v>2762</v>
      </c>
      <c r="F126" s="839" t="s">
        <v>2763</v>
      </c>
      <c r="G126" s="825" t="s">
        <v>2804</v>
      </c>
      <c r="H126" s="825" t="s">
        <v>2805</v>
      </c>
      <c r="I126" s="831">
        <v>3.3599998950958252</v>
      </c>
      <c r="J126" s="831">
        <v>200</v>
      </c>
      <c r="K126" s="832">
        <v>672</v>
      </c>
    </row>
    <row r="127" spans="1:11" ht="14.45" customHeight="1" x14ac:dyDescent="0.2">
      <c r="A127" s="821" t="s">
        <v>571</v>
      </c>
      <c r="B127" s="822" t="s">
        <v>572</v>
      </c>
      <c r="C127" s="825" t="s">
        <v>588</v>
      </c>
      <c r="D127" s="839" t="s">
        <v>589</v>
      </c>
      <c r="E127" s="825" t="s">
        <v>2762</v>
      </c>
      <c r="F127" s="839" t="s">
        <v>2763</v>
      </c>
      <c r="G127" s="825" t="s">
        <v>2979</v>
      </c>
      <c r="H127" s="825" t="s">
        <v>2980</v>
      </c>
      <c r="I127" s="831">
        <v>15.029999732971191</v>
      </c>
      <c r="J127" s="831">
        <v>24</v>
      </c>
      <c r="K127" s="832">
        <v>360.6199951171875</v>
      </c>
    </row>
    <row r="128" spans="1:11" ht="14.45" customHeight="1" x14ac:dyDescent="0.2">
      <c r="A128" s="821" t="s">
        <v>571</v>
      </c>
      <c r="B128" s="822" t="s">
        <v>572</v>
      </c>
      <c r="C128" s="825" t="s">
        <v>588</v>
      </c>
      <c r="D128" s="839" t="s">
        <v>589</v>
      </c>
      <c r="E128" s="825" t="s">
        <v>2762</v>
      </c>
      <c r="F128" s="839" t="s">
        <v>2763</v>
      </c>
      <c r="G128" s="825" t="s">
        <v>2808</v>
      </c>
      <c r="H128" s="825" t="s">
        <v>2809</v>
      </c>
      <c r="I128" s="831">
        <v>0.37999999523162842</v>
      </c>
      <c r="J128" s="831">
        <v>200</v>
      </c>
      <c r="K128" s="832">
        <v>76</v>
      </c>
    </row>
    <row r="129" spans="1:11" ht="14.45" customHeight="1" x14ac:dyDescent="0.2">
      <c r="A129" s="821" t="s">
        <v>571</v>
      </c>
      <c r="B129" s="822" t="s">
        <v>572</v>
      </c>
      <c r="C129" s="825" t="s">
        <v>588</v>
      </c>
      <c r="D129" s="839" t="s">
        <v>589</v>
      </c>
      <c r="E129" s="825" t="s">
        <v>2762</v>
      </c>
      <c r="F129" s="839" t="s">
        <v>2763</v>
      </c>
      <c r="G129" s="825" t="s">
        <v>2810</v>
      </c>
      <c r="H129" s="825" t="s">
        <v>2811</v>
      </c>
      <c r="I129" s="831">
        <v>8.3942857469831189</v>
      </c>
      <c r="J129" s="831">
        <v>108</v>
      </c>
      <c r="K129" s="832">
        <v>906.48001098632813</v>
      </c>
    </row>
    <row r="130" spans="1:11" ht="14.45" customHeight="1" x14ac:dyDescent="0.2">
      <c r="A130" s="821" t="s">
        <v>571</v>
      </c>
      <c r="B130" s="822" t="s">
        <v>572</v>
      </c>
      <c r="C130" s="825" t="s">
        <v>588</v>
      </c>
      <c r="D130" s="839" t="s">
        <v>589</v>
      </c>
      <c r="E130" s="825" t="s">
        <v>2762</v>
      </c>
      <c r="F130" s="839" t="s">
        <v>2763</v>
      </c>
      <c r="G130" s="825" t="s">
        <v>2981</v>
      </c>
      <c r="H130" s="825" t="s">
        <v>2982</v>
      </c>
      <c r="I130" s="831">
        <v>7.5900001525878906</v>
      </c>
      <c r="J130" s="831">
        <v>20</v>
      </c>
      <c r="K130" s="832">
        <v>151.80000305175781</v>
      </c>
    </row>
    <row r="131" spans="1:11" ht="14.45" customHeight="1" x14ac:dyDescent="0.2">
      <c r="A131" s="821" t="s">
        <v>571</v>
      </c>
      <c r="B131" s="822" t="s">
        <v>572</v>
      </c>
      <c r="C131" s="825" t="s">
        <v>588</v>
      </c>
      <c r="D131" s="839" t="s">
        <v>589</v>
      </c>
      <c r="E131" s="825" t="s">
        <v>2762</v>
      </c>
      <c r="F131" s="839" t="s">
        <v>2763</v>
      </c>
      <c r="G131" s="825" t="s">
        <v>2983</v>
      </c>
      <c r="H131" s="825" t="s">
        <v>2984</v>
      </c>
      <c r="I131" s="831">
        <v>10.665000438690186</v>
      </c>
      <c r="J131" s="831">
        <v>30</v>
      </c>
      <c r="K131" s="832">
        <v>321.39999389648438</v>
      </c>
    </row>
    <row r="132" spans="1:11" ht="14.45" customHeight="1" x14ac:dyDescent="0.2">
      <c r="A132" s="821" t="s">
        <v>571</v>
      </c>
      <c r="B132" s="822" t="s">
        <v>572</v>
      </c>
      <c r="C132" s="825" t="s">
        <v>588</v>
      </c>
      <c r="D132" s="839" t="s">
        <v>589</v>
      </c>
      <c r="E132" s="825" t="s">
        <v>2762</v>
      </c>
      <c r="F132" s="839" t="s">
        <v>2763</v>
      </c>
      <c r="G132" s="825" t="s">
        <v>2985</v>
      </c>
      <c r="H132" s="825" t="s">
        <v>2986</v>
      </c>
      <c r="I132" s="831">
        <v>13.489999771118164</v>
      </c>
      <c r="J132" s="831">
        <v>40</v>
      </c>
      <c r="K132" s="832">
        <v>537</v>
      </c>
    </row>
    <row r="133" spans="1:11" ht="14.45" customHeight="1" x14ac:dyDescent="0.2">
      <c r="A133" s="821" t="s">
        <v>571</v>
      </c>
      <c r="B133" s="822" t="s">
        <v>572</v>
      </c>
      <c r="C133" s="825" t="s">
        <v>588</v>
      </c>
      <c r="D133" s="839" t="s">
        <v>589</v>
      </c>
      <c r="E133" s="825" t="s">
        <v>2762</v>
      </c>
      <c r="F133" s="839" t="s">
        <v>2763</v>
      </c>
      <c r="G133" s="825" t="s">
        <v>2814</v>
      </c>
      <c r="H133" s="825" t="s">
        <v>2815</v>
      </c>
      <c r="I133" s="831">
        <v>2.5619999408721923</v>
      </c>
      <c r="J133" s="831">
        <v>600</v>
      </c>
      <c r="K133" s="832">
        <v>1536</v>
      </c>
    </row>
    <row r="134" spans="1:11" ht="14.45" customHeight="1" x14ac:dyDescent="0.2">
      <c r="A134" s="821" t="s">
        <v>571</v>
      </c>
      <c r="B134" s="822" t="s">
        <v>572</v>
      </c>
      <c r="C134" s="825" t="s">
        <v>588</v>
      </c>
      <c r="D134" s="839" t="s">
        <v>589</v>
      </c>
      <c r="E134" s="825" t="s">
        <v>2762</v>
      </c>
      <c r="F134" s="839" t="s">
        <v>2763</v>
      </c>
      <c r="G134" s="825" t="s">
        <v>2816</v>
      </c>
      <c r="H134" s="825" t="s">
        <v>2817</v>
      </c>
      <c r="I134" s="831">
        <v>3.3137499392032623</v>
      </c>
      <c r="J134" s="831">
        <v>900</v>
      </c>
      <c r="K134" s="832">
        <v>2986</v>
      </c>
    </row>
    <row r="135" spans="1:11" ht="14.45" customHeight="1" x14ac:dyDescent="0.2">
      <c r="A135" s="821" t="s">
        <v>571</v>
      </c>
      <c r="B135" s="822" t="s">
        <v>572</v>
      </c>
      <c r="C135" s="825" t="s">
        <v>588</v>
      </c>
      <c r="D135" s="839" t="s">
        <v>589</v>
      </c>
      <c r="E135" s="825" t="s">
        <v>2762</v>
      </c>
      <c r="F135" s="839" t="s">
        <v>2763</v>
      </c>
      <c r="G135" s="825" t="s">
        <v>2818</v>
      </c>
      <c r="H135" s="825" t="s">
        <v>2819</v>
      </c>
      <c r="I135" s="831">
        <v>4.0179999828338619</v>
      </c>
      <c r="J135" s="831">
        <v>700</v>
      </c>
      <c r="K135" s="832">
        <v>2819</v>
      </c>
    </row>
    <row r="136" spans="1:11" ht="14.45" customHeight="1" x14ac:dyDescent="0.2">
      <c r="A136" s="821" t="s">
        <v>571</v>
      </c>
      <c r="B136" s="822" t="s">
        <v>572</v>
      </c>
      <c r="C136" s="825" t="s">
        <v>588</v>
      </c>
      <c r="D136" s="839" t="s">
        <v>589</v>
      </c>
      <c r="E136" s="825" t="s">
        <v>2762</v>
      </c>
      <c r="F136" s="839" t="s">
        <v>2763</v>
      </c>
      <c r="G136" s="825" t="s">
        <v>2820</v>
      </c>
      <c r="H136" s="825" t="s">
        <v>2821</v>
      </c>
      <c r="I136" s="831">
        <v>4.5857142720903665</v>
      </c>
      <c r="J136" s="831">
        <v>1000</v>
      </c>
      <c r="K136" s="832">
        <v>4592</v>
      </c>
    </row>
    <row r="137" spans="1:11" ht="14.45" customHeight="1" x14ac:dyDescent="0.2">
      <c r="A137" s="821" t="s">
        <v>571</v>
      </c>
      <c r="B137" s="822" t="s">
        <v>572</v>
      </c>
      <c r="C137" s="825" t="s">
        <v>588</v>
      </c>
      <c r="D137" s="839" t="s">
        <v>589</v>
      </c>
      <c r="E137" s="825" t="s">
        <v>2762</v>
      </c>
      <c r="F137" s="839" t="s">
        <v>2763</v>
      </c>
      <c r="G137" s="825" t="s">
        <v>2987</v>
      </c>
      <c r="H137" s="825" t="s">
        <v>2988</v>
      </c>
      <c r="I137" s="831">
        <v>22.299999237060547</v>
      </c>
      <c r="J137" s="831">
        <v>6</v>
      </c>
      <c r="K137" s="832">
        <v>133.80000305175781</v>
      </c>
    </row>
    <row r="138" spans="1:11" ht="14.45" customHeight="1" x14ac:dyDescent="0.2">
      <c r="A138" s="821" t="s">
        <v>571</v>
      </c>
      <c r="B138" s="822" t="s">
        <v>572</v>
      </c>
      <c r="C138" s="825" t="s">
        <v>588</v>
      </c>
      <c r="D138" s="839" t="s">
        <v>589</v>
      </c>
      <c r="E138" s="825" t="s">
        <v>2762</v>
      </c>
      <c r="F138" s="839" t="s">
        <v>2763</v>
      </c>
      <c r="G138" s="825" t="s">
        <v>2989</v>
      </c>
      <c r="H138" s="825" t="s">
        <v>2990</v>
      </c>
      <c r="I138" s="831">
        <v>12.879999796549479</v>
      </c>
      <c r="J138" s="831">
        <v>250</v>
      </c>
      <c r="K138" s="832">
        <v>3210.5</v>
      </c>
    </row>
    <row r="139" spans="1:11" ht="14.45" customHeight="1" x14ac:dyDescent="0.2">
      <c r="A139" s="821" t="s">
        <v>571</v>
      </c>
      <c r="B139" s="822" t="s">
        <v>572</v>
      </c>
      <c r="C139" s="825" t="s">
        <v>588</v>
      </c>
      <c r="D139" s="839" t="s">
        <v>589</v>
      </c>
      <c r="E139" s="825" t="s">
        <v>2762</v>
      </c>
      <c r="F139" s="839" t="s">
        <v>2763</v>
      </c>
      <c r="G139" s="825" t="s">
        <v>2991</v>
      </c>
      <c r="H139" s="825" t="s">
        <v>2992</v>
      </c>
      <c r="I139" s="831">
        <v>105.44999694824219</v>
      </c>
      <c r="J139" s="831">
        <v>1</v>
      </c>
      <c r="K139" s="832">
        <v>105.44999694824219</v>
      </c>
    </row>
    <row r="140" spans="1:11" ht="14.45" customHeight="1" x14ac:dyDescent="0.2">
      <c r="A140" s="821" t="s">
        <v>571</v>
      </c>
      <c r="B140" s="822" t="s">
        <v>572</v>
      </c>
      <c r="C140" s="825" t="s">
        <v>588</v>
      </c>
      <c r="D140" s="839" t="s">
        <v>589</v>
      </c>
      <c r="E140" s="825" t="s">
        <v>2762</v>
      </c>
      <c r="F140" s="839" t="s">
        <v>2763</v>
      </c>
      <c r="G140" s="825" t="s">
        <v>2993</v>
      </c>
      <c r="H140" s="825" t="s">
        <v>2994</v>
      </c>
      <c r="I140" s="831">
        <v>9.9771431514195026</v>
      </c>
      <c r="J140" s="831">
        <v>960</v>
      </c>
      <c r="K140" s="832">
        <v>9580.5</v>
      </c>
    </row>
    <row r="141" spans="1:11" ht="14.45" customHeight="1" x14ac:dyDescent="0.2">
      <c r="A141" s="821" t="s">
        <v>571</v>
      </c>
      <c r="B141" s="822" t="s">
        <v>572</v>
      </c>
      <c r="C141" s="825" t="s">
        <v>588</v>
      </c>
      <c r="D141" s="839" t="s">
        <v>589</v>
      </c>
      <c r="E141" s="825" t="s">
        <v>2762</v>
      </c>
      <c r="F141" s="839" t="s">
        <v>2763</v>
      </c>
      <c r="G141" s="825" t="s">
        <v>2995</v>
      </c>
      <c r="H141" s="825" t="s">
        <v>2996</v>
      </c>
      <c r="I141" s="831">
        <v>11.542857306344169</v>
      </c>
      <c r="J141" s="831">
        <v>960</v>
      </c>
      <c r="K141" s="832">
        <v>11088.540283203125</v>
      </c>
    </row>
    <row r="142" spans="1:11" ht="14.45" customHeight="1" x14ac:dyDescent="0.2">
      <c r="A142" s="821" t="s">
        <v>571</v>
      </c>
      <c r="B142" s="822" t="s">
        <v>572</v>
      </c>
      <c r="C142" s="825" t="s">
        <v>588</v>
      </c>
      <c r="D142" s="839" t="s">
        <v>589</v>
      </c>
      <c r="E142" s="825" t="s">
        <v>2762</v>
      </c>
      <c r="F142" s="839" t="s">
        <v>2763</v>
      </c>
      <c r="G142" s="825" t="s">
        <v>2997</v>
      </c>
      <c r="H142" s="825" t="s">
        <v>2998</v>
      </c>
      <c r="I142" s="831">
        <v>7.130000114440918</v>
      </c>
      <c r="J142" s="831">
        <v>168</v>
      </c>
      <c r="K142" s="832">
        <v>1197.3299560546875</v>
      </c>
    </row>
    <row r="143" spans="1:11" ht="14.45" customHeight="1" x14ac:dyDescent="0.2">
      <c r="A143" s="821" t="s">
        <v>571</v>
      </c>
      <c r="B143" s="822" t="s">
        <v>572</v>
      </c>
      <c r="C143" s="825" t="s">
        <v>588</v>
      </c>
      <c r="D143" s="839" t="s">
        <v>589</v>
      </c>
      <c r="E143" s="825" t="s">
        <v>2762</v>
      </c>
      <c r="F143" s="839" t="s">
        <v>2763</v>
      </c>
      <c r="G143" s="825" t="s">
        <v>2999</v>
      </c>
      <c r="H143" s="825" t="s">
        <v>3000</v>
      </c>
      <c r="I143" s="831">
        <v>11.310000419616699</v>
      </c>
      <c r="J143" s="831">
        <v>420</v>
      </c>
      <c r="K143" s="832">
        <v>4751.5599060058594</v>
      </c>
    </row>
    <row r="144" spans="1:11" ht="14.45" customHeight="1" x14ac:dyDescent="0.2">
      <c r="A144" s="821" t="s">
        <v>571</v>
      </c>
      <c r="B144" s="822" t="s">
        <v>572</v>
      </c>
      <c r="C144" s="825" t="s">
        <v>588</v>
      </c>
      <c r="D144" s="839" t="s">
        <v>589</v>
      </c>
      <c r="E144" s="825" t="s">
        <v>2762</v>
      </c>
      <c r="F144" s="839" t="s">
        <v>2763</v>
      </c>
      <c r="G144" s="825" t="s">
        <v>3001</v>
      </c>
      <c r="H144" s="825" t="s">
        <v>3002</v>
      </c>
      <c r="I144" s="831">
        <v>13.869999885559082</v>
      </c>
      <c r="J144" s="831">
        <v>480</v>
      </c>
      <c r="K144" s="832">
        <v>6658.1099853515625</v>
      </c>
    </row>
    <row r="145" spans="1:11" ht="14.45" customHeight="1" x14ac:dyDescent="0.2">
      <c r="A145" s="821" t="s">
        <v>571</v>
      </c>
      <c r="B145" s="822" t="s">
        <v>572</v>
      </c>
      <c r="C145" s="825" t="s">
        <v>588</v>
      </c>
      <c r="D145" s="839" t="s">
        <v>589</v>
      </c>
      <c r="E145" s="825" t="s">
        <v>2762</v>
      </c>
      <c r="F145" s="839" t="s">
        <v>2763</v>
      </c>
      <c r="G145" s="825" t="s">
        <v>3003</v>
      </c>
      <c r="H145" s="825" t="s">
        <v>3004</v>
      </c>
      <c r="I145" s="831">
        <v>15.489999771118164</v>
      </c>
      <c r="J145" s="831">
        <v>440</v>
      </c>
      <c r="K145" s="832">
        <v>6815.0499267578125</v>
      </c>
    </row>
    <row r="146" spans="1:11" ht="14.45" customHeight="1" x14ac:dyDescent="0.2">
      <c r="A146" s="821" t="s">
        <v>571</v>
      </c>
      <c r="B146" s="822" t="s">
        <v>572</v>
      </c>
      <c r="C146" s="825" t="s">
        <v>588</v>
      </c>
      <c r="D146" s="839" t="s">
        <v>589</v>
      </c>
      <c r="E146" s="825" t="s">
        <v>2762</v>
      </c>
      <c r="F146" s="839" t="s">
        <v>2763</v>
      </c>
      <c r="G146" s="825" t="s">
        <v>3005</v>
      </c>
      <c r="H146" s="825" t="s">
        <v>3006</v>
      </c>
      <c r="I146" s="831">
        <v>17.552499294281006</v>
      </c>
      <c r="J146" s="831">
        <v>540</v>
      </c>
      <c r="K146" s="832">
        <v>9479.5399475097656</v>
      </c>
    </row>
    <row r="147" spans="1:11" ht="14.45" customHeight="1" x14ac:dyDescent="0.2">
      <c r="A147" s="821" t="s">
        <v>571</v>
      </c>
      <c r="B147" s="822" t="s">
        <v>572</v>
      </c>
      <c r="C147" s="825" t="s">
        <v>588</v>
      </c>
      <c r="D147" s="839" t="s">
        <v>589</v>
      </c>
      <c r="E147" s="825" t="s">
        <v>2762</v>
      </c>
      <c r="F147" s="839" t="s">
        <v>2763</v>
      </c>
      <c r="G147" s="825" t="s">
        <v>3007</v>
      </c>
      <c r="H147" s="825" t="s">
        <v>3008</v>
      </c>
      <c r="I147" s="831">
        <v>42.630001068115234</v>
      </c>
      <c r="J147" s="831">
        <v>358</v>
      </c>
      <c r="K147" s="832">
        <v>15261.429931640625</v>
      </c>
    </row>
    <row r="148" spans="1:11" ht="14.45" customHeight="1" x14ac:dyDescent="0.2">
      <c r="A148" s="821" t="s">
        <v>571</v>
      </c>
      <c r="B148" s="822" t="s">
        <v>572</v>
      </c>
      <c r="C148" s="825" t="s">
        <v>588</v>
      </c>
      <c r="D148" s="839" t="s">
        <v>589</v>
      </c>
      <c r="E148" s="825" t="s">
        <v>2762</v>
      </c>
      <c r="F148" s="839" t="s">
        <v>2763</v>
      </c>
      <c r="G148" s="825" t="s">
        <v>3009</v>
      </c>
      <c r="H148" s="825" t="s">
        <v>3010</v>
      </c>
      <c r="I148" s="831">
        <v>7.4800000190734863</v>
      </c>
      <c r="J148" s="831">
        <v>100</v>
      </c>
      <c r="K148" s="832">
        <v>747.5</v>
      </c>
    </row>
    <row r="149" spans="1:11" ht="14.45" customHeight="1" x14ac:dyDescent="0.2">
      <c r="A149" s="821" t="s">
        <v>571</v>
      </c>
      <c r="B149" s="822" t="s">
        <v>572</v>
      </c>
      <c r="C149" s="825" t="s">
        <v>588</v>
      </c>
      <c r="D149" s="839" t="s">
        <v>589</v>
      </c>
      <c r="E149" s="825" t="s">
        <v>2762</v>
      </c>
      <c r="F149" s="839" t="s">
        <v>2763</v>
      </c>
      <c r="G149" s="825" t="s">
        <v>3011</v>
      </c>
      <c r="H149" s="825" t="s">
        <v>3012</v>
      </c>
      <c r="I149" s="831">
        <v>8.630000114440918</v>
      </c>
      <c r="J149" s="831">
        <v>100</v>
      </c>
      <c r="K149" s="832">
        <v>862.5</v>
      </c>
    </row>
    <row r="150" spans="1:11" ht="14.45" customHeight="1" x14ac:dyDescent="0.2">
      <c r="A150" s="821" t="s">
        <v>571</v>
      </c>
      <c r="B150" s="822" t="s">
        <v>572</v>
      </c>
      <c r="C150" s="825" t="s">
        <v>588</v>
      </c>
      <c r="D150" s="839" t="s">
        <v>589</v>
      </c>
      <c r="E150" s="825" t="s">
        <v>2762</v>
      </c>
      <c r="F150" s="839" t="s">
        <v>2763</v>
      </c>
      <c r="G150" s="825" t="s">
        <v>2834</v>
      </c>
      <c r="H150" s="825" t="s">
        <v>2835</v>
      </c>
      <c r="I150" s="831">
        <v>0.70800001621246333</v>
      </c>
      <c r="J150" s="831">
        <v>2500</v>
      </c>
      <c r="K150" s="832">
        <v>1770</v>
      </c>
    </row>
    <row r="151" spans="1:11" ht="14.45" customHeight="1" x14ac:dyDescent="0.2">
      <c r="A151" s="821" t="s">
        <v>571</v>
      </c>
      <c r="B151" s="822" t="s">
        <v>572</v>
      </c>
      <c r="C151" s="825" t="s">
        <v>588</v>
      </c>
      <c r="D151" s="839" t="s">
        <v>589</v>
      </c>
      <c r="E151" s="825" t="s">
        <v>2762</v>
      </c>
      <c r="F151" s="839" t="s">
        <v>2763</v>
      </c>
      <c r="G151" s="825" t="s">
        <v>3013</v>
      </c>
      <c r="H151" s="825" t="s">
        <v>3014</v>
      </c>
      <c r="I151" s="831">
        <v>0.15000000596046448</v>
      </c>
      <c r="J151" s="831">
        <v>100</v>
      </c>
      <c r="K151" s="832">
        <v>15</v>
      </c>
    </row>
    <row r="152" spans="1:11" ht="14.45" customHeight="1" x14ac:dyDescent="0.2">
      <c r="A152" s="821" t="s">
        <v>571</v>
      </c>
      <c r="B152" s="822" t="s">
        <v>572</v>
      </c>
      <c r="C152" s="825" t="s">
        <v>588</v>
      </c>
      <c r="D152" s="839" t="s">
        <v>589</v>
      </c>
      <c r="E152" s="825" t="s">
        <v>2762</v>
      </c>
      <c r="F152" s="839" t="s">
        <v>2763</v>
      </c>
      <c r="G152" s="825" t="s">
        <v>2836</v>
      </c>
      <c r="H152" s="825" t="s">
        <v>2837</v>
      </c>
      <c r="I152" s="831">
        <v>31.420000076293945</v>
      </c>
      <c r="J152" s="831">
        <v>2</v>
      </c>
      <c r="K152" s="832">
        <v>62.840000152587891</v>
      </c>
    </row>
    <row r="153" spans="1:11" ht="14.45" customHeight="1" x14ac:dyDescent="0.2">
      <c r="A153" s="821" t="s">
        <v>571</v>
      </c>
      <c r="B153" s="822" t="s">
        <v>572</v>
      </c>
      <c r="C153" s="825" t="s">
        <v>588</v>
      </c>
      <c r="D153" s="839" t="s">
        <v>589</v>
      </c>
      <c r="E153" s="825" t="s">
        <v>2762</v>
      </c>
      <c r="F153" s="839" t="s">
        <v>2763</v>
      </c>
      <c r="G153" s="825" t="s">
        <v>2838</v>
      </c>
      <c r="H153" s="825" t="s">
        <v>2839</v>
      </c>
      <c r="I153" s="831">
        <v>30.760000228881836</v>
      </c>
      <c r="J153" s="831">
        <v>4</v>
      </c>
      <c r="K153" s="832">
        <v>123.04000091552734</v>
      </c>
    </row>
    <row r="154" spans="1:11" ht="14.45" customHeight="1" x14ac:dyDescent="0.2">
      <c r="A154" s="821" t="s">
        <v>571</v>
      </c>
      <c r="B154" s="822" t="s">
        <v>572</v>
      </c>
      <c r="C154" s="825" t="s">
        <v>588</v>
      </c>
      <c r="D154" s="839" t="s">
        <v>589</v>
      </c>
      <c r="E154" s="825" t="s">
        <v>2840</v>
      </c>
      <c r="F154" s="839" t="s">
        <v>2841</v>
      </c>
      <c r="G154" s="825" t="s">
        <v>3015</v>
      </c>
      <c r="H154" s="825" t="s">
        <v>3016</v>
      </c>
      <c r="I154" s="831">
        <v>2.0499999523162842</v>
      </c>
      <c r="J154" s="831">
        <v>100</v>
      </c>
      <c r="K154" s="832">
        <v>205</v>
      </c>
    </row>
    <row r="155" spans="1:11" ht="14.45" customHeight="1" x14ac:dyDescent="0.2">
      <c r="A155" s="821" t="s">
        <v>571</v>
      </c>
      <c r="B155" s="822" t="s">
        <v>572</v>
      </c>
      <c r="C155" s="825" t="s">
        <v>588</v>
      </c>
      <c r="D155" s="839" t="s">
        <v>589</v>
      </c>
      <c r="E155" s="825" t="s">
        <v>2840</v>
      </c>
      <c r="F155" s="839" t="s">
        <v>2841</v>
      </c>
      <c r="G155" s="825" t="s">
        <v>3017</v>
      </c>
      <c r="H155" s="825" t="s">
        <v>3018</v>
      </c>
      <c r="I155" s="831">
        <v>2.9000000953674316</v>
      </c>
      <c r="J155" s="831">
        <v>200</v>
      </c>
      <c r="K155" s="832">
        <v>580</v>
      </c>
    </row>
    <row r="156" spans="1:11" ht="14.45" customHeight="1" x14ac:dyDescent="0.2">
      <c r="A156" s="821" t="s">
        <v>571</v>
      </c>
      <c r="B156" s="822" t="s">
        <v>572</v>
      </c>
      <c r="C156" s="825" t="s">
        <v>588</v>
      </c>
      <c r="D156" s="839" t="s">
        <v>589</v>
      </c>
      <c r="E156" s="825" t="s">
        <v>2840</v>
      </c>
      <c r="F156" s="839" t="s">
        <v>2841</v>
      </c>
      <c r="G156" s="825" t="s">
        <v>3019</v>
      </c>
      <c r="H156" s="825" t="s">
        <v>3020</v>
      </c>
      <c r="I156" s="831">
        <v>48.189998626708984</v>
      </c>
      <c r="J156" s="831">
        <v>10</v>
      </c>
      <c r="K156" s="832">
        <v>481.85000610351563</v>
      </c>
    </row>
    <row r="157" spans="1:11" ht="14.45" customHeight="1" x14ac:dyDescent="0.2">
      <c r="A157" s="821" t="s">
        <v>571</v>
      </c>
      <c r="B157" s="822" t="s">
        <v>572</v>
      </c>
      <c r="C157" s="825" t="s">
        <v>588</v>
      </c>
      <c r="D157" s="839" t="s">
        <v>589</v>
      </c>
      <c r="E157" s="825" t="s">
        <v>2840</v>
      </c>
      <c r="F157" s="839" t="s">
        <v>2841</v>
      </c>
      <c r="G157" s="825" t="s">
        <v>3021</v>
      </c>
      <c r="H157" s="825" t="s">
        <v>3022</v>
      </c>
      <c r="I157" s="831">
        <v>4.820000171661377</v>
      </c>
      <c r="J157" s="831">
        <v>60</v>
      </c>
      <c r="K157" s="832">
        <v>289.20001220703125</v>
      </c>
    </row>
    <row r="158" spans="1:11" ht="14.45" customHeight="1" x14ac:dyDescent="0.2">
      <c r="A158" s="821" t="s">
        <v>571</v>
      </c>
      <c r="B158" s="822" t="s">
        <v>572</v>
      </c>
      <c r="C158" s="825" t="s">
        <v>588</v>
      </c>
      <c r="D158" s="839" t="s">
        <v>589</v>
      </c>
      <c r="E158" s="825" t="s">
        <v>2840</v>
      </c>
      <c r="F158" s="839" t="s">
        <v>2841</v>
      </c>
      <c r="G158" s="825" t="s">
        <v>2844</v>
      </c>
      <c r="H158" s="825" t="s">
        <v>2845</v>
      </c>
      <c r="I158" s="831">
        <v>9.9999997764825821E-3</v>
      </c>
      <c r="J158" s="831">
        <v>100</v>
      </c>
      <c r="K158" s="832">
        <v>1</v>
      </c>
    </row>
    <row r="159" spans="1:11" ht="14.45" customHeight="1" x14ac:dyDescent="0.2">
      <c r="A159" s="821" t="s">
        <v>571</v>
      </c>
      <c r="B159" s="822" t="s">
        <v>572</v>
      </c>
      <c r="C159" s="825" t="s">
        <v>588</v>
      </c>
      <c r="D159" s="839" t="s">
        <v>589</v>
      </c>
      <c r="E159" s="825" t="s">
        <v>2840</v>
      </c>
      <c r="F159" s="839" t="s">
        <v>2841</v>
      </c>
      <c r="G159" s="825" t="s">
        <v>2846</v>
      </c>
      <c r="H159" s="825" t="s">
        <v>2847</v>
      </c>
      <c r="I159" s="831">
        <v>699.3800048828125</v>
      </c>
      <c r="J159" s="831">
        <v>1</v>
      </c>
      <c r="K159" s="832">
        <v>699.3800048828125</v>
      </c>
    </row>
    <row r="160" spans="1:11" ht="14.45" customHeight="1" x14ac:dyDescent="0.2">
      <c r="A160" s="821" t="s">
        <v>571</v>
      </c>
      <c r="B160" s="822" t="s">
        <v>572</v>
      </c>
      <c r="C160" s="825" t="s">
        <v>588</v>
      </c>
      <c r="D160" s="839" t="s">
        <v>589</v>
      </c>
      <c r="E160" s="825" t="s">
        <v>2840</v>
      </c>
      <c r="F160" s="839" t="s">
        <v>2841</v>
      </c>
      <c r="G160" s="825" t="s">
        <v>2852</v>
      </c>
      <c r="H160" s="825" t="s">
        <v>2853</v>
      </c>
      <c r="I160" s="831">
        <v>17.979999542236328</v>
      </c>
      <c r="J160" s="831">
        <v>50</v>
      </c>
      <c r="K160" s="832">
        <v>899</v>
      </c>
    </row>
    <row r="161" spans="1:11" ht="14.45" customHeight="1" x14ac:dyDescent="0.2">
      <c r="A161" s="821" t="s">
        <v>571</v>
      </c>
      <c r="B161" s="822" t="s">
        <v>572</v>
      </c>
      <c r="C161" s="825" t="s">
        <v>588</v>
      </c>
      <c r="D161" s="839" t="s">
        <v>589</v>
      </c>
      <c r="E161" s="825" t="s">
        <v>2840</v>
      </c>
      <c r="F161" s="839" t="s">
        <v>2841</v>
      </c>
      <c r="G161" s="825" t="s">
        <v>2862</v>
      </c>
      <c r="H161" s="825" t="s">
        <v>2863</v>
      </c>
      <c r="I161" s="831">
        <v>3.1500000953674316</v>
      </c>
      <c r="J161" s="831">
        <v>10</v>
      </c>
      <c r="K161" s="832">
        <v>31.5</v>
      </c>
    </row>
    <row r="162" spans="1:11" ht="14.45" customHeight="1" x14ac:dyDescent="0.2">
      <c r="A162" s="821" t="s">
        <v>571</v>
      </c>
      <c r="B162" s="822" t="s">
        <v>572</v>
      </c>
      <c r="C162" s="825" t="s">
        <v>588</v>
      </c>
      <c r="D162" s="839" t="s">
        <v>589</v>
      </c>
      <c r="E162" s="825" t="s">
        <v>2840</v>
      </c>
      <c r="F162" s="839" t="s">
        <v>2841</v>
      </c>
      <c r="G162" s="825" t="s">
        <v>2866</v>
      </c>
      <c r="H162" s="825" t="s">
        <v>2867</v>
      </c>
      <c r="I162" s="831">
        <v>4.9800000190734863</v>
      </c>
      <c r="J162" s="831">
        <v>5</v>
      </c>
      <c r="K162" s="832">
        <v>24.899999618530273</v>
      </c>
    </row>
    <row r="163" spans="1:11" ht="14.45" customHeight="1" x14ac:dyDescent="0.2">
      <c r="A163" s="821" t="s">
        <v>571</v>
      </c>
      <c r="B163" s="822" t="s">
        <v>572</v>
      </c>
      <c r="C163" s="825" t="s">
        <v>588</v>
      </c>
      <c r="D163" s="839" t="s">
        <v>589</v>
      </c>
      <c r="E163" s="825" t="s">
        <v>2840</v>
      </c>
      <c r="F163" s="839" t="s">
        <v>2841</v>
      </c>
      <c r="G163" s="825" t="s">
        <v>3023</v>
      </c>
      <c r="H163" s="825" t="s">
        <v>3024</v>
      </c>
      <c r="I163" s="831">
        <v>11.734999656677246</v>
      </c>
      <c r="J163" s="831">
        <v>100</v>
      </c>
      <c r="K163" s="832">
        <v>1173.5</v>
      </c>
    </row>
    <row r="164" spans="1:11" ht="14.45" customHeight="1" x14ac:dyDescent="0.2">
      <c r="A164" s="821" t="s">
        <v>571</v>
      </c>
      <c r="B164" s="822" t="s">
        <v>572</v>
      </c>
      <c r="C164" s="825" t="s">
        <v>588</v>
      </c>
      <c r="D164" s="839" t="s">
        <v>589</v>
      </c>
      <c r="E164" s="825" t="s">
        <v>2840</v>
      </c>
      <c r="F164" s="839" t="s">
        <v>2841</v>
      </c>
      <c r="G164" s="825" t="s">
        <v>3023</v>
      </c>
      <c r="H164" s="825" t="s">
        <v>3025</v>
      </c>
      <c r="I164" s="831">
        <v>11.729999542236328</v>
      </c>
      <c r="J164" s="831">
        <v>30</v>
      </c>
      <c r="K164" s="832">
        <v>351.89999389648438</v>
      </c>
    </row>
    <row r="165" spans="1:11" ht="14.45" customHeight="1" x14ac:dyDescent="0.2">
      <c r="A165" s="821" t="s">
        <v>571</v>
      </c>
      <c r="B165" s="822" t="s">
        <v>572</v>
      </c>
      <c r="C165" s="825" t="s">
        <v>588</v>
      </c>
      <c r="D165" s="839" t="s">
        <v>589</v>
      </c>
      <c r="E165" s="825" t="s">
        <v>2840</v>
      </c>
      <c r="F165" s="839" t="s">
        <v>2841</v>
      </c>
      <c r="G165" s="825" t="s">
        <v>3026</v>
      </c>
      <c r="H165" s="825" t="s">
        <v>3027</v>
      </c>
      <c r="I165" s="831">
        <v>2.2833333015441895</v>
      </c>
      <c r="J165" s="831">
        <v>150</v>
      </c>
      <c r="K165" s="832">
        <v>342.5</v>
      </c>
    </row>
    <row r="166" spans="1:11" ht="14.45" customHeight="1" x14ac:dyDescent="0.2">
      <c r="A166" s="821" t="s">
        <v>571</v>
      </c>
      <c r="B166" s="822" t="s">
        <v>572</v>
      </c>
      <c r="C166" s="825" t="s">
        <v>588</v>
      </c>
      <c r="D166" s="839" t="s">
        <v>589</v>
      </c>
      <c r="E166" s="825" t="s">
        <v>2840</v>
      </c>
      <c r="F166" s="839" t="s">
        <v>2841</v>
      </c>
      <c r="G166" s="825" t="s">
        <v>3028</v>
      </c>
      <c r="H166" s="825" t="s">
        <v>3029</v>
      </c>
      <c r="I166" s="831">
        <v>5.3250000476837158</v>
      </c>
      <c r="J166" s="831">
        <v>400</v>
      </c>
      <c r="K166" s="832">
        <v>2130.2000122070313</v>
      </c>
    </row>
    <row r="167" spans="1:11" ht="14.45" customHeight="1" x14ac:dyDescent="0.2">
      <c r="A167" s="821" t="s">
        <v>571</v>
      </c>
      <c r="B167" s="822" t="s">
        <v>572</v>
      </c>
      <c r="C167" s="825" t="s">
        <v>588</v>
      </c>
      <c r="D167" s="839" t="s">
        <v>589</v>
      </c>
      <c r="E167" s="825" t="s">
        <v>2840</v>
      </c>
      <c r="F167" s="839" t="s">
        <v>2841</v>
      </c>
      <c r="G167" s="825" t="s">
        <v>2872</v>
      </c>
      <c r="H167" s="825" t="s">
        <v>2873</v>
      </c>
      <c r="I167" s="831">
        <v>30.25</v>
      </c>
      <c r="J167" s="831">
        <v>260</v>
      </c>
      <c r="K167" s="832">
        <v>7865</v>
      </c>
    </row>
    <row r="168" spans="1:11" ht="14.45" customHeight="1" x14ac:dyDescent="0.2">
      <c r="A168" s="821" t="s">
        <v>571</v>
      </c>
      <c r="B168" s="822" t="s">
        <v>572</v>
      </c>
      <c r="C168" s="825" t="s">
        <v>588</v>
      </c>
      <c r="D168" s="839" t="s">
        <v>589</v>
      </c>
      <c r="E168" s="825" t="s">
        <v>2840</v>
      </c>
      <c r="F168" s="839" t="s">
        <v>2841</v>
      </c>
      <c r="G168" s="825" t="s">
        <v>3030</v>
      </c>
      <c r="H168" s="825" t="s">
        <v>3031</v>
      </c>
      <c r="I168" s="831">
        <v>17.549999237060547</v>
      </c>
      <c r="J168" s="831">
        <v>5</v>
      </c>
      <c r="K168" s="832">
        <v>87.75</v>
      </c>
    </row>
    <row r="169" spans="1:11" ht="14.45" customHeight="1" x14ac:dyDescent="0.2">
      <c r="A169" s="821" t="s">
        <v>571</v>
      </c>
      <c r="B169" s="822" t="s">
        <v>572</v>
      </c>
      <c r="C169" s="825" t="s">
        <v>588</v>
      </c>
      <c r="D169" s="839" t="s">
        <v>589</v>
      </c>
      <c r="E169" s="825" t="s">
        <v>2840</v>
      </c>
      <c r="F169" s="839" t="s">
        <v>2841</v>
      </c>
      <c r="G169" s="825" t="s">
        <v>2890</v>
      </c>
      <c r="H169" s="825" t="s">
        <v>2891</v>
      </c>
      <c r="I169" s="831">
        <v>0.82666665315628052</v>
      </c>
      <c r="J169" s="831">
        <v>300</v>
      </c>
      <c r="K169" s="832">
        <v>248</v>
      </c>
    </row>
    <row r="170" spans="1:11" ht="14.45" customHeight="1" x14ac:dyDescent="0.2">
      <c r="A170" s="821" t="s">
        <v>571</v>
      </c>
      <c r="B170" s="822" t="s">
        <v>572</v>
      </c>
      <c r="C170" s="825" t="s">
        <v>588</v>
      </c>
      <c r="D170" s="839" t="s">
        <v>589</v>
      </c>
      <c r="E170" s="825" t="s">
        <v>2840</v>
      </c>
      <c r="F170" s="839" t="s">
        <v>2841</v>
      </c>
      <c r="G170" s="825" t="s">
        <v>2892</v>
      </c>
      <c r="H170" s="825" t="s">
        <v>2893</v>
      </c>
      <c r="I170" s="831">
        <v>0.43999999761581421</v>
      </c>
      <c r="J170" s="831">
        <v>300</v>
      </c>
      <c r="K170" s="832">
        <v>132</v>
      </c>
    </row>
    <row r="171" spans="1:11" ht="14.45" customHeight="1" x14ac:dyDescent="0.2">
      <c r="A171" s="821" t="s">
        <v>571</v>
      </c>
      <c r="B171" s="822" t="s">
        <v>572</v>
      </c>
      <c r="C171" s="825" t="s">
        <v>588</v>
      </c>
      <c r="D171" s="839" t="s">
        <v>589</v>
      </c>
      <c r="E171" s="825" t="s">
        <v>2840</v>
      </c>
      <c r="F171" s="839" t="s">
        <v>2841</v>
      </c>
      <c r="G171" s="825" t="s">
        <v>2894</v>
      </c>
      <c r="H171" s="825" t="s">
        <v>2895</v>
      </c>
      <c r="I171" s="831">
        <v>1.1349999904632568</v>
      </c>
      <c r="J171" s="831">
        <v>240</v>
      </c>
      <c r="K171" s="832">
        <v>272.79999542236328</v>
      </c>
    </row>
    <row r="172" spans="1:11" ht="14.45" customHeight="1" x14ac:dyDescent="0.2">
      <c r="A172" s="821" t="s">
        <v>571</v>
      </c>
      <c r="B172" s="822" t="s">
        <v>572</v>
      </c>
      <c r="C172" s="825" t="s">
        <v>588</v>
      </c>
      <c r="D172" s="839" t="s">
        <v>589</v>
      </c>
      <c r="E172" s="825" t="s">
        <v>2840</v>
      </c>
      <c r="F172" s="839" t="s">
        <v>2841</v>
      </c>
      <c r="G172" s="825" t="s">
        <v>2896</v>
      </c>
      <c r="H172" s="825" t="s">
        <v>2897</v>
      </c>
      <c r="I172" s="831">
        <v>0.57999998331069946</v>
      </c>
      <c r="J172" s="831">
        <v>100</v>
      </c>
      <c r="K172" s="832">
        <v>58</v>
      </c>
    </row>
    <row r="173" spans="1:11" ht="14.45" customHeight="1" x14ac:dyDescent="0.2">
      <c r="A173" s="821" t="s">
        <v>571</v>
      </c>
      <c r="B173" s="822" t="s">
        <v>572</v>
      </c>
      <c r="C173" s="825" t="s">
        <v>588</v>
      </c>
      <c r="D173" s="839" t="s">
        <v>589</v>
      </c>
      <c r="E173" s="825" t="s">
        <v>2840</v>
      </c>
      <c r="F173" s="839" t="s">
        <v>2841</v>
      </c>
      <c r="G173" s="825" t="s">
        <v>2914</v>
      </c>
      <c r="H173" s="825" t="s">
        <v>2915</v>
      </c>
      <c r="I173" s="831">
        <v>1.9833333492279053</v>
      </c>
      <c r="J173" s="831">
        <v>150</v>
      </c>
      <c r="K173" s="832">
        <v>297.5</v>
      </c>
    </row>
    <row r="174" spans="1:11" ht="14.45" customHeight="1" x14ac:dyDescent="0.2">
      <c r="A174" s="821" t="s">
        <v>571</v>
      </c>
      <c r="B174" s="822" t="s">
        <v>572</v>
      </c>
      <c r="C174" s="825" t="s">
        <v>588</v>
      </c>
      <c r="D174" s="839" t="s">
        <v>589</v>
      </c>
      <c r="E174" s="825" t="s">
        <v>2840</v>
      </c>
      <c r="F174" s="839" t="s">
        <v>2841</v>
      </c>
      <c r="G174" s="825" t="s">
        <v>3032</v>
      </c>
      <c r="H174" s="825" t="s">
        <v>3033</v>
      </c>
      <c r="I174" s="831">
        <v>3.0699999332427979</v>
      </c>
      <c r="J174" s="831">
        <v>50</v>
      </c>
      <c r="K174" s="832">
        <v>153.5</v>
      </c>
    </row>
    <row r="175" spans="1:11" ht="14.45" customHeight="1" x14ac:dyDescent="0.2">
      <c r="A175" s="821" t="s">
        <v>571</v>
      </c>
      <c r="B175" s="822" t="s">
        <v>572</v>
      </c>
      <c r="C175" s="825" t="s">
        <v>588</v>
      </c>
      <c r="D175" s="839" t="s">
        <v>589</v>
      </c>
      <c r="E175" s="825" t="s">
        <v>2840</v>
      </c>
      <c r="F175" s="839" t="s">
        <v>2841</v>
      </c>
      <c r="G175" s="825" t="s">
        <v>3034</v>
      </c>
      <c r="H175" s="825" t="s">
        <v>3035</v>
      </c>
      <c r="I175" s="831">
        <v>3.0949999094009399</v>
      </c>
      <c r="J175" s="831">
        <v>100</v>
      </c>
      <c r="K175" s="832">
        <v>309.5</v>
      </c>
    </row>
    <row r="176" spans="1:11" ht="14.45" customHeight="1" x14ac:dyDescent="0.2">
      <c r="A176" s="821" t="s">
        <v>571</v>
      </c>
      <c r="B176" s="822" t="s">
        <v>572</v>
      </c>
      <c r="C176" s="825" t="s">
        <v>588</v>
      </c>
      <c r="D176" s="839" t="s">
        <v>589</v>
      </c>
      <c r="E176" s="825" t="s">
        <v>2840</v>
      </c>
      <c r="F176" s="839" t="s">
        <v>2841</v>
      </c>
      <c r="G176" s="825" t="s">
        <v>2922</v>
      </c>
      <c r="H176" s="825" t="s">
        <v>2923</v>
      </c>
      <c r="I176" s="831">
        <v>2.1650000810623169</v>
      </c>
      <c r="J176" s="831">
        <v>200</v>
      </c>
      <c r="K176" s="832">
        <v>433</v>
      </c>
    </row>
    <row r="177" spans="1:11" ht="14.45" customHeight="1" x14ac:dyDescent="0.2">
      <c r="A177" s="821" t="s">
        <v>571</v>
      </c>
      <c r="B177" s="822" t="s">
        <v>572</v>
      </c>
      <c r="C177" s="825" t="s">
        <v>588</v>
      </c>
      <c r="D177" s="839" t="s">
        <v>589</v>
      </c>
      <c r="E177" s="825" t="s">
        <v>2840</v>
      </c>
      <c r="F177" s="839" t="s">
        <v>2841</v>
      </c>
      <c r="G177" s="825" t="s">
        <v>2928</v>
      </c>
      <c r="H177" s="825" t="s">
        <v>2929</v>
      </c>
      <c r="I177" s="831">
        <v>2.5174999833106995</v>
      </c>
      <c r="J177" s="831">
        <v>200</v>
      </c>
      <c r="K177" s="832">
        <v>503.5</v>
      </c>
    </row>
    <row r="178" spans="1:11" ht="14.45" customHeight="1" x14ac:dyDescent="0.2">
      <c r="A178" s="821" t="s">
        <v>571</v>
      </c>
      <c r="B178" s="822" t="s">
        <v>572</v>
      </c>
      <c r="C178" s="825" t="s">
        <v>588</v>
      </c>
      <c r="D178" s="839" t="s">
        <v>589</v>
      </c>
      <c r="E178" s="825" t="s">
        <v>2840</v>
      </c>
      <c r="F178" s="839" t="s">
        <v>2841</v>
      </c>
      <c r="G178" s="825" t="s">
        <v>2930</v>
      </c>
      <c r="H178" s="825" t="s">
        <v>2931</v>
      </c>
      <c r="I178" s="831">
        <v>23.719999313354492</v>
      </c>
      <c r="J178" s="831">
        <v>50</v>
      </c>
      <c r="K178" s="832">
        <v>1186</v>
      </c>
    </row>
    <row r="179" spans="1:11" ht="14.45" customHeight="1" x14ac:dyDescent="0.2">
      <c r="A179" s="821" t="s">
        <v>571</v>
      </c>
      <c r="B179" s="822" t="s">
        <v>572</v>
      </c>
      <c r="C179" s="825" t="s">
        <v>588</v>
      </c>
      <c r="D179" s="839" t="s">
        <v>589</v>
      </c>
      <c r="E179" s="825" t="s">
        <v>2840</v>
      </c>
      <c r="F179" s="839" t="s">
        <v>2841</v>
      </c>
      <c r="G179" s="825" t="s">
        <v>2930</v>
      </c>
      <c r="H179" s="825" t="s">
        <v>2932</v>
      </c>
      <c r="I179" s="831">
        <v>23.719999313354492</v>
      </c>
      <c r="J179" s="831">
        <v>50</v>
      </c>
      <c r="K179" s="832">
        <v>1186</v>
      </c>
    </row>
    <row r="180" spans="1:11" ht="14.45" customHeight="1" x14ac:dyDescent="0.2">
      <c r="A180" s="821" t="s">
        <v>571</v>
      </c>
      <c r="B180" s="822" t="s">
        <v>572</v>
      </c>
      <c r="C180" s="825" t="s">
        <v>588</v>
      </c>
      <c r="D180" s="839" t="s">
        <v>589</v>
      </c>
      <c r="E180" s="825" t="s">
        <v>3036</v>
      </c>
      <c r="F180" s="839" t="s">
        <v>3037</v>
      </c>
      <c r="G180" s="825" t="s">
        <v>3038</v>
      </c>
      <c r="H180" s="825" t="s">
        <v>3039</v>
      </c>
      <c r="I180" s="831">
        <v>27.255000114440918</v>
      </c>
      <c r="J180" s="831">
        <v>72</v>
      </c>
      <c r="K180" s="832">
        <v>1962.1799926757813</v>
      </c>
    </row>
    <row r="181" spans="1:11" ht="14.45" customHeight="1" x14ac:dyDescent="0.2">
      <c r="A181" s="821" t="s">
        <v>571</v>
      </c>
      <c r="B181" s="822" t="s">
        <v>572</v>
      </c>
      <c r="C181" s="825" t="s">
        <v>588</v>
      </c>
      <c r="D181" s="839" t="s">
        <v>589</v>
      </c>
      <c r="E181" s="825" t="s">
        <v>3036</v>
      </c>
      <c r="F181" s="839" t="s">
        <v>3037</v>
      </c>
      <c r="G181" s="825" t="s">
        <v>3040</v>
      </c>
      <c r="H181" s="825" t="s">
        <v>3041</v>
      </c>
      <c r="I181" s="831">
        <v>26.564999580383301</v>
      </c>
      <c r="J181" s="831">
        <v>180</v>
      </c>
      <c r="K181" s="832">
        <v>4781.8800048828125</v>
      </c>
    </row>
    <row r="182" spans="1:11" ht="14.45" customHeight="1" x14ac:dyDescent="0.2">
      <c r="A182" s="821" t="s">
        <v>571</v>
      </c>
      <c r="B182" s="822" t="s">
        <v>572</v>
      </c>
      <c r="C182" s="825" t="s">
        <v>588</v>
      </c>
      <c r="D182" s="839" t="s">
        <v>589</v>
      </c>
      <c r="E182" s="825" t="s">
        <v>3036</v>
      </c>
      <c r="F182" s="839" t="s">
        <v>3037</v>
      </c>
      <c r="G182" s="825" t="s">
        <v>3042</v>
      </c>
      <c r="H182" s="825" t="s">
        <v>3043</v>
      </c>
      <c r="I182" s="831">
        <v>40.639999389648438</v>
      </c>
      <c r="J182" s="831">
        <v>36</v>
      </c>
      <c r="K182" s="832">
        <v>1462.9200439453125</v>
      </c>
    </row>
    <row r="183" spans="1:11" ht="14.45" customHeight="1" x14ac:dyDescent="0.2">
      <c r="A183" s="821" t="s">
        <v>571</v>
      </c>
      <c r="B183" s="822" t="s">
        <v>572</v>
      </c>
      <c r="C183" s="825" t="s">
        <v>588</v>
      </c>
      <c r="D183" s="839" t="s">
        <v>589</v>
      </c>
      <c r="E183" s="825" t="s">
        <v>3036</v>
      </c>
      <c r="F183" s="839" t="s">
        <v>3037</v>
      </c>
      <c r="G183" s="825" t="s">
        <v>3044</v>
      </c>
      <c r="H183" s="825" t="s">
        <v>3045</v>
      </c>
      <c r="I183" s="831">
        <v>40.009998321533203</v>
      </c>
      <c r="J183" s="831">
        <v>108</v>
      </c>
      <c r="K183" s="832">
        <v>4321.0799560546875</v>
      </c>
    </row>
    <row r="184" spans="1:11" ht="14.45" customHeight="1" x14ac:dyDescent="0.2">
      <c r="A184" s="821" t="s">
        <v>571</v>
      </c>
      <c r="B184" s="822" t="s">
        <v>572</v>
      </c>
      <c r="C184" s="825" t="s">
        <v>588</v>
      </c>
      <c r="D184" s="839" t="s">
        <v>589</v>
      </c>
      <c r="E184" s="825" t="s">
        <v>2939</v>
      </c>
      <c r="F184" s="839" t="s">
        <v>2940</v>
      </c>
      <c r="G184" s="825" t="s">
        <v>2943</v>
      </c>
      <c r="H184" s="825" t="s">
        <v>2944</v>
      </c>
      <c r="I184" s="831">
        <v>0.30000001192092896</v>
      </c>
      <c r="J184" s="831">
        <v>100</v>
      </c>
      <c r="K184" s="832">
        <v>30</v>
      </c>
    </row>
    <row r="185" spans="1:11" ht="14.45" customHeight="1" x14ac:dyDescent="0.2">
      <c r="A185" s="821" t="s">
        <v>571</v>
      </c>
      <c r="B185" s="822" t="s">
        <v>572</v>
      </c>
      <c r="C185" s="825" t="s">
        <v>588</v>
      </c>
      <c r="D185" s="839" t="s">
        <v>589</v>
      </c>
      <c r="E185" s="825" t="s">
        <v>2939</v>
      </c>
      <c r="F185" s="839" t="s">
        <v>2940</v>
      </c>
      <c r="G185" s="825" t="s">
        <v>3046</v>
      </c>
      <c r="H185" s="825" t="s">
        <v>3047</v>
      </c>
      <c r="I185" s="831">
        <v>0.68000000715255737</v>
      </c>
      <c r="J185" s="831">
        <v>100</v>
      </c>
      <c r="K185" s="832">
        <v>68</v>
      </c>
    </row>
    <row r="186" spans="1:11" ht="14.45" customHeight="1" x14ac:dyDescent="0.2">
      <c r="A186" s="821" t="s">
        <v>571</v>
      </c>
      <c r="B186" s="822" t="s">
        <v>572</v>
      </c>
      <c r="C186" s="825" t="s">
        <v>588</v>
      </c>
      <c r="D186" s="839" t="s">
        <v>589</v>
      </c>
      <c r="E186" s="825" t="s">
        <v>2939</v>
      </c>
      <c r="F186" s="839" t="s">
        <v>2940</v>
      </c>
      <c r="G186" s="825" t="s">
        <v>2949</v>
      </c>
      <c r="H186" s="825" t="s">
        <v>2950</v>
      </c>
      <c r="I186" s="831">
        <v>0.55000001192092896</v>
      </c>
      <c r="J186" s="831">
        <v>300</v>
      </c>
      <c r="K186" s="832">
        <v>165</v>
      </c>
    </row>
    <row r="187" spans="1:11" ht="14.45" customHeight="1" x14ac:dyDescent="0.2">
      <c r="A187" s="821" t="s">
        <v>571</v>
      </c>
      <c r="B187" s="822" t="s">
        <v>572</v>
      </c>
      <c r="C187" s="825" t="s">
        <v>588</v>
      </c>
      <c r="D187" s="839" t="s">
        <v>589</v>
      </c>
      <c r="E187" s="825" t="s">
        <v>2939</v>
      </c>
      <c r="F187" s="839" t="s">
        <v>2940</v>
      </c>
      <c r="G187" s="825" t="s">
        <v>2953</v>
      </c>
      <c r="H187" s="825" t="s">
        <v>2954</v>
      </c>
      <c r="I187" s="831">
        <v>1.7999999523162842</v>
      </c>
      <c r="J187" s="831">
        <v>100</v>
      </c>
      <c r="K187" s="832">
        <v>180</v>
      </c>
    </row>
    <row r="188" spans="1:11" ht="14.45" customHeight="1" x14ac:dyDescent="0.2">
      <c r="A188" s="821" t="s">
        <v>571</v>
      </c>
      <c r="B188" s="822" t="s">
        <v>572</v>
      </c>
      <c r="C188" s="825" t="s">
        <v>588</v>
      </c>
      <c r="D188" s="839" t="s">
        <v>589</v>
      </c>
      <c r="E188" s="825" t="s">
        <v>2955</v>
      </c>
      <c r="F188" s="839" t="s">
        <v>2956</v>
      </c>
      <c r="G188" s="825" t="s">
        <v>3048</v>
      </c>
      <c r="H188" s="825" t="s">
        <v>3049</v>
      </c>
      <c r="I188" s="831">
        <v>15.729999542236328</v>
      </c>
      <c r="J188" s="831">
        <v>150</v>
      </c>
      <c r="K188" s="832">
        <v>2359.5</v>
      </c>
    </row>
    <row r="189" spans="1:11" ht="14.45" customHeight="1" x14ac:dyDescent="0.2">
      <c r="A189" s="821" t="s">
        <v>571</v>
      </c>
      <c r="B189" s="822" t="s">
        <v>572</v>
      </c>
      <c r="C189" s="825" t="s">
        <v>588</v>
      </c>
      <c r="D189" s="839" t="s">
        <v>589</v>
      </c>
      <c r="E189" s="825" t="s">
        <v>2955</v>
      </c>
      <c r="F189" s="839" t="s">
        <v>2956</v>
      </c>
      <c r="G189" s="825" t="s">
        <v>2957</v>
      </c>
      <c r="H189" s="825" t="s">
        <v>2958</v>
      </c>
      <c r="I189" s="831">
        <v>0.70428571530750816</v>
      </c>
      <c r="J189" s="831">
        <v>11400</v>
      </c>
      <c r="K189" s="832">
        <v>8132</v>
      </c>
    </row>
    <row r="190" spans="1:11" ht="14.45" customHeight="1" x14ac:dyDescent="0.2">
      <c r="A190" s="821" t="s">
        <v>571</v>
      </c>
      <c r="B190" s="822" t="s">
        <v>572</v>
      </c>
      <c r="C190" s="825" t="s">
        <v>588</v>
      </c>
      <c r="D190" s="839" t="s">
        <v>589</v>
      </c>
      <c r="E190" s="825" t="s">
        <v>2955</v>
      </c>
      <c r="F190" s="839" t="s">
        <v>2956</v>
      </c>
      <c r="G190" s="825" t="s">
        <v>2959</v>
      </c>
      <c r="H190" s="825" t="s">
        <v>2960</v>
      </c>
      <c r="I190" s="831">
        <v>0.72750000655651093</v>
      </c>
      <c r="J190" s="831">
        <v>3600</v>
      </c>
      <c r="K190" s="832">
        <v>2656</v>
      </c>
    </row>
    <row r="191" spans="1:11" ht="14.45" customHeight="1" x14ac:dyDescent="0.2">
      <c r="A191" s="821" t="s">
        <v>571</v>
      </c>
      <c r="B191" s="822" t="s">
        <v>572</v>
      </c>
      <c r="C191" s="825" t="s">
        <v>588</v>
      </c>
      <c r="D191" s="839" t="s">
        <v>589</v>
      </c>
      <c r="E191" s="825" t="s">
        <v>2955</v>
      </c>
      <c r="F191" s="839" t="s">
        <v>2956</v>
      </c>
      <c r="G191" s="825" t="s">
        <v>2961</v>
      </c>
      <c r="H191" s="825" t="s">
        <v>2962</v>
      </c>
      <c r="I191" s="831">
        <v>0.68799998760223391</v>
      </c>
      <c r="J191" s="831">
        <v>1800</v>
      </c>
      <c r="K191" s="832">
        <v>1250</v>
      </c>
    </row>
    <row r="192" spans="1:11" ht="14.45" customHeight="1" x14ac:dyDescent="0.2">
      <c r="A192" s="821" t="s">
        <v>571</v>
      </c>
      <c r="B192" s="822" t="s">
        <v>572</v>
      </c>
      <c r="C192" s="825" t="s">
        <v>588</v>
      </c>
      <c r="D192" s="839" t="s">
        <v>589</v>
      </c>
      <c r="E192" s="825" t="s">
        <v>2955</v>
      </c>
      <c r="F192" s="839" t="s">
        <v>2956</v>
      </c>
      <c r="G192" s="825" t="s">
        <v>3050</v>
      </c>
      <c r="H192" s="825" t="s">
        <v>3051</v>
      </c>
      <c r="I192" s="831">
        <v>0.68999999761581421</v>
      </c>
      <c r="J192" s="831">
        <v>1020</v>
      </c>
      <c r="K192" s="832">
        <v>705.49997711181641</v>
      </c>
    </row>
    <row r="193" spans="1:11" ht="14.45" customHeight="1" x14ac:dyDescent="0.2">
      <c r="A193" s="821" t="s">
        <v>571</v>
      </c>
      <c r="B193" s="822" t="s">
        <v>572</v>
      </c>
      <c r="C193" s="825" t="s">
        <v>588</v>
      </c>
      <c r="D193" s="839" t="s">
        <v>589</v>
      </c>
      <c r="E193" s="825" t="s">
        <v>2955</v>
      </c>
      <c r="F193" s="839" t="s">
        <v>2956</v>
      </c>
      <c r="G193" s="825" t="s">
        <v>2957</v>
      </c>
      <c r="H193" s="825" t="s">
        <v>2963</v>
      </c>
      <c r="I193" s="831">
        <v>0.8399999737739563</v>
      </c>
      <c r="J193" s="831">
        <v>600</v>
      </c>
      <c r="K193" s="832">
        <v>504</v>
      </c>
    </row>
    <row r="194" spans="1:11" ht="14.45" customHeight="1" x14ac:dyDescent="0.2">
      <c r="A194" s="821" t="s">
        <v>571</v>
      </c>
      <c r="B194" s="822" t="s">
        <v>572</v>
      </c>
      <c r="C194" s="825" t="s">
        <v>588</v>
      </c>
      <c r="D194" s="839" t="s">
        <v>589</v>
      </c>
      <c r="E194" s="825" t="s">
        <v>2955</v>
      </c>
      <c r="F194" s="839" t="s">
        <v>2956</v>
      </c>
      <c r="G194" s="825" t="s">
        <v>2959</v>
      </c>
      <c r="H194" s="825" t="s">
        <v>2964</v>
      </c>
      <c r="I194" s="831">
        <v>0.86000001430511475</v>
      </c>
      <c r="J194" s="831">
        <v>600</v>
      </c>
      <c r="K194" s="832">
        <v>516</v>
      </c>
    </row>
    <row r="195" spans="1:11" ht="14.45" customHeight="1" x14ac:dyDescent="0.2">
      <c r="A195" s="821" t="s">
        <v>571</v>
      </c>
      <c r="B195" s="822" t="s">
        <v>572</v>
      </c>
      <c r="C195" s="825" t="s">
        <v>588</v>
      </c>
      <c r="D195" s="839" t="s">
        <v>589</v>
      </c>
      <c r="E195" s="825" t="s">
        <v>2955</v>
      </c>
      <c r="F195" s="839" t="s">
        <v>2956</v>
      </c>
      <c r="G195" s="825" t="s">
        <v>3050</v>
      </c>
      <c r="H195" s="825" t="s">
        <v>3052</v>
      </c>
      <c r="I195" s="831">
        <v>0.86000001430511475</v>
      </c>
      <c r="J195" s="831">
        <v>340</v>
      </c>
      <c r="K195" s="832">
        <v>292.39999389648438</v>
      </c>
    </row>
    <row r="196" spans="1:11" ht="14.45" customHeight="1" x14ac:dyDescent="0.2">
      <c r="A196" s="821" t="s">
        <v>571</v>
      </c>
      <c r="B196" s="822" t="s">
        <v>572</v>
      </c>
      <c r="C196" s="825" t="s">
        <v>591</v>
      </c>
      <c r="D196" s="839" t="s">
        <v>592</v>
      </c>
      <c r="E196" s="825" t="s">
        <v>2750</v>
      </c>
      <c r="F196" s="839" t="s">
        <v>2751</v>
      </c>
      <c r="G196" s="825" t="s">
        <v>2752</v>
      </c>
      <c r="H196" s="825" t="s">
        <v>2753</v>
      </c>
      <c r="I196" s="831">
        <v>147.17999267578125</v>
      </c>
      <c r="J196" s="831">
        <v>2</v>
      </c>
      <c r="K196" s="832">
        <v>294.3599853515625</v>
      </c>
    </row>
    <row r="197" spans="1:11" ht="14.45" customHeight="1" x14ac:dyDescent="0.2">
      <c r="A197" s="821" t="s">
        <v>571</v>
      </c>
      <c r="B197" s="822" t="s">
        <v>572</v>
      </c>
      <c r="C197" s="825" t="s">
        <v>591</v>
      </c>
      <c r="D197" s="839" t="s">
        <v>592</v>
      </c>
      <c r="E197" s="825" t="s">
        <v>2750</v>
      </c>
      <c r="F197" s="839" t="s">
        <v>2751</v>
      </c>
      <c r="G197" s="825" t="s">
        <v>2754</v>
      </c>
      <c r="H197" s="825" t="s">
        <v>2755</v>
      </c>
      <c r="I197" s="831">
        <v>147.17999267578125</v>
      </c>
      <c r="J197" s="831">
        <v>2</v>
      </c>
      <c r="K197" s="832">
        <v>294.3599853515625</v>
      </c>
    </row>
    <row r="198" spans="1:11" ht="14.45" customHeight="1" x14ac:dyDescent="0.2">
      <c r="A198" s="821" t="s">
        <v>571</v>
      </c>
      <c r="B198" s="822" t="s">
        <v>572</v>
      </c>
      <c r="C198" s="825" t="s">
        <v>591</v>
      </c>
      <c r="D198" s="839" t="s">
        <v>592</v>
      </c>
      <c r="E198" s="825" t="s">
        <v>2750</v>
      </c>
      <c r="F198" s="839" t="s">
        <v>2751</v>
      </c>
      <c r="G198" s="825" t="s">
        <v>2756</v>
      </c>
      <c r="H198" s="825" t="s">
        <v>2757</v>
      </c>
      <c r="I198" s="831">
        <v>164.55999755859375</v>
      </c>
      <c r="J198" s="831">
        <v>15</v>
      </c>
      <c r="K198" s="832">
        <v>2468.3999633789063</v>
      </c>
    </row>
    <row r="199" spans="1:11" ht="14.45" customHeight="1" x14ac:dyDescent="0.2">
      <c r="A199" s="821" t="s">
        <v>571</v>
      </c>
      <c r="B199" s="822" t="s">
        <v>572</v>
      </c>
      <c r="C199" s="825" t="s">
        <v>591</v>
      </c>
      <c r="D199" s="839" t="s">
        <v>592</v>
      </c>
      <c r="E199" s="825" t="s">
        <v>2762</v>
      </c>
      <c r="F199" s="839" t="s">
        <v>2763</v>
      </c>
      <c r="G199" s="825" t="s">
        <v>2764</v>
      </c>
      <c r="H199" s="825" t="s">
        <v>2765</v>
      </c>
      <c r="I199" s="831">
        <v>74.415000915527344</v>
      </c>
      <c r="J199" s="831">
        <v>20</v>
      </c>
      <c r="K199" s="832">
        <v>1488.2999877929688</v>
      </c>
    </row>
    <row r="200" spans="1:11" ht="14.45" customHeight="1" x14ac:dyDescent="0.2">
      <c r="A200" s="821" t="s">
        <v>571</v>
      </c>
      <c r="B200" s="822" t="s">
        <v>572</v>
      </c>
      <c r="C200" s="825" t="s">
        <v>591</v>
      </c>
      <c r="D200" s="839" t="s">
        <v>592</v>
      </c>
      <c r="E200" s="825" t="s">
        <v>2762</v>
      </c>
      <c r="F200" s="839" t="s">
        <v>2763</v>
      </c>
      <c r="G200" s="825" t="s">
        <v>2770</v>
      </c>
      <c r="H200" s="825" t="s">
        <v>2771</v>
      </c>
      <c r="I200" s="831">
        <v>6.4200000762939453</v>
      </c>
      <c r="J200" s="831">
        <v>100</v>
      </c>
      <c r="K200" s="832">
        <v>642</v>
      </c>
    </row>
    <row r="201" spans="1:11" ht="14.45" customHeight="1" x14ac:dyDescent="0.2">
      <c r="A201" s="821" t="s">
        <v>571</v>
      </c>
      <c r="B201" s="822" t="s">
        <v>572</v>
      </c>
      <c r="C201" s="825" t="s">
        <v>591</v>
      </c>
      <c r="D201" s="839" t="s">
        <v>592</v>
      </c>
      <c r="E201" s="825" t="s">
        <v>2762</v>
      </c>
      <c r="F201" s="839" t="s">
        <v>2763</v>
      </c>
      <c r="G201" s="825" t="s">
        <v>2774</v>
      </c>
      <c r="H201" s="825" t="s">
        <v>2775</v>
      </c>
      <c r="I201" s="831">
        <v>8.7166668574015294</v>
      </c>
      <c r="J201" s="831">
        <v>340</v>
      </c>
      <c r="K201" s="832">
        <v>2966.199951171875</v>
      </c>
    </row>
    <row r="202" spans="1:11" ht="14.45" customHeight="1" x14ac:dyDescent="0.2">
      <c r="A202" s="821" t="s">
        <v>571</v>
      </c>
      <c r="B202" s="822" t="s">
        <v>572</v>
      </c>
      <c r="C202" s="825" t="s">
        <v>591</v>
      </c>
      <c r="D202" s="839" t="s">
        <v>592</v>
      </c>
      <c r="E202" s="825" t="s">
        <v>2762</v>
      </c>
      <c r="F202" s="839" t="s">
        <v>2763</v>
      </c>
      <c r="G202" s="825" t="s">
        <v>2969</v>
      </c>
      <c r="H202" s="825" t="s">
        <v>2970</v>
      </c>
      <c r="I202" s="831">
        <v>13.233333269755045</v>
      </c>
      <c r="J202" s="831">
        <v>240</v>
      </c>
      <c r="K202" s="832">
        <v>3170.199951171875</v>
      </c>
    </row>
    <row r="203" spans="1:11" ht="14.45" customHeight="1" x14ac:dyDescent="0.2">
      <c r="A203" s="821" t="s">
        <v>571</v>
      </c>
      <c r="B203" s="822" t="s">
        <v>572</v>
      </c>
      <c r="C203" s="825" t="s">
        <v>591</v>
      </c>
      <c r="D203" s="839" t="s">
        <v>592</v>
      </c>
      <c r="E203" s="825" t="s">
        <v>2762</v>
      </c>
      <c r="F203" s="839" t="s">
        <v>2763</v>
      </c>
      <c r="G203" s="825" t="s">
        <v>3053</v>
      </c>
      <c r="H203" s="825" t="s">
        <v>3054</v>
      </c>
      <c r="I203" s="831">
        <v>1.3899999856948853</v>
      </c>
      <c r="J203" s="831">
        <v>2900</v>
      </c>
      <c r="K203" s="832">
        <v>3961</v>
      </c>
    </row>
    <row r="204" spans="1:11" ht="14.45" customHeight="1" x14ac:dyDescent="0.2">
      <c r="A204" s="821" t="s">
        <v>571</v>
      </c>
      <c r="B204" s="822" t="s">
        <v>572</v>
      </c>
      <c r="C204" s="825" t="s">
        <v>591</v>
      </c>
      <c r="D204" s="839" t="s">
        <v>592</v>
      </c>
      <c r="E204" s="825" t="s">
        <v>2762</v>
      </c>
      <c r="F204" s="839" t="s">
        <v>2763</v>
      </c>
      <c r="G204" s="825" t="s">
        <v>2782</v>
      </c>
      <c r="H204" s="825" t="s">
        <v>2783</v>
      </c>
      <c r="I204" s="831">
        <v>2.5399999618530273</v>
      </c>
      <c r="J204" s="831">
        <v>70</v>
      </c>
      <c r="K204" s="832">
        <v>177.80000305175781</v>
      </c>
    </row>
    <row r="205" spans="1:11" ht="14.45" customHeight="1" x14ac:dyDescent="0.2">
      <c r="A205" s="821" t="s">
        <v>571</v>
      </c>
      <c r="B205" s="822" t="s">
        <v>572</v>
      </c>
      <c r="C205" s="825" t="s">
        <v>591</v>
      </c>
      <c r="D205" s="839" t="s">
        <v>592</v>
      </c>
      <c r="E205" s="825" t="s">
        <v>2762</v>
      </c>
      <c r="F205" s="839" t="s">
        <v>2763</v>
      </c>
      <c r="G205" s="825" t="s">
        <v>2784</v>
      </c>
      <c r="H205" s="825" t="s">
        <v>2785</v>
      </c>
      <c r="I205" s="831">
        <v>22.149999618530273</v>
      </c>
      <c r="J205" s="831">
        <v>100</v>
      </c>
      <c r="K205" s="832">
        <v>2215</v>
      </c>
    </row>
    <row r="206" spans="1:11" ht="14.45" customHeight="1" x14ac:dyDescent="0.2">
      <c r="A206" s="821" t="s">
        <v>571</v>
      </c>
      <c r="B206" s="822" t="s">
        <v>572</v>
      </c>
      <c r="C206" s="825" t="s">
        <v>591</v>
      </c>
      <c r="D206" s="839" t="s">
        <v>592</v>
      </c>
      <c r="E206" s="825" t="s">
        <v>2762</v>
      </c>
      <c r="F206" s="839" t="s">
        <v>2763</v>
      </c>
      <c r="G206" s="825" t="s">
        <v>2786</v>
      </c>
      <c r="H206" s="825" t="s">
        <v>2787</v>
      </c>
      <c r="I206" s="831">
        <v>30.180000305175781</v>
      </c>
      <c r="J206" s="831">
        <v>100</v>
      </c>
      <c r="K206" s="832">
        <v>3018</v>
      </c>
    </row>
    <row r="207" spans="1:11" ht="14.45" customHeight="1" x14ac:dyDescent="0.2">
      <c r="A207" s="821" t="s">
        <v>571</v>
      </c>
      <c r="B207" s="822" t="s">
        <v>572</v>
      </c>
      <c r="C207" s="825" t="s">
        <v>591</v>
      </c>
      <c r="D207" s="839" t="s">
        <v>592</v>
      </c>
      <c r="E207" s="825" t="s">
        <v>2762</v>
      </c>
      <c r="F207" s="839" t="s">
        <v>2763</v>
      </c>
      <c r="G207" s="825" t="s">
        <v>3055</v>
      </c>
      <c r="H207" s="825" t="s">
        <v>3056</v>
      </c>
      <c r="I207" s="831">
        <v>5.2699999809265137</v>
      </c>
      <c r="J207" s="831">
        <v>30</v>
      </c>
      <c r="K207" s="832">
        <v>158.10000610351563</v>
      </c>
    </row>
    <row r="208" spans="1:11" ht="14.45" customHeight="1" x14ac:dyDescent="0.2">
      <c r="A208" s="821" t="s">
        <v>571</v>
      </c>
      <c r="B208" s="822" t="s">
        <v>572</v>
      </c>
      <c r="C208" s="825" t="s">
        <v>591</v>
      </c>
      <c r="D208" s="839" t="s">
        <v>592</v>
      </c>
      <c r="E208" s="825" t="s">
        <v>2762</v>
      </c>
      <c r="F208" s="839" t="s">
        <v>2763</v>
      </c>
      <c r="G208" s="825" t="s">
        <v>2788</v>
      </c>
      <c r="H208" s="825" t="s">
        <v>2789</v>
      </c>
      <c r="I208" s="831">
        <v>214.30500030517578</v>
      </c>
      <c r="J208" s="831">
        <v>20</v>
      </c>
      <c r="K208" s="832">
        <v>4286.10009765625</v>
      </c>
    </row>
    <row r="209" spans="1:11" ht="14.45" customHeight="1" x14ac:dyDescent="0.2">
      <c r="A209" s="821" t="s">
        <v>571</v>
      </c>
      <c r="B209" s="822" t="s">
        <v>572</v>
      </c>
      <c r="C209" s="825" t="s">
        <v>591</v>
      </c>
      <c r="D209" s="839" t="s">
        <v>592</v>
      </c>
      <c r="E209" s="825" t="s">
        <v>2762</v>
      </c>
      <c r="F209" s="839" t="s">
        <v>2763</v>
      </c>
      <c r="G209" s="825" t="s">
        <v>3057</v>
      </c>
      <c r="H209" s="825" t="s">
        <v>3058</v>
      </c>
      <c r="I209" s="831">
        <v>14.119999885559082</v>
      </c>
      <c r="J209" s="831">
        <v>50</v>
      </c>
      <c r="K209" s="832">
        <v>706</v>
      </c>
    </row>
    <row r="210" spans="1:11" ht="14.45" customHeight="1" x14ac:dyDescent="0.2">
      <c r="A210" s="821" t="s">
        <v>571</v>
      </c>
      <c r="B210" s="822" t="s">
        <v>572</v>
      </c>
      <c r="C210" s="825" t="s">
        <v>591</v>
      </c>
      <c r="D210" s="839" t="s">
        <v>592</v>
      </c>
      <c r="E210" s="825" t="s">
        <v>2762</v>
      </c>
      <c r="F210" s="839" t="s">
        <v>2763</v>
      </c>
      <c r="G210" s="825" t="s">
        <v>2790</v>
      </c>
      <c r="H210" s="825" t="s">
        <v>2791</v>
      </c>
      <c r="I210" s="831">
        <v>13.739999771118164</v>
      </c>
      <c r="J210" s="831">
        <v>50</v>
      </c>
      <c r="K210" s="832">
        <v>687.239990234375</v>
      </c>
    </row>
    <row r="211" spans="1:11" ht="14.45" customHeight="1" x14ac:dyDescent="0.2">
      <c r="A211" s="821" t="s">
        <v>571</v>
      </c>
      <c r="B211" s="822" t="s">
        <v>572</v>
      </c>
      <c r="C211" s="825" t="s">
        <v>591</v>
      </c>
      <c r="D211" s="839" t="s">
        <v>592</v>
      </c>
      <c r="E211" s="825" t="s">
        <v>2762</v>
      </c>
      <c r="F211" s="839" t="s">
        <v>2763</v>
      </c>
      <c r="G211" s="825" t="s">
        <v>2794</v>
      </c>
      <c r="H211" s="825" t="s">
        <v>2795</v>
      </c>
      <c r="I211" s="831">
        <v>1.3799999952316284</v>
      </c>
      <c r="J211" s="831">
        <v>400</v>
      </c>
      <c r="K211" s="832">
        <v>552</v>
      </c>
    </row>
    <row r="212" spans="1:11" ht="14.45" customHeight="1" x14ac:dyDescent="0.2">
      <c r="A212" s="821" t="s">
        <v>571</v>
      </c>
      <c r="B212" s="822" t="s">
        <v>572</v>
      </c>
      <c r="C212" s="825" t="s">
        <v>591</v>
      </c>
      <c r="D212" s="839" t="s">
        <v>592</v>
      </c>
      <c r="E212" s="825" t="s">
        <v>2762</v>
      </c>
      <c r="F212" s="839" t="s">
        <v>2763</v>
      </c>
      <c r="G212" s="825" t="s">
        <v>3059</v>
      </c>
      <c r="H212" s="825" t="s">
        <v>3060</v>
      </c>
      <c r="I212" s="831">
        <v>0.9100000262260437</v>
      </c>
      <c r="J212" s="831">
        <v>500</v>
      </c>
      <c r="K212" s="832">
        <v>455.80000305175781</v>
      </c>
    </row>
    <row r="213" spans="1:11" ht="14.45" customHeight="1" x14ac:dyDescent="0.2">
      <c r="A213" s="821" t="s">
        <v>571</v>
      </c>
      <c r="B213" s="822" t="s">
        <v>572</v>
      </c>
      <c r="C213" s="825" t="s">
        <v>591</v>
      </c>
      <c r="D213" s="839" t="s">
        <v>592</v>
      </c>
      <c r="E213" s="825" t="s">
        <v>2762</v>
      </c>
      <c r="F213" s="839" t="s">
        <v>2763</v>
      </c>
      <c r="G213" s="825" t="s">
        <v>2798</v>
      </c>
      <c r="H213" s="825" t="s">
        <v>2799</v>
      </c>
      <c r="I213" s="831">
        <v>0.85500001907348633</v>
      </c>
      <c r="J213" s="831">
        <v>500</v>
      </c>
      <c r="K213" s="832">
        <v>428</v>
      </c>
    </row>
    <row r="214" spans="1:11" ht="14.45" customHeight="1" x14ac:dyDescent="0.2">
      <c r="A214" s="821" t="s">
        <v>571</v>
      </c>
      <c r="B214" s="822" t="s">
        <v>572</v>
      </c>
      <c r="C214" s="825" t="s">
        <v>591</v>
      </c>
      <c r="D214" s="839" t="s">
        <v>592</v>
      </c>
      <c r="E214" s="825" t="s">
        <v>2762</v>
      </c>
      <c r="F214" s="839" t="s">
        <v>2763</v>
      </c>
      <c r="G214" s="825" t="s">
        <v>2800</v>
      </c>
      <c r="H214" s="825" t="s">
        <v>2801</v>
      </c>
      <c r="I214" s="831">
        <v>1.5199999809265137</v>
      </c>
      <c r="J214" s="831">
        <v>400</v>
      </c>
      <c r="K214" s="832">
        <v>608</v>
      </c>
    </row>
    <row r="215" spans="1:11" ht="14.45" customHeight="1" x14ac:dyDescent="0.2">
      <c r="A215" s="821" t="s">
        <v>571</v>
      </c>
      <c r="B215" s="822" t="s">
        <v>572</v>
      </c>
      <c r="C215" s="825" t="s">
        <v>591</v>
      </c>
      <c r="D215" s="839" t="s">
        <v>592</v>
      </c>
      <c r="E215" s="825" t="s">
        <v>2762</v>
      </c>
      <c r="F215" s="839" t="s">
        <v>2763</v>
      </c>
      <c r="G215" s="825" t="s">
        <v>2802</v>
      </c>
      <c r="H215" s="825" t="s">
        <v>2803</v>
      </c>
      <c r="I215" s="831">
        <v>2.0699999332427979</v>
      </c>
      <c r="J215" s="831">
        <v>100</v>
      </c>
      <c r="K215" s="832">
        <v>207</v>
      </c>
    </row>
    <row r="216" spans="1:11" ht="14.45" customHeight="1" x14ac:dyDescent="0.2">
      <c r="A216" s="821" t="s">
        <v>571</v>
      </c>
      <c r="B216" s="822" t="s">
        <v>572</v>
      </c>
      <c r="C216" s="825" t="s">
        <v>591</v>
      </c>
      <c r="D216" s="839" t="s">
        <v>592</v>
      </c>
      <c r="E216" s="825" t="s">
        <v>2762</v>
      </c>
      <c r="F216" s="839" t="s">
        <v>2763</v>
      </c>
      <c r="G216" s="825" t="s">
        <v>3061</v>
      </c>
      <c r="H216" s="825" t="s">
        <v>3062</v>
      </c>
      <c r="I216" s="831">
        <v>5.880000114440918</v>
      </c>
      <c r="J216" s="831">
        <v>50</v>
      </c>
      <c r="K216" s="832">
        <v>294</v>
      </c>
    </row>
    <row r="217" spans="1:11" ht="14.45" customHeight="1" x14ac:dyDescent="0.2">
      <c r="A217" s="821" t="s">
        <v>571</v>
      </c>
      <c r="B217" s="822" t="s">
        <v>572</v>
      </c>
      <c r="C217" s="825" t="s">
        <v>591</v>
      </c>
      <c r="D217" s="839" t="s">
        <v>592</v>
      </c>
      <c r="E217" s="825" t="s">
        <v>2762</v>
      </c>
      <c r="F217" s="839" t="s">
        <v>2763</v>
      </c>
      <c r="G217" s="825" t="s">
        <v>2806</v>
      </c>
      <c r="H217" s="825" t="s">
        <v>2807</v>
      </c>
      <c r="I217" s="831">
        <v>46</v>
      </c>
      <c r="J217" s="831">
        <v>4</v>
      </c>
      <c r="K217" s="832">
        <v>184</v>
      </c>
    </row>
    <row r="218" spans="1:11" ht="14.45" customHeight="1" x14ac:dyDescent="0.2">
      <c r="A218" s="821" t="s">
        <v>571</v>
      </c>
      <c r="B218" s="822" t="s">
        <v>572</v>
      </c>
      <c r="C218" s="825" t="s">
        <v>591</v>
      </c>
      <c r="D218" s="839" t="s">
        <v>592</v>
      </c>
      <c r="E218" s="825" t="s">
        <v>2762</v>
      </c>
      <c r="F218" s="839" t="s">
        <v>2763</v>
      </c>
      <c r="G218" s="825" t="s">
        <v>2810</v>
      </c>
      <c r="H218" s="825" t="s">
        <v>2811</v>
      </c>
      <c r="I218" s="831">
        <v>8.3900003433227539</v>
      </c>
      <c r="J218" s="831">
        <v>144</v>
      </c>
      <c r="K218" s="832">
        <v>1208.1600036621094</v>
      </c>
    </row>
    <row r="219" spans="1:11" ht="14.45" customHeight="1" x14ac:dyDescent="0.2">
      <c r="A219" s="821" t="s">
        <v>571</v>
      </c>
      <c r="B219" s="822" t="s">
        <v>572</v>
      </c>
      <c r="C219" s="825" t="s">
        <v>591</v>
      </c>
      <c r="D219" s="839" t="s">
        <v>592</v>
      </c>
      <c r="E219" s="825" t="s">
        <v>2762</v>
      </c>
      <c r="F219" s="839" t="s">
        <v>2763</v>
      </c>
      <c r="G219" s="825" t="s">
        <v>3063</v>
      </c>
      <c r="H219" s="825" t="s">
        <v>3064</v>
      </c>
      <c r="I219" s="831">
        <v>8.6875</v>
      </c>
      <c r="J219" s="831">
        <v>250</v>
      </c>
      <c r="K219" s="832">
        <v>2171.4000244140625</v>
      </c>
    </row>
    <row r="220" spans="1:11" ht="14.45" customHeight="1" x14ac:dyDescent="0.2">
      <c r="A220" s="821" t="s">
        <v>571</v>
      </c>
      <c r="B220" s="822" t="s">
        <v>572</v>
      </c>
      <c r="C220" s="825" t="s">
        <v>591</v>
      </c>
      <c r="D220" s="839" t="s">
        <v>592</v>
      </c>
      <c r="E220" s="825" t="s">
        <v>2762</v>
      </c>
      <c r="F220" s="839" t="s">
        <v>2763</v>
      </c>
      <c r="G220" s="825" t="s">
        <v>2983</v>
      </c>
      <c r="H220" s="825" t="s">
        <v>2984</v>
      </c>
      <c r="I220" s="831">
        <v>10.829999923706055</v>
      </c>
      <c r="J220" s="831">
        <v>60</v>
      </c>
      <c r="K220" s="832">
        <v>649.79998779296875</v>
      </c>
    </row>
    <row r="221" spans="1:11" ht="14.45" customHeight="1" x14ac:dyDescent="0.2">
      <c r="A221" s="821" t="s">
        <v>571</v>
      </c>
      <c r="B221" s="822" t="s">
        <v>572</v>
      </c>
      <c r="C221" s="825" t="s">
        <v>591</v>
      </c>
      <c r="D221" s="839" t="s">
        <v>592</v>
      </c>
      <c r="E221" s="825" t="s">
        <v>2762</v>
      </c>
      <c r="F221" s="839" t="s">
        <v>2763</v>
      </c>
      <c r="G221" s="825" t="s">
        <v>2814</v>
      </c>
      <c r="H221" s="825" t="s">
        <v>2815</v>
      </c>
      <c r="I221" s="831">
        <v>2.5799999237060547</v>
      </c>
      <c r="J221" s="831">
        <v>40</v>
      </c>
      <c r="K221" s="832">
        <v>103.19999694824219</v>
      </c>
    </row>
    <row r="222" spans="1:11" ht="14.45" customHeight="1" x14ac:dyDescent="0.2">
      <c r="A222" s="821" t="s">
        <v>571</v>
      </c>
      <c r="B222" s="822" t="s">
        <v>572</v>
      </c>
      <c r="C222" s="825" t="s">
        <v>591</v>
      </c>
      <c r="D222" s="839" t="s">
        <v>592</v>
      </c>
      <c r="E222" s="825" t="s">
        <v>2762</v>
      </c>
      <c r="F222" s="839" t="s">
        <v>2763</v>
      </c>
      <c r="G222" s="825" t="s">
        <v>2816</v>
      </c>
      <c r="H222" s="825" t="s">
        <v>2817</v>
      </c>
      <c r="I222" s="831">
        <v>3.3499999046325684</v>
      </c>
      <c r="J222" s="831">
        <v>40</v>
      </c>
      <c r="K222" s="832">
        <v>134</v>
      </c>
    </row>
    <row r="223" spans="1:11" ht="14.45" customHeight="1" x14ac:dyDescent="0.2">
      <c r="A223" s="821" t="s">
        <v>571</v>
      </c>
      <c r="B223" s="822" t="s">
        <v>572</v>
      </c>
      <c r="C223" s="825" t="s">
        <v>591</v>
      </c>
      <c r="D223" s="839" t="s">
        <v>592</v>
      </c>
      <c r="E223" s="825" t="s">
        <v>2762</v>
      </c>
      <c r="F223" s="839" t="s">
        <v>2763</v>
      </c>
      <c r="G223" s="825" t="s">
        <v>2818</v>
      </c>
      <c r="H223" s="825" t="s">
        <v>2819</v>
      </c>
      <c r="I223" s="831">
        <v>4.0900001525878906</v>
      </c>
      <c r="J223" s="831">
        <v>40</v>
      </c>
      <c r="K223" s="832">
        <v>163.39999389648438</v>
      </c>
    </row>
    <row r="224" spans="1:11" ht="14.45" customHeight="1" x14ac:dyDescent="0.2">
      <c r="A224" s="821" t="s">
        <v>571</v>
      </c>
      <c r="B224" s="822" t="s">
        <v>572</v>
      </c>
      <c r="C224" s="825" t="s">
        <v>591</v>
      </c>
      <c r="D224" s="839" t="s">
        <v>592</v>
      </c>
      <c r="E224" s="825" t="s">
        <v>2762</v>
      </c>
      <c r="F224" s="839" t="s">
        <v>2763</v>
      </c>
      <c r="G224" s="825" t="s">
        <v>2820</v>
      </c>
      <c r="H224" s="825" t="s">
        <v>2821</v>
      </c>
      <c r="I224" s="831">
        <v>4.619999885559082</v>
      </c>
      <c r="J224" s="831">
        <v>40</v>
      </c>
      <c r="K224" s="832">
        <v>184.80000305175781</v>
      </c>
    </row>
    <row r="225" spans="1:11" ht="14.45" customHeight="1" x14ac:dyDescent="0.2">
      <c r="A225" s="821" t="s">
        <v>571</v>
      </c>
      <c r="B225" s="822" t="s">
        <v>572</v>
      </c>
      <c r="C225" s="825" t="s">
        <v>591</v>
      </c>
      <c r="D225" s="839" t="s">
        <v>592</v>
      </c>
      <c r="E225" s="825" t="s">
        <v>2762</v>
      </c>
      <c r="F225" s="839" t="s">
        <v>2763</v>
      </c>
      <c r="G225" s="825" t="s">
        <v>3065</v>
      </c>
      <c r="H225" s="825" t="s">
        <v>3066</v>
      </c>
      <c r="I225" s="831">
        <v>15.640000343322754</v>
      </c>
      <c r="J225" s="831">
        <v>20</v>
      </c>
      <c r="K225" s="832">
        <v>312.79998779296875</v>
      </c>
    </row>
    <row r="226" spans="1:11" ht="14.45" customHeight="1" x14ac:dyDescent="0.2">
      <c r="A226" s="821" t="s">
        <v>571</v>
      </c>
      <c r="B226" s="822" t="s">
        <v>572</v>
      </c>
      <c r="C226" s="825" t="s">
        <v>591</v>
      </c>
      <c r="D226" s="839" t="s">
        <v>592</v>
      </c>
      <c r="E226" s="825" t="s">
        <v>2762</v>
      </c>
      <c r="F226" s="839" t="s">
        <v>2763</v>
      </c>
      <c r="G226" s="825" t="s">
        <v>3067</v>
      </c>
      <c r="H226" s="825" t="s">
        <v>3068</v>
      </c>
      <c r="I226" s="831">
        <v>17.139999389648438</v>
      </c>
      <c r="J226" s="831">
        <v>20</v>
      </c>
      <c r="K226" s="832">
        <v>342.70001220703125</v>
      </c>
    </row>
    <row r="227" spans="1:11" ht="14.45" customHeight="1" x14ac:dyDescent="0.2">
      <c r="A227" s="821" t="s">
        <v>571</v>
      </c>
      <c r="B227" s="822" t="s">
        <v>572</v>
      </c>
      <c r="C227" s="825" t="s">
        <v>591</v>
      </c>
      <c r="D227" s="839" t="s">
        <v>592</v>
      </c>
      <c r="E227" s="825" t="s">
        <v>2762</v>
      </c>
      <c r="F227" s="839" t="s">
        <v>2763</v>
      </c>
      <c r="G227" s="825" t="s">
        <v>2822</v>
      </c>
      <c r="H227" s="825" t="s">
        <v>2823</v>
      </c>
      <c r="I227" s="831">
        <v>72.220001220703125</v>
      </c>
      <c r="J227" s="831">
        <v>2</v>
      </c>
      <c r="K227" s="832">
        <v>144.44000244140625</v>
      </c>
    </row>
    <row r="228" spans="1:11" ht="14.45" customHeight="1" x14ac:dyDescent="0.2">
      <c r="A228" s="821" t="s">
        <v>571</v>
      </c>
      <c r="B228" s="822" t="s">
        <v>572</v>
      </c>
      <c r="C228" s="825" t="s">
        <v>591</v>
      </c>
      <c r="D228" s="839" t="s">
        <v>592</v>
      </c>
      <c r="E228" s="825" t="s">
        <v>2762</v>
      </c>
      <c r="F228" s="839" t="s">
        <v>2763</v>
      </c>
      <c r="G228" s="825" t="s">
        <v>2826</v>
      </c>
      <c r="H228" s="825" t="s">
        <v>2827</v>
      </c>
      <c r="I228" s="831">
        <v>828.90997314453125</v>
      </c>
      <c r="J228" s="831">
        <v>8</v>
      </c>
      <c r="K228" s="832">
        <v>6631.27978515625</v>
      </c>
    </row>
    <row r="229" spans="1:11" ht="14.45" customHeight="1" x14ac:dyDescent="0.2">
      <c r="A229" s="821" t="s">
        <v>571</v>
      </c>
      <c r="B229" s="822" t="s">
        <v>572</v>
      </c>
      <c r="C229" s="825" t="s">
        <v>591</v>
      </c>
      <c r="D229" s="839" t="s">
        <v>592</v>
      </c>
      <c r="E229" s="825" t="s">
        <v>2762</v>
      </c>
      <c r="F229" s="839" t="s">
        <v>2763</v>
      </c>
      <c r="G229" s="825" t="s">
        <v>3069</v>
      </c>
      <c r="H229" s="825" t="s">
        <v>3070</v>
      </c>
      <c r="I229" s="831">
        <v>1088.81005859375</v>
      </c>
      <c r="J229" s="831">
        <v>4</v>
      </c>
      <c r="K229" s="832">
        <v>4355.240234375</v>
      </c>
    </row>
    <row r="230" spans="1:11" ht="14.45" customHeight="1" x14ac:dyDescent="0.2">
      <c r="A230" s="821" t="s">
        <v>571</v>
      </c>
      <c r="B230" s="822" t="s">
        <v>572</v>
      </c>
      <c r="C230" s="825" t="s">
        <v>591</v>
      </c>
      <c r="D230" s="839" t="s">
        <v>592</v>
      </c>
      <c r="E230" s="825" t="s">
        <v>2762</v>
      </c>
      <c r="F230" s="839" t="s">
        <v>2763</v>
      </c>
      <c r="G230" s="825" t="s">
        <v>2830</v>
      </c>
      <c r="H230" s="825" t="s">
        <v>2831</v>
      </c>
      <c r="I230" s="831">
        <v>32.790000915527344</v>
      </c>
      <c r="J230" s="831">
        <v>40</v>
      </c>
      <c r="K230" s="832">
        <v>1311.5999755859375</v>
      </c>
    </row>
    <row r="231" spans="1:11" ht="14.45" customHeight="1" x14ac:dyDescent="0.2">
      <c r="A231" s="821" t="s">
        <v>571</v>
      </c>
      <c r="B231" s="822" t="s">
        <v>572</v>
      </c>
      <c r="C231" s="825" t="s">
        <v>591</v>
      </c>
      <c r="D231" s="839" t="s">
        <v>592</v>
      </c>
      <c r="E231" s="825" t="s">
        <v>2762</v>
      </c>
      <c r="F231" s="839" t="s">
        <v>2763</v>
      </c>
      <c r="G231" s="825" t="s">
        <v>2834</v>
      </c>
      <c r="H231" s="825" t="s">
        <v>2835</v>
      </c>
      <c r="I231" s="831">
        <v>0.69333334763844812</v>
      </c>
      <c r="J231" s="831">
        <v>2500</v>
      </c>
      <c r="K231" s="832">
        <v>1745</v>
      </c>
    </row>
    <row r="232" spans="1:11" ht="14.45" customHeight="1" x14ac:dyDescent="0.2">
      <c r="A232" s="821" t="s">
        <v>571</v>
      </c>
      <c r="B232" s="822" t="s">
        <v>572</v>
      </c>
      <c r="C232" s="825" t="s">
        <v>591</v>
      </c>
      <c r="D232" s="839" t="s">
        <v>592</v>
      </c>
      <c r="E232" s="825" t="s">
        <v>2762</v>
      </c>
      <c r="F232" s="839" t="s">
        <v>2763</v>
      </c>
      <c r="G232" s="825" t="s">
        <v>2836</v>
      </c>
      <c r="H232" s="825" t="s">
        <v>2837</v>
      </c>
      <c r="I232" s="831">
        <v>30.962500095367432</v>
      </c>
      <c r="J232" s="831">
        <v>25</v>
      </c>
      <c r="K232" s="832">
        <v>776.35002136230469</v>
      </c>
    </row>
    <row r="233" spans="1:11" ht="14.45" customHeight="1" x14ac:dyDescent="0.2">
      <c r="A233" s="821" t="s">
        <v>571</v>
      </c>
      <c r="B233" s="822" t="s">
        <v>572</v>
      </c>
      <c r="C233" s="825" t="s">
        <v>591</v>
      </c>
      <c r="D233" s="839" t="s">
        <v>592</v>
      </c>
      <c r="E233" s="825" t="s">
        <v>2762</v>
      </c>
      <c r="F233" s="839" t="s">
        <v>2763</v>
      </c>
      <c r="G233" s="825" t="s">
        <v>2838</v>
      </c>
      <c r="H233" s="825" t="s">
        <v>2839</v>
      </c>
      <c r="I233" s="831">
        <v>30.545000076293945</v>
      </c>
      <c r="J233" s="831">
        <v>60</v>
      </c>
      <c r="K233" s="832">
        <v>1836.8999938964844</v>
      </c>
    </row>
    <row r="234" spans="1:11" ht="14.45" customHeight="1" x14ac:dyDescent="0.2">
      <c r="A234" s="821" t="s">
        <v>571</v>
      </c>
      <c r="B234" s="822" t="s">
        <v>572</v>
      </c>
      <c r="C234" s="825" t="s">
        <v>591</v>
      </c>
      <c r="D234" s="839" t="s">
        <v>592</v>
      </c>
      <c r="E234" s="825" t="s">
        <v>2840</v>
      </c>
      <c r="F234" s="839" t="s">
        <v>2841</v>
      </c>
      <c r="G234" s="825" t="s">
        <v>3071</v>
      </c>
      <c r="H234" s="825" t="s">
        <v>3072</v>
      </c>
      <c r="I234" s="831">
        <v>347.26998901367188</v>
      </c>
      <c r="J234" s="831">
        <v>1</v>
      </c>
      <c r="K234" s="832">
        <v>347.26998901367188</v>
      </c>
    </row>
    <row r="235" spans="1:11" ht="14.45" customHeight="1" x14ac:dyDescent="0.2">
      <c r="A235" s="821" t="s">
        <v>571</v>
      </c>
      <c r="B235" s="822" t="s">
        <v>572</v>
      </c>
      <c r="C235" s="825" t="s">
        <v>591</v>
      </c>
      <c r="D235" s="839" t="s">
        <v>592</v>
      </c>
      <c r="E235" s="825" t="s">
        <v>2840</v>
      </c>
      <c r="F235" s="839" t="s">
        <v>2841</v>
      </c>
      <c r="G235" s="825" t="s">
        <v>3073</v>
      </c>
      <c r="H235" s="825" t="s">
        <v>3074</v>
      </c>
      <c r="I235" s="831">
        <v>2783</v>
      </c>
      <c r="J235" s="831">
        <v>3</v>
      </c>
      <c r="K235" s="832">
        <v>8349</v>
      </c>
    </row>
    <row r="236" spans="1:11" ht="14.45" customHeight="1" x14ac:dyDescent="0.2">
      <c r="A236" s="821" t="s">
        <v>571</v>
      </c>
      <c r="B236" s="822" t="s">
        <v>572</v>
      </c>
      <c r="C236" s="825" t="s">
        <v>591</v>
      </c>
      <c r="D236" s="839" t="s">
        <v>592</v>
      </c>
      <c r="E236" s="825" t="s">
        <v>2840</v>
      </c>
      <c r="F236" s="839" t="s">
        <v>2841</v>
      </c>
      <c r="G236" s="825" t="s">
        <v>3075</v>
      </c>
      <c r="H236" s="825" t="s">
        <v>3076</v>
      </c>
      <c r="I236" s="831">
        <v>6.2933333714803057</v>
      </c>
      <c r="J236" s="831">
        <v>170</v>
      </c>
      <c r="K236" s="832">
        <v>1069.9000091552734</v>
      </c>
    </row>
    <row r="237" spans="1:11" ht="14.45" customHeight="1" x14ac:dyDescent="0.2">
      <c r="A237" s="821" t="s">
        <v>571</v>
      </c>
      <c r="B237" s="822" t="s">
        <v>572</v>
      </c>
      <c r="C237" s="825" t="s">
        <v>591</v>
      </c>
      <c r="D237" s="839" t="s">
        <v>592</v>
      </c>
      <c r="E237" s="825" t="s">
        <v>2840</v>
      </c>
      <c r="F237" s="839" t="s">
        <v>2841</v>
      </c>
      <c r="G237" s="825" t="s">
        <v>3021</v>
      </c>
      <c r="H237" s="825" t="s">
        <v>3022</v>
      </c>
      <c r="I237" s="831">
        <v>4.8116666475931806</v>
      </c>
      <c r="J237" s="831">
        <v>450</v>
      </c>
      <c r="K237" s="832">
        <v>2164.6999893188477</v>
      </c>
    </row>
    <row r="238" spans="1:11" ht="14.45" customHeight="1" x14ac:dyDescent="0.2">
      <c r="A238" s="821" t="s">
        <v>571</v>
      </c>
      <c r="B238" s="822" t="s">
        <v>572</v>
      </c>
      <c r="C238" s="825" t="s">
        <v>591</v>
      </c>
      <c r="D238" s="839" t="s">
        <v>592</v>
      </c>
      <c r="E238" s="825" t="s">
        <v>2840</v>
      </c>
      <c r="F238" s="839" t="s">
        <v>2841</v>
      </c>
      <c r="G238" s="825" t="s">
        <v>2844</v>
      </c>
      <c r="H238" s="825" t="s">
        <v>2845</v>
      </c>
      <c r="I238" s="831">
        <v>9.9999997764825821E-3</v>
      </c>
      <c r="J238" s="831">
        <v>250</v>
      </c>
      <c r="K238" s="832">
        <v>2.5</v>
      </c>
    </row>
    <row r="239" spans="1:11" ht="14.45" customHeight="1" x14ac:dyDescent="0.2">
      <c r="A239" s="821" t="s">
        <v>571</v>
      </c>
      <c r="B239" s="822" t="s">
        <v>572</v>
      </c>
      <c r="C239" s="825" t="s">
        <v>591</v>
      </c>
      <c r="D239" s="839" t="s">
        <v>592</v>
      </c>
      <c r="E239" s="825" t="s">
        <v>2840</v>
      </c>
      <c r="F239" s="839" t="s">
        <v>2841</v>
      </c>
      <c r="G239" s="825" t="s">
        <v>3077</v>
      </c>
      <c r="H239" s="825" t="s">
        <v>3078</v>
      </c>
      <c r="I239" s="831">
        <v>1.7125000357627869</v>
      </c>
      <c r="J239" s="831">
        <v>700</v>
      </c>
      <c r="K239" s="832">
        <v>1195</v>
      </c>
    </row>
    <row r="240" spans="1:11" ht="14.45" customHeight="1" x14ac:dyDescent="0.2">
      <c r="A240" s="821" t="s">
        <v>571</v>
      </c>
      <c r="B240" s="822" t="s">
        <v>572</v>
      </c>
      <c r="C240" s="825" t="s">
        <v>591</v>
      </c>
      <c r="D240" s="839" t="s">
        <v>592</v>
      </c>
      <c r="E240" s="825" t="s">
        <v>2840</v>
      </c>
      <c r="F240" s="839" t="s">
        <v>2841</v>
      </c>
      <c r="G240" s="825" t="s">
        <v>2848</v>
      </c>
      <c r="H240" s="825" t="s">
        <v>2849</v>
      </c>
      <c r="I240" s="831">
        <v>11.146666526794434</v>
      </c>
      <c r="J240" s="831">
        <v>300</v>
      </c>
      <c r="K240" s="832">
        <v>3344</v>
      </c>
    </row>
    <row r="241" spans="1:11" ht="14.45" customHeight="1" x14ac:dyDescent="0.2">
      <c r="A241" s="821" t="s">
        <v>571</v>
      </c>
      <c r="B241" s="822" t="s">
        <v>572</v>
      </c>
      <c r="C241" s="825" t="s">
        <v>591</v>
      </c>
      <c r="D241" s="839" t="s">
        <v>592</v>
      </c>
      <c r="E241" s="825" t="s">
        <v>2840</v>
      </c>
      <c r="F241" s="839" t="s">
        <v>2841</v>
      </c>
      <c r="G241" s="825" t="s">
        <v>3079</v>
      </c>
      <c r="H241" s="825" t="s">
        <v>3080</v>
      </c>
      <c r="I241" s="831">
        <v>5.2650001049041748</v>
      </c>
      <c r="J241" s="831">
        <v>350</v>
      </c>
      <c r="K241" s="832">
        <v>1843.5</v>
      </c>
    </row>
    <row r="242" spans="1:11" ht="14.45" customHeight="1" x14ac:dyDescent="0.2">
      <c r="A242" s="821" t="s">
        <v>571</v>
      </c>
      <c r="B242" s="822" t="s">
        <v>572</v>
      </c>
      <c r="C242" s="825" t="s">
        <v>591</v>
      </c>
      <c r="D242" s="839" t="s">
        <v>592</v>
      </c>
      <c r="E242" s="825" t="s">
        <v>2840</v>
      </c>
      <c r="F242" s="839" t="s">
        <v>2841</v>
      </c>
      <c r="G242" s="825" t="s">
        <v>2850</v>
      </c>
      <c r="H242" s="825" t="s">
        <v>2851</v>
      </c>
      <c r="I242" s="831">
        <v>3.4850000143051147</v>
      </c>
      <c r="J242" s="831">
        <v>400</v>
      </c>
      <c r="K242" s="832">
        <v>1394</v>
      </c>
    </row>
    <row r="243" spans="1:11" ht="14.45" customHeight="1" x14ac:dyDescent="0.2">
      <c r="A243" s="821" t="s">
        <v>571</v>
      </c>
      <c r="B243" s="822" t="s">
        <v>572</v>
      </c>
      <c r="C243" s="825" t="s">
        <v>591</v>
      </c>
      <c r="D243" s="839" t="s">
        <v>592</v>
      </c>
      <c r="E243" s="825" t="s">
        <v>2840</v>
      </c>
      <c r="F243" s="839" t="s">
        <v>2841</v>
      </c>
      <c r="G243" s="825" t="s">
        <v>3081</v>
      </c>
      <c r="H243" s="825" t="s">
        <v>3082</v>
      </c>
      <c r="I243" s="831">
        <v>17.670000076293945</v>
      </c>
      <c r="J243" s="831">
        <v>50</v>
      </c>
      <c r="K243" s="832">
        <v>883.5</v>
      </c>
    </row>
    <row r="244" spans="1:11" ht="14.45" customHeight="1" x14ac:dyDescent="0.2">
      <c r="A244" s="821" t="s">
        <v>571</v>
      </c>
      <c r="B244" s="822" t="s">
        <v>572</v>
      </c>
      <c r="C244" s="825" t="s">
        <v>591</v>
      </c>
      <c r="D244" s="839" t="s">
        <v>592</v>
      </c>
      <c r="E244" s="825" t="s">
        <v>2840</v>
      </c>
      <c r="F244" s="839" t="s">
        <v>2841</v>
      </c>
      <c r="G244" s="825" t="s">
        <v>3083</v>
      </c>
      <c r="H244" s="825" t="s">
        <v>3084</v>
      </c>
      <c r="I244" s="831">
        <v>17.979999542236328</v>
      </c>
      <c r="J244" s="831">
        <v>100</v>
      </c>
      <c r="K244" s="832">
        <v>1798</v>
      </c>
    </row>
    <row r="245" spans="1:11" ht="14.45" customHeight="1" x14ac:dyDescent="0.2">
      <c r="A245" s="821" t="s">
        <v>571</v>
      </c>
      <c r="B245" s="822" t="s">
        <v>572</v>
      </c>
      <c r="C245" s="825" t="s">
        <v>591</v>
      </c>
      <c r="D245" s="839" t="s">
        <v>592</v>
      </c>
      <c r="E245" s="825" t="s">
        <v>2840</v>
      </c>
      <c r="F245" s="839" t="s">
        <v>2841</v>
      </c>
      <c r="G245" s="825" t="s">
        <v>2852</v>
      </c>
      <c r="H245" s="825" t="s">
        <v>2853</v>
      </c>
      <c r="I245" s="831">
        <v>17.979999542236328</v>
      </c>
      <c r="J245" s="831">
        <v>300</v>
      </c>
      <c r="K245" s="832">
        <v>5394</v>
      </c>
    </row>
    <row r="246" spans="1:11" ht="14.45" customHeight="1" x14ac:dyDescent="0.2">
      <c r="A246" s="821" t="s">
        <v>571</v>
      </c>
      <c r="B246" s="822" t="s">
        <v>572</v>
      </c>
      <c r="C246" s="825" t="s">
        <v>591</v>
      </c>
      <c r="D246" s="839" t="s">
        <v>592</v>
      </c>
      <c r="E246" s="825" t="s">
        <v>2840</v>
      </c>
      <c r="F246" s="839" t="s">
        <v>2841</v>
      </c>
      <c r="G246" s="825" t="s">
        <v>2856</v>
      </c>
      <c r="H246" s="825" t="s">
        <v>2857</v>
      </c>
      <c r="I246" s="831">
        <v>13.199999809265137</v>
      </c>
      <c r="J246" s="831">
        <v>20</v>
      </c>
      <c r="K246" s="832">
        <v>264</v>
      </c>
    </row>
    <row r="247" spans="1:11" ht="14.45" customHeight="1" x14ac:dyDescent="0.2">
      <c r="A247" s="821" t="s">
        <v>571</v>
      </c>
      <c r="B247" s="822" t="s">
        <v>572</v>
      </c>
      <c r="C247" s="825" t="s">
        <v>591</v>
      </c>
      <c r="D247" s="839" t="s">
        <v>592</v>
      </c>
      <c r="E247" s="825" t="s">
        <v>2840</v>
      </c>
      <c r="F247" s="839" t="s">
        <v>2841</v>
      </c>
      <c r="G247" s="825" t="s">
        <v>2860</v>
      </c>
      <c r="H247" s="825" t="s">
        <v>2861</v>
      </c>
      <c r="I247" s="831">
        <v>4.0300002098083496</v>
      </c>
      <c r="J247" s="831">
        <v>200</v>
      </c>
      <c r="K247" s="832">
        <v>806</v>
      </c>
    </row>
    <row r="248" spans="1:11" ht="14.45" customHeight="1" x14ac:dyDescent="0.2">
      <c r="A248" s="821" t="s">
        <v>571</v>
      </c>
      <c r="B248" s="822" t="s">
        <v>572</v>
      </c>
      <c r="C248" s="825" t="s">
        <v>591</v>
      </c>
      <c r="D248" s="839" t="s">
        <v>592</v>
      </c>
      <c r="E248" s="825" t="s">
        <v>2840</v>
      </c>
      <c r="F248" s="839" t="s">
        <v>2841</v>
      </c>
      <c r="G248" s="825" t="s">
        <v>3085</v>
      </c>
      <c r="H248" s="825" t="s">
        <v>3086</v>
      </c>
      <c r="I248" s="831">
        <v>7.8659999847412108</v>
      </c>
      <c r="J248" s="831">
        <v>500</v>
      </c>
      <c r="K248" s="832">
        <v>3932.5</v>
      </c>
    </row>
    <row r="249" spans="1:11" ht="14.45" customHeight="1" x14ac:dyDescent="0.2">
      <c r="A249" s="821" t="s">
        <v>571</v>
      </c>
      <c r="B249" s="822" t="s">
        <v>572</v>
      </c>
      <c r="C249" s="825" t="s">
        <v>591</v>
      </c>
      <c r="D249" s="839" t="s">
        <v>592</v>
      </c>
      <c r="E249" s="825" t="s">
        <v>2840</v>
      </c>
      <c r="F249" s="839" t="s">
        <v>2841</v>
      </c>
      <c r="G249" s="825" t="s">
        <v>2862</v>
      </c>
      <c r="H249" s="825" t="s">
        <v>2863</v>
      </c>
      <c r="I249" s="831">
        <v>3.1400001049041748</v>
      </c>
      <c r="J249" s="831">
        <v>20</v>
      </c>
      <c r="K249" s="832">
        <v>62.799999237060547</v>
      </c>
    </row>
    <row r="250" spans="1:11" ht="14.45" customHeight="1" x14ac:dyDescent="0.2">
      <c r="A250" s="821" t="s">
        <v>571</v>
      </c>
      <c r="B250" s="822" t="s">
        <v>572</v>
      </c>
      <c r="C250" s="825" t="s">
        <v>591</v>
      </c>
      <c r="D250" s="839" t="s">
        <v>592</v>
      </c>
      <c r="E250" s="825" t="s">
        <v>2840</v>
      </c>
      <c r="F250" s="839" t="s">
        <v>2841</v>
      </c>
      <c r="G250" s="825" t="s">
        <v>3087</v>
      </c>
      <c r="H250" s="825" t="s">
        <v>3088</v>
      </c>
      <c r="I250" s="831">
        <v>41.937500953674316</v>
      </c>
      <c r="J250" s="831">
        <v>160</v>
      </c>
      <c r="K250" s="832">
        <v>6709.9998779296875</v>
      </c>
    </row>
    <row r="251" spans="1:11" ht="14.45" customHeight="1" x14ac:dyDescent="0.2">
      <c r="A251" s="821" t="s">
        <v>571</v>
      </c>
      <c r="B251" s="822" t="s">
        <v>572</v>
      </c>
      <c r="C251" s="825" t="s">
        <v>591</v>
      </c>
      <c r="D251" s="839" t="s">
        <v>592</v>
      </c>
      <c r="E251" s="825" t="s">
        <v>2840</v>
      </c>
      <c r="F251" s="839" t="s">
        <v>2841</v>
      </c>
      <c r="G251" s="825" t="s">
        <v>3089</v>
      </c>
      <c r="H251" s="825" t="s">
        <v>3090</v>
      </c>
      <c r="I251" s="831">
        <v>326.70001220703125</v>
      </c>
      <c r="J251" s="831">
        <v>8</v>
      </c>
      <c r="K251" s="832">
        <v>2613.60009765625</v>
      </c>
    </row>
    <row r="252" spans="1:11" ht="14.45" customHeight="1" x14ac:dyDescent="0.2">
      <c r="A252" s="821" t="s">
        <v>571</v>
      </c>
      <c r="B252" s="822" t="s">
        <v>572</v>
      </c>
      <c r="C252" s="825" t="s">
        <v>591</v>
      </c>
      <c r="D252" s="839" t="s">
        <v>592</v>
      </c>
      <c r="E252" s="825" t="s">
        <v>2840</v>
      </c>
      <c r="F252" s="839" t="s">
        <v>2841</v>
      </c>
      <c r="G252" s="825" t="s">
        <v>3023</v>
      </c>
      <c r="H252" s="825" t="s">
        <v>3024</v>
      </c>
      <c r="I252" s="831">
        <v>11.737999725341798</v>
      </c>
      <c r="J252" s="831">
        <v>100</v>
      </c>
      <c r="K252" s="832">
        <v>1173.8000183105469</v>
      </c>
    </row>
    <row r="253" spans="1:11" ht="14.45" customHeight="1" x14ac:dyDescent="0.2">
      <c r="A253" s="821" t="s">
        <v>571</v>
      </c>
      <c r="B253" s="822" t="s">
        <v>572</v>
      </c>
      <c r="C253" s="825" t="s">
        <v>591</v>
      </c>
      <c r="D253" s="839" t="s">
        <v>592</v>
      </c>
      <c r="E253" s="825" t="s">
        <v>2840</v>
      </c>
      <c r="F253" s="839" t="s">
        <v>2841</v>
      </c>
      <c r="G253" s="825" t="s">
        <v>3091</v>
      </c>
      <c r="H253" s="825" t="s">
        <v>3092</v>
      </c>
      <c r="I253" s="831">
        <v>311.67001342773438</v>
      </c>
      <c r="J253" s="831">
        <v>6</v>
      </c>
      <c r="K253" s="832">
        <v>1870.0200805664063</v>
      </c>
    </row>
    <row r="254" spans="1:11" ht="14.45" customHeight="1" x14ac:dyDescent="0.2">
      <c r="A254" s="821" t="s">
        <v>571</v>
      </c>
      <c r="B254" s="822" t="s">
        <v>572</v>
      </c>
      <c r="C254" s="825" t="s">
        <v>591</v>
      </c>
      <c r="D254" s="839" t="s">
        <v>592</v>
      </c>
      <c r="E254" s="825" t="s">
        <v>2840</v>
      </c>
      <c r="F254" s="839" t="s">
        <v>2841</v>
      </c>
      <c r="G254" s="825" t="s">
        <v>2870</v>
      </c>
      <c r="H254" s="825" t="s">
        <v>2871</v>
      </c>
      <c r="I254" s="831">
        <v>184.58000183105469</v>
      </c>
      <c r="J254" s="831">
        <v>1</v>
      </c>
      <c r="K254" s="832">
        <v>184.58000183105469</v>
      </c>
    </row>
    <row r="255" spans="1:11" ht="14.45" customHeight="1" x14ac:dyDescent="0.2">
      <c r="A255" s="821" t="s">
        <v>571</v>
      </c>
      <c r="B255" s="822" t="s">
        <v>572</v>
      </c>
      <c r="C255" s="825" t="s">
        <v>591</v>
      </c>
      <c r="D255" s="839" t="s">
        <v>592</v>
      </c>
      <c r="E255" s="825" t="s">
        <v>2840</v>
      </c>
      <c r="F255" s="839" t="s">
        <v>2841</v>
      </c>
      <c r="G255" s="825" t="s">
        <v>2872</v>
      </c>
      <c r="H255" s="825" t="s">
        <v>2873</v>
      </c>
      <c r="I255" s="831">
        <v>30.25</v>
      </c>
      <c r="J255" s="831">
        <v>40</v>
      </c>
      <c r="K255" s="832">
        <v>1210</v>
      </c>
    </row>
    <row r="256" spans="1:11" ht="14.45" customHeight="1" x14ac:dyDescent="0.2">
      <c r="A256" s="821" t="s">
        <v>571</v>
      </c>
      <c r="B256" s="822" t="s">
        <v>572</v>
      </c>
      <c r="C256" s="825" t="s">
        <v>591</v>
      </c>
      <c r="D256" s="839" t="s">
        <v>592</v>
      </c>
      <c r="E256" s="825" t="s">
        <v>2840</v>
      </c>
      <c r="F256" s="839" t="s">
        <v>2841</v>
      </c>
      <c r="G256" s="825" t="s">
        <v>3093</v>
      </c>
      <c r="H256" s="825" t="s">
        <v>3094</v>
      </c>
      <c r="I256" s="831">
        <v>179.69000244140625</v>
      </c>
      <c r="J256" s="831">
        <v>6</v>
      </c>
      <c r="K256" s="832">
        <v>1078.1099853515625</v>
      </c>
    </row>
    <row r="257" spans="1:11" ht="14.45" customHeight="1" x14ac:dyDescent="0.2">
      <c r="A257" s="821" t="s">
        <v>571</v>
      </c>
      <c r="B257" s="822" t="s">
        <v>572</v>
      </c>
      <c r="C257" s="825" t="s">
        <v>591</v>
      </c>
      <c r="D257" s="839" t="s">
        <v>592</v>
      </c>
      <c r="E257" s="825" t="s">
        <v>2840</v>
      </c>
      <c r="F257" s="839" t="s">
        <v>2841</v>
      </c>
      <c r="G257" s="825" t="s">
        <v>2876</v>
      </c>
      <c r="H257" s="825" t="s">
        <v>2877</v>
      </c>
      <c r="I257" s="831">
        <v>9.1999998092651367</v>
      </c>
      <c r="J257" s="831">
        <v>100</v>
      </c>
      <c r="K257" s="832">
        <v>920</v>
      </c>
    </row>
    <row r="258" spans="1:11" ht="14.45" customHeight="1" x14ac:dyDescent="0.2">
      <c r="A258" s="821" t="s">
        <v>571</v>
      </c>
      <c r="B258" s="822" t="s">
        <v>572</v>
      </c>
      <c r="C258" s="825" t="s">
        <v>591</v>
      </c>
      <c r="D258" s="839" t="s">
        <v>592</v>
      </c>
      <c r="E258" s="825" t="s">
        <v>2840</v>
      </c>
      <c r="F258" s="839" t="s">
        <v>2841</v>
      </c>
      <c r="G258" s="825" t="s">
        <v>3095</v>
      </c>
      <c r="H258" s="825" t="s">
        <v>3096</v>
      </c>
      <c r="I258" s="831">
        <v>58.369998931884766</v>
      </c>
      <c r="J258" s="831">
        <v>130</v>
      </c>
      <c r="K258" s="832">
        <v>7588.0999755859375</v>
      </c>
    </row>
    <row r="259" spans="1:11" ht="14.45" customHeight="1" x14ac:dyDescent="0.2">
      <c r="A259" s="821" t="s">
        <v>571</v>
      </c>
      <c r="B259" s="822" t="s">
        <v>572</v>
      </c>
      <c r="C259" s="825" t="s">
        <v>591</v>
      </c>
      <c r="D259" s="839" t="s">
        <v>592</v>
      </c>
      <c r="E259" s="825" t="s">
        <v>2840</v>
      </c>
      <c r="F259" s="839" t="s">
        <v>2841</v>
      </c>
      <c r="G259" s="825" t="s">
        <v>2880</v>
      </c>
      <c r="H259" s="825" t="s">
        <v>2881</v>
      </c>
      <c r="I259" s="831">
        <v>7.0100002288818359</v>
      </c>
      <c r="J259" s="831">
        <v>20</v>
      </c>
      <c r="K259" s="832">
        <v>140.19999694824219</v>
      </c>
    </row>
    <row r="260" spans="1:11" ht="14.45" customHeight="1" x14ac:dyDescent="0.2">
      <c r="A260" s="821" t="s">
        <v>571</v>
      </c>
      <c r="B260" s="822" t="s">
        <v>572</v>
      </c>
      <c r="C260" s="825" t="s">
        <v>591</v>
      </c>
      <c r="D260" s="839" t="s">
        <v>592</v>
      </c>
      <c r="E260" s="825" t="s">
        <v>2840</v>
      </c>
      <c r="F260" s="839" t="s">
        <v>2841</v>
      </c>
      <c r="G260" s="825" t="s">
        <v>2882</v>
      </c>
      <c r="H260" s="825" t="s">
        <v>2883</v>
      </c>
      <c r="I260" s="831">
        <v>172.5</v>
      </c>
      <c r="J260" s="831">
        <v>3</v>
      </c>
      <c r="K260" s="832">
        <v>517.5</v>
      </c>
    </row>
    <row r="261" spans="1:11" ht="14.45" customHeight="1" x14ac:dyDescent="0.2">
      <c r="A261" s="821" t="s">
        <v>571</v>
      </c>
      <c r="B261" s="822" t="s">
        <v>572</v>
      </c>
      <c r="C261" s="825" t="s">
        <v>591</v>
      </c>
      <c r="D261" s="839" t="s">
        <v>592</v>
      </c>
      <c r="E261" s="825" t="s">
        <v>2840</v>
      </c>
      <c r="F261" s="839" t="s">
        <v>2841</v>
      </c>
      <c r="G261" s="825" t="s">
        <v>3097</v>
      </c>
      <c r="H261" s="825" t="s">
        <v>3098</v>
      </c>
      <c r="I261" s="831">
        <v>284.35000610351563</v>
      </c>
      <c r="J261" s="831">
        <v>8</v>
      </c>
      <c r="K261" s="832">
        <v>2274.800048828125</v>
      </c>
    </row>
    <row r="262" spans="1:11" ht="14.45" customHeight="1" x14ac:dyDescent="0.2">
      <c r="A262" s="821" t="s">
        <v>571</v>
      </c>
      <c r="B262" s="822" t="s">
        <v>572</v>
      </c>
      <c r="C262" s="825" t="s">
        <v>591</v>
      </c>
      <c r="D262" s="839" t="s">
        <v>592</v>
      </c>
      <c r="E262" s="825" t="s">
        <v>2840</v>
      </c>
      <c r="F262" s="839" t="s">
        <v>2841</v>
      </c>
      <c r="G262" s="825" t="s">
        <v>2884</v>
      </c>
      <c r="H262" s="825" t="s">
        <v>2885</v>
      </c>
      <c r="I262" s="831">
        <v>6.570000171661377</v>
      </c>
      <c r="J262" s="831">
        <v>50</v>
      </c>
      <c r="K262" s="832">
        <v>328.5</v>
      </c>
    </row>
    <row r="263" spans="1:11" ht="14.45" customHeight="1" x14ac:dyDescent="0.2">
      <c r="A263" s="821" t="s">
        <v>571</v>
      </c>
      <c r="B263" s="822" t="s">
        <v>572</v>
      </c>
      <c r="C263" s="825" t="s">
        <v>591</v>
      </c>
      <c r="D263" s="839" t="s">
        <v>592</v>
      </c>
      <c r="E263" s="825" t="s">
        <v>2840</v>
      </c>
      <c r="F263" s="839" t="s">
        <v>2841</v>
      </c>
      <c r="G263" s="825" t="s">
        <v>3099</v>
      </c>
      <c r="H263" s="825" t="s">
        <v>3100</v>
      </c>
      <c r="I263" s="831">
        <v>447.94000244140625</v>
      </c>
      <c r="J263" s="831">
        <v>10</v>
      </c>
      <c r="K263" s="832">
        <v>4479.419921875</v>
      </c>
    </row>
    <row r="264" spans="1:11" ht="14.45" customHeight="1" x14ac:dyDescent="0.2">
      <c r="A264" s="821" t="s">
        <v>571</v>
      </c>
      <c r="B264" s="822" t="s">
        <v>572</v>
      </c>
      <c r="C264" s="825" t="s">
        <v>591</v>
      </c>
      <c r="D264" s="839" t="s">
        <v>592</v>
      </c>
      <c r="E264" s="825" t="s">
        <v>2840</v>
      </c>
      <c r="F264" s="839" t="s">
        <v>2841</v>
      </c>
      <c r="G264" s="825" t="s">
        <v>3101</v>
      </c>
      <c r="H264" s="825" t="s">
        <v>3102</v>
      </c>
      <c r="I264" s="831">
        <v>16.450000762939453</v>
      </c>
      <c r="J264" s="831">
        <v>5</v>
      </c>
      <c r="K264" s="832">
        <v>82.25</v>
      </c>
    </row>
    <row r="265" spans="1:11" ht="14.45" customHeight="1" x14ac:dyDescent="0.2">
      <c r="A265" s="821" t="s">
        <v>571</v>
      </c>
      <c r="B265" s="822" t="s">
        <v>572</v>
      </c>
      <c r="C265" s="825" t="s">
        <v>591</v>
      </c>
      <c r="D265" s="839" t="s">
        <v>592</v>
      </c>
      <c r="E265" s="825" t="s">
        <v>2840</v>
      </c>
      <c r="F265" s="839" t="s">
        <v>2841</v>
      </c>
      <c r="G265" s="825" t="s">
        <v>2890</v>
      </c>
      <c r="H265" s="825" t="s">
        <v>2891</v>
      </c>
      <c r="I265" s="831">
        <v>0.81999999284744263</v>
      </c>
      <c r="J265" s="831">
        <v>3000</v>
      </c>
      <c r="K265" s="832">
        <v>2460</v>
      </c>
    </row>
    <row r="266" spans="1:11" ht="14.45" customHeight="1" x14ac:dyDescent="0.2">
      <c r="A266" s="821" t="s">
        <v>571</v>
      </c>
      <c r="B266" s="822" t="s">
        <v>572</v>
      </c>
      <c r="C266" s="825" t="s">
        <v>591</v>
      </c>
      <c r="D266" s="839" t="s">
        <v>592</v>
      </c>
      <c r="E266" s="825" t="s">
        <v>2840</v>
      </c>
      <c r="F266" s="839" t="s">
        <v>2841</v>
      </c>
      <c r="G266" s="825" t="s">
        <v>2892</v>
      </c>
      <c r="H266" s="825" t="s">
        <v>2893</v>
      </c>
      <c r="I266" s="831">
        <v>0.43250000476837158</v>
      </c>
      <c r="J266" s="831">
        <v>1400</v>
      </c>
      <c r="K266" s="832">
        <v>607</v>
      </c>
    </row>
    <row r="267" spans="1:11" ht="14.45" customHeight="1" x14ac:dyDescent="0.2">
      <c r="A267" s="821" t="s">
        <v>571</v>
      </c>
      <c r="B267" s="822" t="s">
        <v>572</v>
      </c>
      <c r="C267" s="825" t="s">
        <v>591</v>
      </c>
      <c r="D267" s="839" t="s">
        <v>592</v>
      </c>
      <c r="E267" s="825" t="s">
        <v>2840</v>
      </c>
      <c r="F267" s="839" t="s">
        <v>2841</v>
      </c>
      <c r="G267" s="825" t="s">
        <v>2894</v>
      </c>
      <c r="H267" s="825" t="s">
        <v>2895</v>
      </c>
      <c r="I267" s="831">
        <v>1.1399999856948853</v>
      </c>
      <c r="J267" s="831">
        <v>1520</v>
      </c>
      <c r="K267" s="832">
        <v>1732.7999877929688</v>
      </c>
    </row>
    <row r="268" spans="1:11" ht="14.45" customHeight="1" x14ac:dyDescent="0.2">
      <c r="A268" s="821" t="s">
        <v>571</v>
      </c>
      <c r="B268" s="822" t="s">
        <v>572</v>
      </c>
      <c r="C268" s="825" t="s">
        <v>591</v>
      </c>
      <c r="D268" s="839" t="s">
        <v>592</v>
      </c>
      <c r="E268" s="825" t="s">
        <v>2840</v>
      </c>
      <c r="F268" s="839" t="s">
        <v>2841</v>
      </c>
      <c r="G268" s="825" t="s">
        <v>2896</v>
      </c>
      <c r="H268" s="825" t="s">
        <v>2897</v>
      </c>
      <c r="I268" s="831">
        <v>0.57999998331069946</v>
      </c>
      <c r="J268" s="831">
        <v>2400</v>
      </c>
      <c r="K268" s="832">
        <v>1392</v>
      </c>
    </row>
    <row r="269" spans="1:11" ht="14.45" customHeight="1" x14ac:dyDescent="0.2">
      <c r="A269" s="821" t="s">
        <v>571</v>
      </c>
      <c r="B269" s="822" t="s">
        <v>572</v>
      </c>
      <c r="C269" s="825" t="s">
        <v>591</v>
      </c>
      <c r="D269" s="839" t="s">
        <v>592</v>
      </c>
      <c r="E269" s="825" t="s">
        <v>2840</v>
      </c>
      <c r="F269" s="839" t="s">
        <v>2841</v>
      </c>
      <c r="G269" s="825" t="s">
        <v>2898</v>
      </c>
      <c r="H269" s="825" t="s">
        <v>2899</v>
      </c>
      <c r="I269" s="831">
        <v>2.7549999952316284</v>
      </c>
      <c r="J269" s="831">
        <v>200</v>
      </c>
      <c r="K269" s="832">
        <v>551</v>
      </c>
    </row>
    <row r="270" spans="1:11" ht="14.45" customHeight="1" x14ac:dyDescent="0.2">
      <c r="A270" s="821" t="s">
        <v>571</v>
      </c>
      <c r="B270" s="822" t="s">
        <v>572</v>
      </c>
      <c r="C270" s="825" t="s">
        <v>591</v>
      </c>
      <c r="D270" s="839" t="s">
        <v>592</v>
      </c>
      <c r="E270" s="825" t="s">
        <v>2840</v>
      </c>
      <c r="F270" s="839" t="s">
        <v>2841</v>
      </c>
      <c r="G270" s="825" t="s">
        <v>2902</v>
      </c>
      <c r="H270" s="825" t="s">
        <v>2903</v>
      </c>
      <c r="I270" s="831">
        <v>5.2033332188924151</v>
      </c>
      <c r="J270" s="831">
        <v>150</v>
      </c>
      <c r="K270" s="832">
        <v>780.5</v>
      </c>
    </row>
    <row r="271" spans="1:11" ht="14.45" customHeight="1" x14ac:dyDescent="0.2">
      <c r="A271" s="821" t="s">
        <v>571</v>
      </c>
      <c r="B271" s="822" t="s">
        <v>572</v>
      </c>
      <c r="C271" s="825" t="s">
        <v>591</v>
      </c>
      <c r="D271" s="839" t="s">
        <v>592</v>
      </c>
      <c r="E271" s="825" t="s">
        <v>2840</v>
      </c>
      <c r="F271" s="839" t="s">
        <v>2841</v>
      </c>
      <c r="G271" s="825" t="s">
        <v>2904</v>
      </c>
      <c r="H271" s="825" t="s">
        <v>2905</v>
      </c>
      <c r="I271" s="831">
        <v>2.1174998879432678</v>
      </c>
      <c r="J271" s="831">
        <v>400</v>
      </c>
      <c r="K271" s="832">
        <v>847</v>
      </c>
    </row>
    <row r="272" spans="1:11" ht="14.45" customHeight="1" x14ac:dyDescent="0.2">
      <c r="A272" s="821" t="s">
        <v>571</v>
      </c>
      <c r="B272" s="822" t="s">
        <v>572</v>
      </c>
      <c r="C272" s="825" t="s">
        <v>591</v>
      </c>
      <c r="D272" s="839" t="s">
        <v>592</v>
      </c>
      <c r="E272" s="825" t="s">
        <v>2840</v>
      </c>
      <c r="F272" s="839" t="s">
        <v>2841</v>
      </c>
      <c r="G272" s="825" t="s">
        <v>2906</v>
      </c>
      <c r="H272" s="825" t="s">
        <v>2907</v>
      </c>
      <c r="I272" s="831">
        <v>8.4700002670288086</v>
      </c>
      <c r="J272" s="831">
        <v>630</v>
      </c>
      <c r="K272" s="832">
        <v>5336.1000366210938</v>
      </c>
    </row>
    <row r="273" spans="1:11" ht="14.45" customHeight="1" x14ac:dyDescent="0.2">
      <c r="A273" s="821" t="s">
        <v>571</v>
      </c>
      <c r="B273" s="822" t="s">
        <v>572</v>
      </c>
      <c r="C273" s="825" t="s">
        <v>591</v>
      </c>
      <c r="D273" s="839" t="s">
        <v>592</v>
      </c>
      <c r="E273" s="825" t="s">
        <v>2840</v>
      </c>
      <c r="F273" s="839" t="s">
        <v>2841</v>
      </c>
      <c r="G273" s="825" t="s">
        <v>2908</v>
      </c>
      <c r="H273" s="825" t="s">
        <v>2909</v>
      </c>
      <c r="I273" s="831">
        <v>6.2300000190734863</v>
      </c>
      <c r="J273" s="831">
        <v>10</v>
      </c>
      <c r="K273" s="832">
        <v>62.299999237060547</v>
      </c>
    </row>
    <row r="274" spans="1:11" ht="14.45" customHeight="1" x14ac:dyDescent="0.2">
      <c r="A274" s="821" t="s">
        <v>571</v>
      </c>
      <c r="B274" s="822" t="s">
        <v>572</v>
      </c>
      <c r="C274" s="825" t="s">
        <v>591</v>
      </c>
      <c r="D274" s="839" t="s">
        <v>592</v>
      </c>
      <c r="E274" s="825" t="s">
        <v>2840</v>
      </c>
      <c r="F274" s="839" t="s">
        <v>2841</v>
      </c>
      <c r="G274" s="825" t="s">
        <v>3103</v>
      </c>
      <c r="H274" s="825" t="s">
        <v>3104</v>
      </c>
      <c r="I274" s="831">
        <v>150</v>
      </c>
      <c r="J274" s="831">
        <v>4</v>
      </c>
      <c r="K274" s="832">
        <v>600</v>
      </c>
    </row>
    <row r="275" spans="1:11" ht="14.45" customHeight="1" x14ac:dyDescent="0.2">
      <c r="A275" s="821" t="s">
        <v>571</v>
      </c>
      <c r="B275" s="822" t="s">
        <v>572</v>
      </c>
      <c r="C275" s="825" t="s">
        <v>591</v>
      </c>
      <c r="D275" s="839" t="s">
        <v>592</v>
      </c>
      <c r="E275" s="825" t="s">
        <v>2840</v>
      </c>
      <c r="F275" s="839" t="s">
        <v>2841</v>
      </c>
      <c r="G275" s="825" t="s">
        <v>3105</v>
      </c>
      <c r="H275" s="825" t="s">
        <v>3106</v>
      </c>
      <c r="I275" s="831">
        <v>150</v>
      </c>
      <c r="J275" s="831">
        <v>3</v>
      </c>
      <c r="K275" s="832">
        <v>450</v>
      </c>
    </row>
    <row r="276" spans="1:11" ht="14.45" customHeight="1" x14ac:dyDescent="0.2">
      <c r="A276" s="821" t="s">
        <v>571</v>
      </c>
      <c r="B276" s="822" t="s">
        <v>572</v>
      </c>
      <c r="C276" s="825" t="s">
        <v>591</v>
      </c>
      <c r="D276" s="839" t="s">
        <v>592</v>
      </c>
      <c r="E276" s="825" t="s">
        <v>2840</v>
      </c>
      <c r="F276" s="839" t="s">
        <v>2841</v>
      </c>
      <c r="G276" s="825" t="s">
        <v>2910</v>
      </c>
      <c r="H276" s="825" t="s">
        <v>2911</v>
      </c>
      <c r="I276" s="831">
        <v>1.2100000381469727</v>
      </c>
      <c r="J276" s="831">
        <v>375</v>
      </c>
      <c r="K276" s="832">
        <v>453.75</v>
      </c>
    </row>
    <row r="277" spans="1:11" ht="14.45" customHeight="1" x14ac:dyDescent="0.2">
      <c r="A277" s="821" t="s">
        <v>571</v>
      </c>
      <c r="B277" s="822" t="s">
        <v>572</v>
      </c>
      <c r="C277" s="825" t="s">
        <v>591</v>
      </c>
      <c r="D277" s="839" t="s">
        <v>592</v>
      </c>
      <c r="E277" s="825" t="s">
        <v>2840</v>
      </c>
      <c r="F277" s="839" t="s">
        <v>2841</v>
      </c>
      <c r="G277" s="825" t="s">
        <v>2912</v>
      </c>
      <c r="H277" s="825" t="s">
        <v>2913</v>
      </c>
      <c r="I277" s="831">
        <v>0.4699999988079071</v>
      </c>
      <c r="J277" s="831">
        <v>700</v>
      </c>
      <c r="K277" s="832">
        <v>329</v>
      </c>
    </row>
    <row r="278" spans="1:11" ht="14.45" customHeight="1" x14ac:dyDescent="0.2">
      <c r="A278" s="821" t="s">
        <v>571</v>
      </c>
      <c r="B278" s="822" t="s">
        <v>572</v>
      </c>
      <c r="C278" s="825" t="s">
        <v>591</v>
      </c>
      <c r="D278" s="839" t="s">
        <v>592</v>
      </c>
      <c r="E278" s="825" t="s">
        <v>2840</v>
      </c>
      <c r="F278" s="839" t="s">
        <v>2841</v>
      </c>
      <c r="G278" s="825" t="s">
        <v>3107</v>
      </c>
      <c r="H278" s="825" t="s">
        <v>3108</v>
      </c>
      <c r="I278" s="831">
        <v>2.369999885559082</v>
      </c>
      <c r="J278" s="831">
        <v>50</v>
      </c>
      <c r="K278" s="832">
        <v>118.5</v>
      </c>
    </row>
    <row r="279" spans="1:11" ht="14.45" customHeight="1" x14ac:dyDescent="0.2">
      <c r="A279" s="821" t="s">
        <v>571</v>
      </c>
      <c r="B279" s="822" t="s">
        <v>572</v>
      </c>
      <c r="C279" s="825" t="s">
        <v>591</v>
      </c>
      <c r="D279" s="839" t="s">
        <v>592</v>
      </c>
      <c r="E279" s="825" t="s">
        <v>2840</v>
      </c>
      <c r="F279" s="839" t="s">
        <v>2841</v>
      </c>
      <c r="G279" s="825" t="s">
        <v>2914</v>
      </c>
      <c r="H279" s="825" t="s">
        <v>2915</v>
      </c>
      <c r="I279" s="831">
        <v>1.9850000143051147</v>
      </c>
      <c r="J279" s="831">
        <v>900</v>
      </c>
      <c r="K279" s="832">
        <v>1785.5</v>
      </c>
    </row>
    <row r="280" spans="1:11" ht="14.45" customHeight="1" x14ac:dyDescent="0.2">
      <c r="A280" s="821" t="s">
        <v>571</v>
      </c>
      <c r="B280" s="822" t="s">
        <v>572</v>
      </c>
      <c r="C280" s="825" t="s">
        <v>591</v>
      </c>
      <c r="D280" s="839" t="s">
        <v>592</v>
      </c>
      <c r="E280" s="825" t="s">
        <v>2840</v>
      </c>
      <c r="F280" s="839" t="s">
        <v>2841</v>
      </c>
      <c r="G280" s="825" t="s">
        <v>2916</v>
      </c>
      <c r="H280" s="825" t="s">
        <v>2917</v>
      </c>
      <c r="I280" s="831">
        <v>2.0449999570846558</v>
      </c>
      <c r="J280" s="831">
        <v>200</v>
      </c>
      <c r="K280" s="832">
        <v>408.5</v>
      </c>
    </row>
    <row r="281" spans="1:11" ht="14.45" customHeight="1" x14ac:dyDescent="0.2">
      <c r="A281" s="821" t="s">
        <v>571</v>
      </c>
      <c r="B281" s="822" t="s">
        <v>572</v>
      </c>
      <c r="C281" s="825" t="s">
        <v>591</v>
      </c>
      <c r="D281" s="839" t="s">
        <v>592</v>
      </c>
      <c r="E281" s="825" t="s">
        <v>2840</v>
      </c>
      <c r="F281" s="839" t="s">
        <v>2841</v>
      </c>
      <c r="G281" s="825" t="s">
        <v>2918</v>
      </c>
      <c r="H281" s="825" t="s">
        <v>2919</v>
      </c>
      <c r="I281" s="831">
        <v>2.6975000500679016</v>
      </c>
      <c r="J281" s="831">
        <v>500</v>
      </c>
      <c r="K281" s="832">
        <v>1349</v>
      </c>
    </row>
    <row r="282" spans="1:11" ht="14.45" customHeight="1" x14ac:dyDescent="0.2">
      <c r="A282" s="821" t="s">
        <v>571</v>
      </c>
      <c r="B282" s="822" t="s">
        <v>572</v>
      </c>
      <c r="C282" s="825" t="s">
        <v>591</v>
      </c>
      <c r="D282" s="839" t="s">
        <v>592</v>
      </c>
      <c r="E282" s="825" t="s">
        <v>2840</v>
      </c>
      <c r="F282" s="839" t="s">
        <v>2841</v>
      </c>
      <c r="G282" s="825" t="s">
        <v>3032</v>
      </c>
      <c r="H282" s="825" t="s">
        <v>3033</v>
      </c>
      <c r="I282" s="831">
        <v>3.0699999332427979</v>
      </c>
      <c r="J282" s="831">
        <v>300</v>
      </c>
      <c r="K282" s="832">
        <v>921</v>
      </c>
    </row>
    <row r="283" spans="1:11" ht="14.45" customHeight="1" x14ac:dyDescent="0.2">
      <c r="A283" s="821" t="s">
        <v>571</v>
      </c>
      <c r="B283" s="822" t="s">
        <v>572</v>
      </c>
      <c r="C283" s="825" t="s">
        <v>591</v>
      </c>
      <c r="D283" s="839" t="s">
        <v>592</v>
      </c>
      <c r="E283" s="825" t="s">
        <v>2840</v>
      </c>
      <c r="F283" s="839" t="s">
        <v>2841</v>
      </c>
      <c r="G283" s="825" t="s">
        <v>2922</v>
      </c>
      <c r="H283" s="825" t="s">
        <v>2923</v>
      </c>
      <c r="I283" s="831">
        <v>2.1650000810623169</v>
      </c>
      <c r="J283" s="831">
        <v>200</v>
      </c>
      <c r="K283" s="832">
        <v>433</v>
      </c>
    </row>
    <row r="284" spans="1:11" ht="14.45" customHeight="1" x14ac:dyDescent="0.2">
      <c r="A284" s="821" t="s">
        <v>571</v>
      </c>
      <c r="B284" s="822" t="s">
        <v>572</v>
      </c>
      <c r="C284" s="825" t="s">
        <v>591</v>
      </c>
      <c r="D284" s="839" t="s">
        <v>592</v>
      </c>
      <c r="E284" s="825" t="s">
        <v>2840</v>
      </c>
      <c r="F284" s="839" t="s">
        <v>2841</v>
      </c>
      <c r="G284" s="825" t="s">
        <v>2924</v>
      </c>
      <c r="H284" s="825" t="s">
        <v>2925</v>
      </c>
      <c r="I284" s="831">
        <v>21.239999771118164</v>
      </c>
      <c r="J284" s="831">
        <v>30</v>
      </c>
      <c r="K284" s="832">
        <v>637.20001220703125</v>
      </c>
    </row>
    <row r="285" spans="1:11" ht="14.45" customHeight="1" x14ac:dyDescent="0.2">
      <c r="A285" s="821" t="s">
        <v>571</v>
      </c>
      <c r="B285" s="822" t="s">
        <v>572</v>
      </c>
      <c r="C285" s="825" t="s">
        <v>591</v>
      </c>
      <c r="D285" s="839" t="s">
        <v>592</v>
      </c>
      <c r="E285" s="825" t="s">
        <v>2840</v>
      </c>
      <c r="F285" s="839" t="s">
        <v>2841</v>
      </c>
      <c r="G285" s="825" t="s">
        <v>2926</v>
      </c>
      <c r="H285" s="825" t="s">
        <v>2927</v>
      </c>
      <c r="I285" s="831">
        <v>5.380000114440918</v>
      </c>
      <c r="J285" s="831">
        <v>50</v>
      </c>
      <c r="K285" s="832">
        <v>268.99999237060547</v>
      </c>
    </row>
    <row r="286" spans="1:11" ht="14.45" customHeight="1" x14ac:dyDescent="0.2">
      <c r="A286" s="821" t="s">
        <v>571</v>
      </c>
      <c r="B286" s="822" t="s">
        <v>572</v>
      </c>
      <c r="C286" s="825" t="s">
        <v>591</v>
      </c>
      <c r="D286" s="839" t="s">
        <v>592</v>
      </c>
      <c r="E286" s="825" t="s">
        <v>2840</v>
      </c>
      <c r="F286" s="839" t="s">
        <v>2841</v>
      </c>
      <c r="G286" s="825" t="s">
        <v>2930</v>
      </c>
      <c r="H286" s="825" t="s">
        <v>2931</v>
      </c>
      <c r="I286" s="831">
        <v>23.719999313354492</v>
      </c>
      <c r="J286" s="831">
        <v>30</v>
      </c>
      <c r="K286" s="832">
        <v>711.5999755859375</v>
      </c>
    </row>
    <row r="287" spans="1:11" ht="14.45" customHeight="1" x14ac:dyDescent="0.2">
      <c r="A287" s="821" t="s">
        <v>571</v>
      </c>
      <c r="B287" s="822" t="s">
        <v>572</v>
      </c>
      <c r="C287" s="825" t="s">
        <v>591</v>
      </c>
      <c r="D287" s="839" t="s">
        <v>592</v>
      </c>
      <c r="E287" s="825" t="s">
        <v>2840</v>
      </c>
      <c r="F287" s="839" t="s">
        <v>2841</v>
      </c>
      <c r="G287" s="825" t="s">
        <v>2930</v>
      </c>
      <c r="H287" s="825" t="s">
        <v>2932</v>
      </c>
      <c r="I287" s="831">
        <v>21.239999771118164</v>
      </c>
      <c r="J287" s="831">
        <v>20</v>
      </c>
      <c r="K287" s="832">
        <v>424.79998779296875</v>
      </c>
    </row>
    <row r="288" spans="1:11" ht="14.45" customHeight="1" x14ac:dyDescent="0.2">
      <c r="A288" s="821" t="s">
        <v>571</v>
      </c>
      <c r="B288" s="822" t="s">
        <v>572</v>
      </c>
      <c r="C288" s="825" t="s">
        <v>591</v>
      </c>
      <c r="D288" s="839" t="s">
        <v>592</v>
      </c>
      <c r="E288" s="825" t="s">
        <v>2933</v>
      </c>
      <c r="F288" s="839" t="s">
        <v>2934</v>
      </c>
      <c r="G288" s="825" t="s">
        <v>2935</v>
      </c>
      <c r="H288" s="825" t="s">
        <v>2936</v>
      </c>
      <c r="I288" s="831">
        <v>10.163999938964844</v>
      </c>
      <c r="J288" s="831">
        <v>500</v>
      </c>
      <c r="K288" s="832">
        <v>5082</v>
      </c>
    </row>
    <row r="289" spans="1:11" ht="14.45" customHeight="1" x14ac:dyDescent="0.2">
      <c r="A289" s="821" t="s">
        <v>571</v>
      </c>
      <c r="B289" s="822" t="s">
        <v>572</v>
      </c>
      <c r="C289" s="825" t="s">
        <v>591</v>
      </c>
      <c r="D289" s="839" t="s">
        <v>592</v>
      </c>
      <c r="E289" s="825" t="s">
        <v>2933</v>
      </c>
      <c r="F289" s="839" t="s">
        <v>2934</v>
      </c>
      <c r="G289" s="825" t="s">
        <v>3109</v>
      </c>
      <c r="H289" s="825" t="s">
        <v>3110</v>
      </c>
      <c r="I289" s="831">
        <v>36.299999237060547</v>
      </c>
      <c r="J289" s="831">
        <v>240</v>
      </c>
      <c r="K289" s="832">
        <v>8712</v>
      </c>
    </row>
    <row r="290" spans="1:11" ht="14.45" customHeight="1" x14ac:dyDescent="0.2">
      <c r="A290" s="821" t="s">
        <v>571</v>
      </c>
      <c r="B290" s="822" t="s">
        <v>572</v>
      </c>
      <c r="C290" s="825" t="s">
        <v>591</v>
      </c>
      <c r="D290" s="839" t="s">
        <v>592</v>
      </c>
      <c r="E290" s="825" t="s">
        <v>2933</v>
      </c>
      <c r="F290" s="839" t="s">
        <v>2934</v>
      </c>
      <c r="G290" s="825" t="s">
        <v>2937</v>
      </c>
      <c r="H290" s="825" t="s">
        <v>2938</v>
      </c>
      <c r="I290" s="831">
        <v>7.192500114440918</v>
      </c>
      <c r="J290" s="831">
        <v>400</v>
      </c>
      <c r="K290" s="832">
        <v>2877</v>
      </c>
    </row>
    <row r="291" spans="1:11" ht="14.45" customHeight="1" x14ac:dyDescent="0.2">
      <c r="A291" s="821" t="s">
        <v>571</v>
      </c>
      <c r="B291" s="822" t="s">
        <v>572</v>
      </c>
      <c r="C291" s="825" t="s">
        <v>591</v>
      </c>
      <c r="D291" s="839" t="s">
        <v>592</v>
      </c>
      <c r="E291" s="825" t="s">
        <v>2939</v>
      </c>
      <c r="F291" s="839" t="s">
        <v>2940</v>
      </c>
      <c r="G291" s="825" t="s">
        <v>2941</v>
      </c>
      <c r="H291" s="825" t="s">
        <v>2942</v>
      </c>
      <c r="I291" s="831">
        <v>0.47999998927116394</v>
      </c>
      <c r="J291" s="831">
        <v>900</v>
      </c>
      <c r="K291" s="832">
        <v>432</v>
      </c>
    </row>
    <row r="292" spans="1:11" ht="14.45" customHeight="1" x14ac:dyDescent="0.2">
      <c r="A292" s="821" t="s">
        <v>571</v>
      </c>
      <c r="B292" s="822" t="s">
        <v>572</v>
      </c>
      <c r="C292" s="825" t="s">
        <v>591</v>
      </c>
      <c r="D292" s="839" t="s">
        <v>592</v>
      </c>
      <c r="E292" s="825" t="s">
        <v>2939</v>
      </c>
      <c r="F292" s="839" t="s">
        <v>2940</v>
      </c>
      <c r="G292" s="825" t="s">
        <v>2943</v>
      </c>
      <c r="H292" s="825" t="s">
        <v>2944</v>
      </c>
      <c r="I292" s="831">
        <v>0.3033333420753479</v>
      </c>
      <c r="J292" s="831">
        <v>800</v>
      </c>
      <c r="K292" s="832">
        <v>242</v>
      </c>
    </row>
    <row r="293" spans="1:11" ht="14.45" customHeight="1" x14ac:dyDescent="0.2">
      <c r="A293" s="821" t="s">
        <v>571</v>
      </c>
      <c r="B293" s="822" t="s">
        <v>572</v>
      </c>
      <c r="C293" s="825" t="s">
        <v>591</v>
      </c>
      <c r="D293" s="839" t="s">
        <v>592</v>
      </c>
      <c r="E293" s="825" t="s">
        <v>2939</v>
      </c>
      <c r="F293" s="839" t="s">
        <v>2940</v>
      </c>
      <c r="G293" s="825" t="s">
        <v>2945</v>
      </c>
      <c r="H293" s="825" t="s">
        <v>2946</v>
      </c>
      <c r="I293" s="831">
        <v>0.30000001192092896</v>
      </c>
      <c r="J293" s="831">
        <v>300</v>
      </c>
      <c r="K293" s="832">
        <v>90</v>
      </c>
    </row>
    <row r="294" spans="1:11" ht="14.45" customHeight="1" x14ac:dyDescent="0.2">
      <c r="A294" s="821" t="s">
        <v>571</v>
      </c>
      <c r="B294" s="822" t="s">
        <v>572</v>
      </c>
      <c r="C294" s="825" t="s">
        <v>591</v>
      </c>
      <c r="D294" s="839" t="s">
        <v>592</v>
      </c>
      <c r="E294" s="825" t="s">
        <v>2939</v>
      </c>
      <c r="F294" s="839" t="s">
        <v>2940</v>
      </c>
      <c r="G294" s="825" t="s">
        <v>2947</v>
      </c>
      <c r="H294" s="825" t="s">
        <v>2948</v>
      </c>
      <c r="I294" s="831">
        <v>0.30666667222976685</v>
      </c>
      <c r="J294" s="831">
        <v>600</v>
      </c>
      <c r="K294" s="832">
        <v>184</v>
      </c>
    </row>
    <row r="295" spans="1:11" ht="14.45" customHeight="1" x14ac:dyDescent="0.2">
      <c r="A295" s="821" t="s">
        <v>571</v>
      </c>
      <c r="B295" s="822" t="s">
        <v>572</v>
      </c>
      <c r="C295" s="825" t="s">
        <v>591</v>
      </c>
      <c r="D295" s="839" t="s">
        <v>592</v>
      </c>
      <c r="E295" s="825" t="s">
        <v>2939</v>
      </c>
      <c r="F295" s="839" t="s">
        <v>2940</v>
      </c>
      <c r="G295" s="825" t="s">
        <v>2949</v>
      </c>
      <c r="H295" s="825" t="s">
        <v>2950</v>
      </c>
      <c r="I295" s="831">
        <v>0.54666668176651001</v>
      </c>
      <c r="J295" s="831">
        <v>3000</v>
      </c>
      <c r="K295" s="832">
        <v>1643</v>
      </c>
    </row>
    <row r="296" spans="1:11" ht="14.45" customHeight="1" x14ac:dyDescent="0.2">
      <c r="A296" s="821" t="s">
        <v>571</v>
      </c>
      <c r="B296" s="822" t="s">
        <v>572</v>
      </c>
      <c r="C296" s="825" t="s">
        <v>591</v>
      </c>
      <c r="D296" s="839" t="s">
        <v>592</v>
      </c>
      <c r="E296" s="825" t="s">
        <v>2939</v>
      </c>
      <c r="F296" s="839" t="s">
        <v>2940</v>
      </c>
      <c r="G296" s="825" t="s">
        <v>3111</v>
      </c>
      <c r="H296" s="825" t="s">
        <v>3112</v>
      </c>
      <c r="I296" s="831">
        <v>1.7999999523162842</v>
      </c>
      <c r="J296" s="831">
        <v>400</v>
      </c>
      <c r="K296" s="832">
        <v>720</v>
      </c>
    </row>
    <row r="297" spans="1:11" ht="14.45" customHeight="1" x14ac:dyDescent="0.2">
      <c r="A297" s="821" t="s">
        <v>571</v>
      </c>
      <c r="B297" s="822" t="s">
        <v>572</v>
      </c>
      <c r="C297" s="825" t="s">
        <v>591</v>
      </c>
      <c r="D297" s="839" t="s">
        <v>592</v>
      </c>
      <c r="E297" s="825" t="s">
        <v>2955</v>
      </c>
      <c r="F297" s="839" t="s">
        <v>2956</v>
      </c>
      <c r="G297" s="825" t="s">
        <v>2957</v>
      </c>
      <c r="H297" s="825" t="s">
        <v>2958</v>
      </c>
      <c r="I297" s="831">
        <v>0.69500000029802322</v>
      </c>
      <c r="J297" s="831">
        <v>6200</v>
      </c>
      <c r="K297" s="832">
        <v>4406</v>
      </c>
    </row>
    <row r="298" spans="1:11" ht="14.45" customHeight="1" x14ac:dyDescent="0.2">
      <c r="A298" s="821" t="s">
        <v>571</v>
      </c>
      <c r="B298" s="822" t="s">
        <v>572</v>
      </c>
      <c r="C298" s="825" t="s">
        <v>591</v>
      </c>
      <c r="D298" s="839" t="s">
        <v>592</v>
      </c>
      <c r="E298" s="825" t="s">
        <v>2955</v>
      </c>
      <c r="F298" s="839" t="s">
        <v>2956</v>
      </c>
      <c r="G298" s="825" t="s">
        <v>2959</v>
      </c>
      <c r="H298" s="825" t="s">
        <v>2960</v>
      </c>
      <c r="I298" s="831">
        <v>0.71714286293302265</v>
      </c>
      <c r="J298" s="831">
        <v>22000</v>
      </c>
      <c r="K298" s="832">
        <v>16080</v>
      </c>
    </row>
    <row r="299" spans="1:11" ht="14.45" customHeight="1" x14ac:dyDescent="0.2">
      <c r="A299" s="821" t="s">
        <v>571</v>
      </c>
      <c r="B299" s="822" t="s">
        <v>572</v>
      </c>
      <c r="C299" s="825" t="s">
        <v>591</v>
      </c>
      <c r="D299" s="839" t="s">
        <v>592</v>
      </c>
      <c r="E299" s="825" t="s">
        <v>2955</v>
      </c>
      <c r="F299" s="839" t="s">
        <v>2956</v>
      </c>
      <c r="G299" s="825" t="s">
        <v>2961</v>
      </c>
      <c r="H299" s="825" t="s">
        <v>2962</v>
      </c>
      <c r="I299" s="831">
        <v>0.70142856666019981</v>
      </c>
      <c r="J299" s="831">
        <v>5400</v>
      </c>
      <c r="K299" s="832">
        <v>3802</v>
      </c>
    </row>
    <row r="300" spans="1:11" ht="14.45" customHeight="1" x14ac:dyDescent="0.2">
      <c r="A300" s="821" t="s">
        <v>571</v>
      </c>
      <c r="B300" s="822" t="s">
        <v>572</v>
      </c>
      <c r="C300" s="825" t="s">
        <v>591</v>
      </c>
      <c r="D300" s="839" t="s">
        <v>592</v>
      </c>
      <c r="E300" s="825" t="s">
        <v>2955</v>
      </c>
      <c r="F300" s="839" t="s">
        <v>2956</v>
      </c>
      <c r="G300" s="825" t="s">
        <v>2957</v>
      </c>
      <c r="H300" s="825" t="s">
        <v>2963</v>
      </c>
      <c r="I300" s="831">
        <v>0.8399999737739563</v>
      </c>
      <c r="J300" s="831">
        <v>1000</v>
      </c>
      <c r="K300" s="832">
        <v>840</v>
      </c>
    </row>
    <row r="301" spans="1:11" ht="14.45" customHeight="1" x14ac:dyDescent="0.2">
      <c r="A301" s="821" t="s">
        <v>571</v>
      </c>
      <c r="B301" s="822" t="s">
        <v>572</v>
      </c>
      <c r="C301" s="825" t="s">
        <v>591</v>
      </c>
      <c r="D301" s="839" t="s">
        <v>592</v>
      </c>
      <c r="E301" s="825" t="s">
        <v>2955</v>
      </c>
      <c r="F301" s="839" t="s">
        <v>2956</v>
      </c>
      <c r="G301" s="825" t="s">
        <v>2959</v>
      </c>
      <c r="H301" s="825" t="s">
        <v>2964</v>
      </c>
      <c r="I301" s="831">
        <v>0.86000001430511475</v>
      </c>
      <c r="J301" s="831">
        <v>4000</v>
      </c>
      <c r="K301" s="832">
        <v>3440</v>
      </c>
    </row>
    <row r="302" spans="1:11" ht="14.45" customHeight="1" x14ac:dyDescent="0.2">
      <c r="A302" s="821" t="s">
        <v>571</v>
      </c>
      <c r="B302" s="822" t="s">
        <v>572</v>
      </c>
      <c r="C302" s="825" t="s">
        <v>591</v>
      </c>
      <c r="D302" s="839" t="s">
        <v>592</v>
      </c>
      <c r="E302" s="825" t="s">
        <v>2955</v>
      </c>
      <c r="F302" s="839" t="s">
        <v>2956</v>
      </c>
      <c r="G302" s="825" t="s">
        <v>2961</v>
      </c>
      <c r="H302" s="825" t="s">
        <v>3113</v>
      </c>
      <c r="I302" s="831">
        <v>0.85000002384185791</v>
      </c>
      <c r="J302" s="831">
        <v>600</v>
      </c>
      <c r="K302" s="832">
        <v>510</v>
      </c>
    </row>
    <row r="303" spans="1:11" ht="14.45" customHeight="1" x14ac:dyDescent="0.2">
      <c r="A303" s="821" t="s">
        <v>571</v>
      </c>
      <c r="B303" s="822" t="s">
        <v>572</v>
      </c>
      <c r="C303" s="825" t="s">
        <v>591</v>
      </c>
      <c r="D303" s="839" t="s">
        <v>592</v>
      </c>
      <c r="E303" s="825" t="s">
        <v>3114</v>
      </c>
      <c r="F303" s="839" t="s">
        <v>3115</v>
      </c>
      <c r="G303" s="825" t="s">
        <v>3116</v>
      </c>
      <c r="H303" s="825" t="s">
        <v>3117</v>
      </c>
      <c r="I303" s="831">
        <v>442.3900146484375</v>
      </c>
      <c r="J303" s="831">
        <v>70</v>
      </c>
      <c r="K303" s="832">
        <v>30967.1591796875</v>
      </c>
    </row>
    <row r="304" spans="1:11" ht="14.45" customHeight="1" x14ac:dyDescent="0.2">
      <c r="A304" s="821" t="s">
        <v>571</v>
      </c>
      <c r="B304" s="822" t="s">
        <v>572</v>
      </c>
      <c r="C304" s="825" t="s">
        <v>591</v>
      </c>
      <c r="D304" s="839" t="s">
        <v>592</v>
      </c>
      <c r="E304" s="825" t="s">
        <v>2965</v>
      </c>
      <c r="F304" s="839" t="s">
        <v>2966</v>
      </c>
      <c r="G304" s="825" t="s">
        <v>2967</v>
      </c>
      <c r="H304" s="825" t="s">
        <v>2968</v>
      </c>
      <c r="I304" s="831">
        <v>13.189999580383301</v>
      </c>
      <c r="J304" s="831">
        <v>30</v>
      </c>
      <c r="K304" s="832">
        <v>395.70001220703125</v>
      </c>
    </row>
    <row r="305" spans="1:11" ht="14.45" customHeight="1" x14ac:dyDescent="0.2">
      <c r="A305" s="821" t="s">
        <v>571</v>
      </c>
      <c r="B305" s="822" t="s">
        <v>572</v>
      </c>
      <c r="C305" s="825" t="s">
        <v>591</v>
      </c>
      <c r="D305" s="839" t="s">
        <v>592</v>
      </c>
      <c r="E305" s="825" t="s">
        <v>2965</v>
      </c>
      <c r="F305" s="839" t="s">
        <v>2966</v>
      </c>
      <c r="G305" s="825" t="s">
        <v>3118</v>
      </c>
      <c r="H305" s="825" t="s">
        <v>3119</v>
      </c>
      <c r="I305" s="831">
        <v>19.959999084472656</v>
      </c>
      <c r="J305" s="831">
        <v>50</v>
      </c>
      <c r="K305" s="832">
        <v>998</v>
      </c>
    </row>
    <row r="306" spans="1:11" ht="14.45" customHeight="1" x14ac:dyDescent="0.2">
      <c r="A306" s="821" t="s">
        <v>571</v>
      </c>
      <c r="B306" s="822" t="s">
        <v>572</v>
      </c>
      <c r="C306" s="825" t="s">
        <v>2747</v>
      </c>
      <c r="D306" s="839" t="s">
        <v>2748</v>
      </c>
      <c r="E306" s="825" t="s">
        <v>3120</v>
      </c>
      <c r="F306" s="839" t="s">
        <v>3121</v>
      </c>
      <c r="G306" s="825" t="s">
        <v>3122</v>
      </c>
      <c r="H306" s="825" t="s">
        <v>3123</v>
      </c>
      <c r="I306" s="831">
        <v>9188.5</v>
      </c>
      <c r="J306" s="831">
        <v>1</v>
      </c>
      <c r="K306" s="832">
        <v>9188.5</v>
      </c>
    </row>
    <row r="307" spans="1:11" ht="14.45" customHeight="1" x14ac:dyDescent="0.2">
      <c r="A307" s="821" t="s">
        <v>571</v>
      </c>
      <c r="B307" s="822" t="s">
        <v>572</v>
      </c>
      <c r="C307" s="825" t="s">
        <v>2747</v>
      </c>
      <c r="D307" s="839" t="s">
        <v>2748</v>
      </c>
      <c r="E307" s="825" t="s">
        <v>3120</v>
      </c>
      <c r="F307" s="839" t="s">
        <v>3121</v>
      </c>
      <c r="G307" s="825" t="s">
        <v>3124</v>
      </c>
      <c r="H307" s="825" t="s">
        <v>3125</v>
      </c>
      <c r="I307" s="831">
        <v>18388.5</v>
      </c>
      <c r="J307" s="831">
        <v>1</v>
      </c>
      <c r="K307" s="832">
        <v>18388.5</v>
      </c>
    </row>
    <row r="308" spans="1:11" ht="14.45" customHeight="1" x14ac:dyDescent="0.2">
      <c r="A308" s="821" t="s">
        <v>571</v>
      </c>
      <c r="B308" s="822" t="s">
        <v>572</v>
      </c>
      <c r="C308" s="825" t="s">
        <v>2747</v>
      </c>
      <c r="D308" s="839" t="s">
        <v>2748</v>
      </c>
      <c r="E308" s="825" t="s">
        <v>3126</v>
      </c>
      <c r="F308" s="839" t="s">
        <v>3127</v>
      </c>
      <c r="G308" s="825" t="s">
        <v>3128</v>
      </c>
      <c r="H308" s="825" t="s">
        <v>3129</v>
      </c>
      <c r="I308" s="831">
        <v>4823.7900390625</v>
      </c>
      <c r="J308" s="831">
        <v>1</v>
      </c>
      <c r="K308" s="832">
        <v>4823.7900390625</v>
      </c>
    </row>
    <row r="309" spans="1:11" ht="14.45" customHeight="1" x14ac:dyDescent="0.2">
      <c r="A309" s="821" t="s">
        <v>571</v>
      </c>
      <c r="B309" s="822" t="s">
        <v>572</v>
      </c>
      <c r="C309" s="825" t="s">
        <v>2747</v>
      </c>
      <c r="D309" s="839" t="s">
        <v>2748</v>
      </c>
      <c r="E309" s="825" t="s">
        <v>3126</v>
      </c>
      <c r="F309" s="839" t="s">
        <v>3127</v>
      </c>
      <c r="G309" s="825" t="s">
        <v>3130</v>
      </c>
      <c r="H309" s="825" t="s">
        <v>3131</v>
      </c>
      <c r="I309" s="831">
        <v>4823.7900390625</v>
      </c>
      <c r="J309" s="831">
        <v>1</v>
      </c>
      <c r="K309" s="832">
        <v>4823.7900390625</v>
      </c>
    </row>
    <row r="310" spans="1:11" ht="14.45" customHeight="1" x14ac:dyDescent="0.2">
      <c r="A310" s="821" t="s">
        <v>571</v>
      </c>
      <c r="B310" s="822" t="s">
        <v>572</v>
      </c>
      <c r="C310" s="825" t="s">
        <v>2747</v>
      </c>
      <c r="D310" s="839" t="s">
        <v>2748</v>
      </c>
      <c r="E310" s="825" t="s">
        <v>3126</v>
      </c>
      <c r="F310" s="839" t="s">
        <v>3127</v>
      </c>
      <c r="G310" s="825" t="s">
        <v>3132</v>
      </c>
      <c r="H310" s="825" t="s">
        <v>3133</v>
      </c>
      <c r="I310" s="831">
        <v>4823.7900390625</v>
      </c>
      <c r="J310" s="831">
        <v>1</v>
      </c>
      <c r="K310" s="832">
        <v>4823.7900390625</v>
      </c>
    </row>
    <row r="311" spans="1:11" ht="14.45" customHeight="1" x14ac:dyDescent="0.2">
      <c r="A311" s="821" t="s">
        <v>571</v>
      </c>
      <c r="B311" s="822" t="s">
        <v>572</v>
      </c>
      <c r="C311" s="825" t="s">
        <v>2747</v>
      </c>
      <c r="D311" s="839" t="s">
        <v>2748</v>
      </c>
      <c r="E311" s="825" t="s">
        <v>3126</v>
      </c>
      <c r="F311" s="839" t="s">
        <v>3127</v>
      </c>
      <c r="G311" s="825" t="s">
        <v>3134</v>
      </c>
      <c r="H311" s="825" t="s">
        <v>3135</v>
      </c>
      <c r="I311" s="831">
        <v>4318.89013671875</v>
      </c>
      <c r="J311" s="831">
        <v>3</v>
      </c>
      <c r="K311" s="832">
        <v>12956.67041015625</v>
      </c>
    </row>
    <row r="312" spans="1:11" ht="14.45" customHeight="1" x14ac:dyDescent="0.2">
      <c r="A312" s="821" t="s">
        <v>571</v>
      </c>
      <c r="B312" s="822" t="s">
        <v>572</v>
      </c>
      <c r="C312" s="825" t="s">
        <v>2747</v>
      </c>
      <c r="D312" s="839" t="s">
        <v>2748</v>
      </c>
      <c r="E312" s="825" t="s">
        <v>3126</v>
      </c>
      <c r="F312" s="839" t="s">
        <v>3127</v>
      </c>
      <c r="G312" s="825" t="s">
        <v>3136</v>
      </c>
      <c r="H312" s="825" t="s">
        <v>3137</v>
      </c>
      <c r="I312" s="831">
        <v>5175</v>
      </c>
      <c r="J312" s="831">
        <v>2</v>
      </c>
      <c r="K312" s="832">
        <v>10350</v>
      </c>
    </row>
    <row r="313" spans="1:11" ht="14.45" customHeight="1" x14ac:dyDescent="0.2">
      <c r="A313" s="821" t="s">
        <v>571</v>
      </c>
      <c r="B313" s="822" t="s">
        <v>572</v>
      </c>
      <c r="C313" s="825" t="s">
        <v>2747</v>
      </c>
      <c r="D313" s="839" t="s">
        <v>2748</v>
      </c>
      <c r="E313" s="825" t="s">
        <v>3126</v>
      </c>
      <c r="F313" s="839" t="s">
        <v>3127</v>
      </c>
      <c r="G313" s="825" t="s">
        <v>3138</v>
      </c>
      <c r="H313" s="825" t="s">
        <v>3139</v>
      </c>
      <c r="I313" s="831">
        <v>3795</v>
      </c>
      <c r="J313" s="831">
        <v>3</v>
      </c>
      <c r="K313" s="832">
        <v>11385</v>
      </c>
    </row>
    <row r="314" spans="1:11" ht="14.45" customHeight="1" x14ac:dyDescent="0.2">
      <c r="A314" s="821" t="s">
        <v>571</v>
      </c>
      <c r="B314" s="822" t="s">
        <v>572</v>
      </c>
      <c r="C314" s="825" t="s">
        <v>2747</v>
      </c>
      <c r="D314" s="839" t="s">
        <v>2748</v>
      </c>
      <c r="E314" s="825" t="s">
        <v>3126</v>
      </c>
      <c r="F314" s="839" t="s">
        <v>3127</v>
      </c>
      <c r="G314" s="825" t="s">
        <v>3140</v>
      </c>
      <c r="H314" s="825" t="s">
        <v>3141</v>
      </c>
      <c r="I314" s="831">
        <v>3795</v>
      </c>
      <c r="J314" s="831">
        <v>2</v>
      </c>
      <c r="K314" s="832">
        <v>7590</v>
      </c>
    </row>
    <row r="315" spans="1:11" ht="14.45" customHeight="1" x14ac:dyDescent="0.2">
      <c r="A315" s="821" t="s">
        <v>571</v>
      </c>
      <c r="B315" s="822" t="s">
        <v>572</v>
      </c>
      <c r="C315" s="825" t="s">
        <v>2747</v>
      </c>
      <c r="D315" s="839" t="s">
        <v>2748</v>
      </c>
      <c r="E315" s="825" t="s">
        <v>3126</v>
      </c>
      <c r="F315" s="839" t="s">
        <v>3127</v>
      </c>
      <c r="G315" s="825" t="s">
        <v>3142</v>
      </c>
      <c r="H315" s="825" t="s">
        <v>3143</v>
      </c>
      <c r="I315" s="831">
        <v>3811.5</v>
      </c>
      <c r="J315" s="831">
        <v>11</v>
      </c>
      <c r="K315" s="832">
        <v>41910</v>
      </c>
    </row>
    <row r="316" spans="1:11" ht="14.45" customHeight="1" x14ac:dyDescent="0.2">
      <c r="A316" s="821" t="s">
        <v>571</v>
      </c>
      <c r="B316" s="822" t="s">
        <v>572</v>
      </c>
      <c r="C316" s="825" t="s">
        <v>2747</v>
      </c>
      <c r="D316" s="839" t="s">
        <v>2748</v>
      </c>
      <c r="E316" s="825" t="s">
        <v>3126</v>
      </c>
      <c r="F316" s="839" t="s">
        <v>3127</v>
      </c>
      <c r="G316" s="825" t="s">
        <v>3144</v>
      </c>
      <c r="H316" s="825" t="s">
        <v>3145</v>
      </c>
      <c r="I316" s="831">
        <v>3795</v>
      </c>
      <c r="J316" s="831">
        <v>12</v>
      </c>
      <c r="K316" s="832">
        <v>45540</v>
      </c>
    </row>
    <row r="317" spans="1:11" ht="14.45" customHeight="1" x14ac:dyDescent="0.2">
      <c r="A317" s="821" t="s">
        <v>571</v>
      </c>
      <c r="B317" s="822" t="s">
        <v>572</v>
      </c>
      <c r="C317" s="825" t="s">
        <v>2747</v>
      </c>
      <c r="D317" s="839" t="s">
        <v>2748</v>
      </c>
      <c r="E317" s="825" t="s">
        <v>3126</v>
      </c>
      <c r="F317" s="839" t="s">
        <v>3127</v>
      </c>
      <c r="G317" s="825" t="s">
        <v>3146</v>
      </c>
      <c r="H317" s="825" t="s">
        <v>3147</v>
      </c>
      <c r="I317" s="831">
        <v>3795</v>
      </c>
      <c r="J317" s="831">
        <v>4</v>
      </c>
      <c r="K317" s="832">
        <v>15180</v>
      </c>
    </row>
    <row r="318" spans="1:11" ht="14.45" customHeight="1" x14ac:dyDescent="0.2">
      <c r="A318" s="821" t="s">
        <v>571</v>
      </c>
      <c r="B318" s="822" t="s">
        <v>572</v>
      </c>
      <c r="C318" s="825" t="s">
        <v>2747</v>
      </c>
      <c r="D318" s="839" t="s">
        <v>2748</v>
      </c>
      <c r="E318" s="825" t="s">
        <v>3126</v>
      </c>
      <c r="F318" s="839" t="s">
        <v>3127</v>
      </c>
      <c r="G318" s="825" t="s">
        <v>3148</v>
      </c>
      <c r="H318" s="825" t="s">
        <v>3149</v>
      </c>
      <c r="I318" s="831">
        <v>3795</v>
      </c>
      <c r="J318" s="831">
        <v>2</v>
      </c>
      <c r="K318" s="832">
        <v>7590</v>
      </c>
    </row>
    <row r="319" spans="1:11" ht="14.45" customHeight="1" x14ac:dyDescent="0.2">
      <c r="A319" s="821" t="s">
        <v>571</v>
      </c>
      <c r="B319" s="822" t="s">
        <v>572</v>
      </c>
      <c r="C319" s="825" t="s">
        <v>2747</v>
      </c>
      <c r="D319" s="839" t="s">
        <v>2748</v>
      </c>
      <c r="E319" s="825" t="s">
        <v>3126</v>
      </c>
      <c r="F319" s="839" t="s">
        <v>3127</v>
      </c>
      <c r="G319" s="825" t="s">
        <v>3150</v>
      </c>
      <c r="H319" s="825" t="s">
        <v>3151</v>
      </c>
      <c r="I319" s="831">
        <v>5175</v>
      </c>
      <c r="J319" s="831">
        <v>5</v>
      </c>
      <c r="K319" s="832">
        <v>25875</v>
      </c>
    </row>
    <row r="320" spans="1:11" ht="14.45" customHeight="1" x14ac:dyDescent="0.2">
      <c r="A320" s="821" t="s">
        <v>571</v>
      </c>
      <c r="B320" s="822" t="s">
        <v>572</v>
      </c>
      <c r="C320" s="825" t="s">
        <v>2747</v>
      </c>
      <c r="D320" s="839" t="s">
        <v>2748</v>
      </c>
      <c r="E320" s="825" t="s">
        <v>3126</v>
      </c>
      <c r="F320" s="839" t="s">
        <v>3127</v>
      </c>
      <c r="G320" s="825" t="s">
        <v>3152</v>
      </c>
      <c r="H320" s="825" t="s">
        <v>3153</v>
      </c>
      <c r="I320" s="831">
        <v>5175</v>
      </c>
      <c r="J320" s="831">
        <v>5</v>
      </c>
      <c r="K320" s="832">
        <v>25875</v>
      </c>
    </row>
    <row r="321" spans="1:11" ht="14.45" customHeight="1" x14ac:dyDescent="0.2">
      <c r="A321" s="821" t="s">
        <v>571</v>
      </c>
      <c r="B321" s="822" t="s">
        <v>572</v>
      </c>
      <c r="C321" s="825" t="s">
        <v>2747</v>
      </c>
      <c r="D321" s="839" t="s">
        <v>2748</v>
      </c>
      <c r="E321" s="825" t="s">
        <v>3126</v>
      </c>
      <c r="F321" s="839" t="s">
        <v>3127</v>
      </c>
      <c r="G321" s="825" t="s">
        <v>3154</v>
      </c>
      <c r="H321" s="825" t="s">
        <v>3155</v>
      </c>
      <c r="I321" s="831">
        <v>10807.4697265625</v>
      </c>
      <c r="J321" s="831">
        <v>1</v>
      </c>
      <c r="K321" s="832">
        <v>10807.4697265625</v>
      </c>
    </row>
    <row r="322" spans="1:11" ht="14.45" customHeight="1" x14ac:dyDescent="0.2">
      <c r="A322" s="821" t="s">
        <v>571</v>
      </c>
      <c r="B322" s="822" t="s">
        <v>572</v>
      </c>
      <c r="C322" s="825" t="s">
        <v>2747</v>
      </c>
      <c r="D322" s="839" t="s">
        <v>2748</v>
      </c>
      <c r="E322" s="825" t="s">
        <v>3126</v>
      </c>
      <c r="F322" s="839" t="s">
        <v>3127</v>
      </c>
      <c r="G322" s="825" t="s">
        <v>3156</v>
      </c>
      <c r="H322" s="825" t="s">
        <v>3157</v>
      </c>
      <c r="I322" s="831">
        <v>10807.4697265625</v>
      </c>
      <c r="J322" s="831">
        <v>2</v>
      </c>
      <c r="K322" s="832">
        <v>21614.939453125</v>
      </c>
    </row>
    <row r="323" spans="1:11" ht="14.45" customHeight="1" x14ac:dyDescent="0.2">
      <c r="A323" s="821" t="s">
        <v>571</v>
      </c>
      <c r="B323" s="822" t="s">
        <v>572</v>
      </c>
      <c r="C323" s="825" t="s">
        <v>2747</v>
      </c>
      <c r="D323" s="839" t="s">
        <v>2748</v>
      </c>
      <c r="E323" s="825" t="s">
        <v>3126</v>
      </c>
      <c r="F323" s="839" t="s">
        <v>3127</v>
      </c>
      <c r="G323" s="825" t="s">
        <v>3158</v>
      </c>
      <c r="H323" s="825" t="s">
        <v>3159</v>
      </c>
      <c r="I323" s="831">
        <v>10807.4697265625</v>
      </c>
      <c r="J323" s="831">
        <v>1</v>
      </c>
      <c r="K323" s="832">
        <v>10807.4697265625</v>
      </c>
    </row>
    <row r="324" spans="1:11" ht="14.45" customHeight="1" x14ac:dyDescent="0.2">
      <c r="A324" s="821" t="s">
        <v>571</v>
      </c>
      <c r="B324" s="822" t="s">
        <v>572</v>
      </c>
      <c r="C324" s="825" t="s">
        <v>2747</v>
      </c>
      <c r="D324" s="839" t="s">
        <v>2748</v>
      </c>
      <c r="E324" s="825" t="s">
        <v>3126</v>
      </c>
      <c r="F324" s="839" t="s">
        <v>3127</v>
      </c>
      <c r="G324" s="825" t="s">
        <v>3160</v>
      </c>
      <c r="H324" s="825" t="s">
        <v>3161</v>
      </c>
      <c r="I324" s="831">
        <v>10807.4697265625</v>
      </c>
      <c r="J324" s="831">
        <v>1</v>
      </c>
      <c r="K324" s="832">
        <v>10807.4697265625</v>
      </c>
    </row>
    <row r="325" spans="1:11" ht="14.45" customHeight="1" x14ac:dyDescent="0.2">
      <c r="A325" s="821" t="s">
        <v>571</v>
      </c>
      <c r="B325" s="822" t="s">
        <v>572</v>
      </c>
      <c r="C325" s="825" t="s">
        <v>2747</v>
      </c>
      <c r="D325" s="839" t="s">
        <v>2748</v>
      </c>
      <c r="E325" s="825" t="s">
        <v>3126</v>
      </c>
      <c r="F325" s="839" t="s">
        <v>3127</v>
      </c>
      <c r="G325" s="825" t="s">
        <v>3162</v>
      </c>
      <c r="H325" s="825" t="s">
        <v>3163</v>
      </c>
      <c r="I325" s="831">
        <v>10807.4697265625</v>
      </c>
      <c r="J325" s="831">
        <v>1</v>
      </c>
      <c r="K325" s="832">
        <v>10807.4697265625</v>
      </c>
    </row>
    <row r="326" spans="1:11" ht="14.45" customHeight="1" x14ac:dyDescent="0.2">
      <c r="A326" s="821" t="s">
        <v>571</v>
      </c>
      <c r="B326" s="822" t="s">
        <v>572</v>
      </c>
      <c r="C326" s="825" t="s">
        <v>2747</v>
      </c>
      <c r="D326" s="839" t="s">
        <v>2748</v>
      </c>
      <c r="E326" s="825" t="s">
        <v>3126</v>
      </c>
      <c r="F326" s="839" t="s">
        <v>3127</v>
      </c>
      <c r="G326" s="825" t="s">
        <v>3164</v>
      </c>
      <c r="H326" s="825" t="s">
        <v>3165</v>
      </c>
      <c r="I326" s="831">
        <v>10807.4697265625</v>
      </c>
      <c r="J326" s="831">
        <v>2</v>
      </c>
      <c r="K326" s="832">
        <v>21614.939453125</v>
      </c>
    </row>
    <row r="327" spans="1:11" ht="14.45" customHeight="1" x14ac:dyDescent="0.2">
      <c r="A327" s="821" t="s">
        <v>571</v>
      </c>
      <c r="B327" s="822" t="s">
        <v>572</v>
      </c>
      <c r="C327" s="825" t="s">
        <v>2747</v>
      </c>
      <c r="D327" s="839" t="s">
        <v>2748</v>
      </c>
      <c r="E327" s="825" t="s">
        <v>3126</v>
      </c>
      <c r="F327" s="839" t="s">
        <v>3127</v>
      </c>
      <c r="G327" s="825" t="s">
        <v>3166</v>
      </c>
      <c r="H327" s="825" t="s">
        <v>3167</v>
      </c>
      <c r="I327" s="831">
        <v>10807.4697265625</v>
      </c>
      <c r="J327" s="831">
        <v>1</v>
      </c>
      <c r="K327" s="832">
        <v>10807.4697265625</v>
      </c>
    </row>
    <row r="328" spans="1:11" ht="14.45" customHeight="1" x14ac:dyDescent="0.2">
      <c r="A328" s="821" t="s">
        <v>571</v>
      </c>
      <c r="B328" s="822" t="s">
        <v>572</v>
      </c>
      <c r="C328" s="825" t="s">
        <v>2747</v>
      </c>
      <c r="D328" s="839" t="s">
        <v>2748</v>
      </c>
      <c r="E328" s="825" t="s">
        <v>3126</v>
      </c>
      <c r="F328" s="839" t="s">
        <v>3127</v>
      </c>
      <c r="G328" s="825" t="s">
        <v>3168</v>
      </c>
      <c r="H328" s="825" t="s">
        <v>3169</v>
      </c>
      <c r="I328" s="831">
        <v>9893.2099609375</v>
      </c>
      <c r="J328" s="831">
        <v>5</v>
      </c>
      <c r="K328" s="832">
        <v>49466.0498046875</v>
      </c>
    </row>
    <row r="329" spans="1:11" ht="14.45" customHeight="1" x14ac:dyDescent="0.2">
      <c r="A329" s="821" t="s">
        <v>571</v>
      </c>
      <c r="B329" s="822" t="s">
        <v>572</v>
      </c>
      <c r="C329" s="825" t="s">
        <v>2747</v>
      </c>
      <c r="D329" s="839" t="s">
        <v>2748</v>
      </c>
      <c r="E329" s="825" t="s">
        <v>3126</v>
      </c>
      <c r="F329" s="839" t="s">
        <v>3127</v>
      </c>
      <c r="G329" s="825" t="s">
        <v>3170</v>
      </c>
      <c r="H329" s="825" t="s">
        <v>3171</v>
      </c>
      <c r="I329" s="831">
        <v>9893.2099609375</v>
      </c>
      <c r="J329" s="831">
        <v>1</v>
      </c>
      <c r="K329" s="832">
        <v>9893.2099609375</v>
      </c>
    </row>
    <row r="330" spans="1:11" ht="14.45" customHeight="1" x14ac:dyDescent="0.2">
      <c r="A330" s="821" t="s">
        <v>571</v>
      </c>
      <c r="B330" s="822" t="s">
        <v>572</v>
      </c>
      <c r="C330" s="825" t="s">
        <v>2747</v>
      </c>
      <c r="D330" s="839" t="s">
        <v>2748</v>
      </c>
      <c r="E330" s="825" t="s">
        <v>3126</v>
      </c>
      <c r="F330" s="839" t="s">
        <v>3127</v>
      </c>
      <c r="G330" s="825" t="s">
        <v>3172</v>
      </c>
      <c r="H330" s="825" t="s">
        <v>3173</v>
      </c>
      <c r="I330" s="831">
        <v>9893.2099609375</v>
      </c>
      <c r="J330" s="831">
        <v>1</v>
      </c>
      <c r="K330" s="832">
        <v>9893.2099609375</v>
      </c>
    </row>
    <row r="331" spans="1:11" ht="14.45" customHeight="1" x14ac:dyDescent="0.2">
      <c r="A331" s="821" t="s">
        <v>571</v>
      </c>
      <c r="B331" s="822" t="s">
        <v>572</v>
      </c>
      <c r="C331" s="825" t="s">
        <v>2747</v>
      </c>
      <c r="D331" s="839" t="s">
        <v>2748</v>
      </c>
      <c r="E331" s="825" t="s">
        <v>3126</v>
      </c>
      <c r="F331" s="839" t="s">
        <v>3127</v>
      </c>
      <c r="G331" s="825" t="s">
        <v>3174</v>
      </c>
      <c r="H331" s="825" t="s">
        <v>3175</v>
      </c>
      <c r="I331" s="831">
        <v>9893.2099609375</v>
      </c>
      <c r="J331" s="831">
        <v>1</v>
      </c>
      <c r="K331" s="832">
        <v>9893.2099609375</v>
      </c>
    </row>
    <row r="332" spans="1:11" ht="14.45" customHeight="1" x14ac:dyDescent="0.2">
      <c r="A332" s="821" t="s">
        <v>571</v>
      </c>
      <c r="B332" s="822" t="s">
        <v>572</v>
      </c>
      <c r="C332" s="825" t="s">
        <v>2747</v>
      </c>
      <c r="D332" s="839" t="s">
        <v>2748</v>
      </c>
      <c r="E332" s="825" t="s">
        <v>3126</v>
      </c>
      <c r="F332" s="839" t="s">
        <v>3127</v>
      </c>
      <c r="G332" s="825" t="s">
        <v>3176</v>
      </c>
      <c r="H332" s="825" t="s">
        <v>3177</v>
      </c>
      <c r="I332" s="831">
        <v>9893.2099609375</v>
      </c>
      <c r="J332" s="831">
        <v>2</v>
      </c>
      <c r="K332" s="832">
        <v>19786.419921875</v>
      </c>
    </row>
    <row r="333" spans="1:11" ht="14.45" customHeight="1" x14ac:dyDescent="0.2">
      <c r="A333" s="821" t="s">
        <v>571</v>
      </c>
      <c r="B333" s="822" t="s">
        <v>572</v>
      </c>
      <c r="C333" s="825" t="s">
        <v>2747</v>
      </c>
      <c r="D333" s="839" t="s">
        <v>2748</v>
      </c>
      <c r="E333" s="825" t="s">
        <v>3126</v>
      </c>
      <c r="F333" s="839" t="s">
        <v>3127</v>
      </c>
      <c r="G333" s="825" t="s">
        <v>3178</v>
      </c>
      <c r="H333" s="825" t="s">
        <v>3179</v>
      </c>
      <c r="I333" s="831">
        <v>7241.9599609375</v>
      </c>
      <c r="J333" s="831">
        <v>1</v>
      </c>
      <c r="K333" s="832">
        <v>7241.9599609375</v>
      </c>
    </row>
    <row r="334" spans="1:11" ht="14.45" customHeight="1" x14ac:dyDescent="0.2">
      <c r="A334" s="821" t="s">
        <v>571</v>
      </c>
      <c r="B334" s="822" t="s">
        <v>572</v>
      </c>
      <c r="C334" s="825" t="s">
        <v>2747</v>
      </c>
      <c r="D334" s="839" t="s">
        <v>2748</v>
      </c>
      <c r="E334" s="825" t="s">
        <v>3126</v>
      </c>
      <c r="F334" s="839" t="s">
        <v>3127</v>
      </c>
      <c r="G334" s="825" t="s">
        <v>3180</v>
      </c>
      <c r="H334" s="825" t="s">
        <v>3181</v>
      </c>
      <c r="I334" s="831">
        <v>7242.009765625</v>
      </c>
      <c r="J334" s="831">
        <v>1</v>
      </c>
      <c r="K334" s="832">
        <v>7242.009765625</v>
      </c>
    </row>
    <row r="335" spans="1:11" ht="14.45" customHeight="1" x14ac:dyDescent="0.2">
      <c r="A335" s="821" t="s">
        <v>571</v>
      </c>
      <c r="B335" s="822" t="s">
        <v>572</v>
      </c>
      <c r="C335" s="825" t="s">
        <v>2747</v>
      </c>
      <c r="D335" s="839" t="s">
        <v>2748</v>
      </c>
      <c r="E335" s="825" t="s">
        <v>3126</v>
      </c>
      <c r="F335" s="839" t="s">
        <v>3127</v>
      </c>
      <c r="G335" s="825" t="s">
        <v>3182</v>
      </c>
      <c r="H335" s="825" t="s">
        <v>3183</v>
      </c>
      <c r="I335" s="831">
        <v>9154.3798828125</v>
      </c>
      <c r="J335" s="831">
        <v>3</v>
      </c>
      <c r="K335" s="832">
        <v>27463.1396484375</v>
      </c>
    </row>
    <row r="336" spans="1:11" ht="14.45" customHeight="1" x14ac:dyDescent="0.2">
      <c r="A336" s="821" t="s">
        <v>571</v>
      </c>
      <c r="B336" s="822" t="s">
        <v>572</v>
      </c>
      <c r="C336" s="825" t="s">
        <v>2747</v>
      </c>
      <c r="D336" s="839" t="s">
        <v>2748</v>
      </c>
      <c r="E336" s="825" t="s">
        <v>3126</v>
      </c>
      <c r="F336" s="839" t="s">
        <v>3127</v>
      </c>
      <c r="G336" s="825" t="s">
        <v>3184</v>
      </c>
      <c r="H336" s="825" t="s">
        <v>3185</v>
      </c>
      <c r="I336" s="831">
        <v>9154.3798828125</v>
      </c>
      <c r="J336" s="831">
        <v>1</v>
      </c>
      <c r="K336" s="832">
        <v>9154.3798828125</v>
      </c>
    </row>
    <row r="337" spans="1:11" ht="14.45" customHeight="1" x14ac:dyDescent="0.2">
      <c r="A337" s="821" t="s">
        <v>571</v>
      </c>
      <c r="B337" s="822" t="s">
        <v>572</v>
      </c>
      <c r="C337" s="825" t="s">
        <v>2747</v>
      </c>
      <c r="D337" s="839" t="s">
        <v>2748</v>
      </c>
      <c r="E337" s="825" t="s">
        <v>3126</v>
      </c>
      <c r="F337" s="839" t="s">
        <v>3127</v>
      </c>
      <c r="G337" s="825" t="s">
        <v>3186</v>
      </c>
      <c r="H337" s="825" t="s">
        <v>3187</v>
      </c>
      <c r="I337" s="831">
        <v>7424.2998046875</v>
      </c>
      <c r="J337" s="831">
        <v>1</v>
      </c>
      <c r="K337" s="832">
        <v>7424.2998046875</v>
      </c>
    </row>
    <row r="338" spans="1:11" ht="14.45" customHeight="1" x14ac:dyDescent="0.2">
      <c r="A338" s="821" t="s">
        <v>571</v>
      </c>
      <c r="B338" s="822" t="s">
        <v>572</v>
      </c>
      <c r="C338" s="825" t="s">
        <v>2747</v>
      </c>
      <c r="D338" s="839" t="s">
        <v>2748</v>
      </c>
      <c r="E338" s="825" t="s">
        <v>3126</v>
      </c>
      <c r="F338" s="839" t="s">
        <v>3127</v>
      </c>
      <c r="G338" s="825" t="s">
        <v>3188</v>
      </c>
      <c r="H338" s="825" t="s">
        <v>3189</v>
      </c>
      <c r="I338" s="831">
        <v>7424.2998046875</v>
      </c>
      <c r="J338" s="831">
        <v>1</v>
      </c>
      <c r="K338" s="832">
        <v>7424.2998046875</v>
      </c>
    </row>
    <row r="339" spans="1:11" ht="14.45" customHeight="1" x14ac:dyDescent="0.2">
      <c r="A339" s="821" t="s">
        <v>571</v>
      </c>
      <c r="B339" s="822" t="s">
        <v>572</v>
      </c>
      <c r="C339" s="825" t="s">
        <v>2747</v>
      </c>
      <c r="D339" s="839" t="s">
        <v>2748</v>
      </c>
      <c r="E339" s="825" t="s">
        <v>3126</v>
      </c>
      <c r="F339" s="839" t="s">
        <v>3127</v>
      </c>
      <c r="G339" s="825" t="s">
        <v>3190</v>
      </c>
      <c r="H339" s="825" t="s">
        <v>3191</v>
      </c>
      <c r="I339" s="831">
        <v>7329.76513671875</v>
      </c>
      <c r="J339" s="831">
        <v>2</v>
      </c>
      <c r="K339" s="832">
        <v>14659.5302734375</v>
      </c>
    </row>
    <row r="340" spans="1:11" ht="14.45" customHeight="1" x14ac:dyDescent="0.2">
      <c r="A340" s="821" t="s">
        <v>571</v>
      </c>
      <c r="B340" s="822" t="s">
        <v>572</v>
      </c>
      <c r="C340" s="825" t="s">
        <v>2747</v>
      </c>
      <c r="D340" s="839" t="s">
        <v>2748</v>
      </c>
      <c r="E340" s="825" t="s">
        <v>3126</v>
      </c>
      <c r="F340" s="839" t="s">
        <v>3127</v>
      </c>
      <c r="G340" s="825" t="s">
        <v>3192</v>
      </c>
      <c r="H340" s="825" t="s">
        <v>3193</v>
      </c>
      <c r="I340" s="831">
        <v>7329.740234375</v>
      </c>
      <c r="J340" s="831">
        <v>1</v>
      </c>
      <c r="K340" s="832">
        <v>7329.740234375</v>
      </c>
    </row>
    <row r="341" spans="1:11" ht="14.45" customHeight="1" x14ac:dyDescent="0.2">
      <c r="A341" s="821" t="s">
        <v>571</v>
      </c>
      <c r="B341" s="822" t="s">
        <v>572</v>
      </c>
      <c r="C341" s="825" t="s">
        <v>2747</v>
      </c>
      <c r="D341" s="839" t="s">
        <v>2748</v>
      </c>
      <c r="E341" s="825" t="s">
        <v>3126</v>
      </c>
      <c r="F341" s="839" t="s">
        <v>3127</v>
      </c>
      <c r="G341" s="825" t="s">
        <v>3194</v>
      </c>
      <c r="H341" s="825" t="s">
        <v>3195</v>
      </c>
      <c r="I341" s="831">
        <v>7329.740234375</v>
      </c>
      <c r="J341" s="831">
        <v>2</v>
      </c>
      <c r="K341" s="832">
        <v>14659.48046875</v>
      </c>
    </row>
    <row r="342" spans="1:11" ht="14.45" customHeight="1" x14ac:dyDescent="0.2">
      <c r="A342" s="821" t="s">
        <v>571</v>
      </c>
      <c r="B342" s="822" t="s">
        <v>572</v>
      </c>
      <c r="C342" s="825" t="s">
        <v>2747</v>
      </c>
      <c r="D342" s="839" t="s">
        <v>2748</v>
      </c>
      <c r="E342" s="825" t="s">
        <v>3126</v>
      </c>
      <c r="F342" s="839" t="s">
        <v>3127</v>
      </c>
      <c r="G342" s="825" t="s">
        <v>3196</v>
      </c>
      <c r="H342" s="825" t="s">
        <v>3197</v>
      </c>
      <c r="I342" s="831">
        <v>7329.740234375</v>
      </c>
      <c r="J342" s="831">
        <v>2</v>
      </c>
      <c r="K342" s="832">
        <v>14659.48046875</v>
      </c>
    </row>
    <row r="343" spans="1:11" ht="14.45" customHeight="1" x14ac:dyDescent="0.2">
      <c r="A343" s="821" t="s">
        <v>571</v>
      </c>
      <c r="B343" s="822" t="s">
        <v>572</v>
      </c>
      <c r="C343" s="825" t="s">
        <v>2747</v>
      </c>
      <c r="D343" s="839" t="s">
        <v>2748</v>
      </c>
      <c r="E343" s="825" t="s">
        <v>3126</v>
      </c>
      <c r="F343" s="839" t="s">
        <v>3127</v>
      </c>
      <c r="G343" s="825" t="s">
        <v>3198</v>
      </c>
      <c r="H343" s="825" t="s">
        <v>3199</v>
      </c>
      <c r="I343" s="831">
        <v>7329.76513671875</v>
      </c>
      <c r="J343" s="831">
        <v>2</v>
      </c>
      <c r="K343" s="832">
        <v>14659.5302734375</v>
      </c>
    </row>
    <row r="344" spans="1:11" ht="14.45" customHeight="1" x14ac:dyDescent="0.2">
      <c r="A344" s="821" t="s">
        <v>571</v>
      </c>
      <c r="B344" s="822" t="s">
        <v>572</v>
      </c>
      <c r="C344" s="825" t="s">
        <v>2747</v>
      </c>
      <c r="D344" s="839" t="s">
        <v>2748</v>
      </c>
      <c r="E344" s="825" t="s">
        <v>3126</v>
      </c>
      <c r="F344" s="839" t="s">
        <v>3127</v>
      </c>
      <c r="G344" s="825" t="s">
        <v>3200</v>
      </c>
      <c r="H344" s="825" t="s">
        <v>3201</v>
      </c>
      <c r="I344" s="831">
        <v>7329.740234375</v>
      </c>
      <c r="J344" s="831">
        <v>1</v>
      </c>
      <c r="K344" s="832">
        <v>7329.740234375</v>
      </c>
    </row>
    <row r="345" spans="1:11" ht="14.45" customHeight="1" x14ac:dyDescent="0.2">
      <c r="A345" s="821" t="s">
        <v>571</v>
      </c>
      <c r="B345" s="822" t="s">
        <v>572</v>
      </c>
      <c r="C345" s="825" t="s">
        <v>2747</v>
      </c>
      <c r="D345" s="839" t="s">
        <v>2748</v>
      </c>
      <c r="E345" s="825" t="s">
        <v>3126</v>
      </c>
      <c r="F345" s="839" t="s">
        <v>3127</v>
      </c>
      <c r="G345" s="825" t="s">
        <v>3202</v>
      </c>
      <c r="H345" s="825" t="s">
        <v>3203</v>
      </c>
      <c r="I345" s="831">
        <v>7329.740234375</v>
      </c>
      <c r="J345" s="831">
        <v>1</v>
      </c>
      <c r="K345" s="832">
        <v>7329.740234375</v>
      </c>
    </row>
    <row r="346" spans="1:11" ht="14.45" customHeight="1" x14ac:dyDescent="0.2">
      <c r="A346" s="821" t="s">
        <v>571</v>
      </c>
      <c r="B346" s="822" t="s">
        <v>572</v>
      </c>
      <c r="C346" s="825" t="s">
        <v>2747</v>
      </c>
      <c r="D346" s="839" t="s">
        <v>2748</v>
      </c>
      <c r="E346" s="825" t="s">
        <v>3126</v>
      </c>
      <c r="F346" s="839" t="s">
        <v>3127</v>
      </c>
      <c r="G346" s="825" t="s">
        <v>3204</v>
      </c>
      <c r="H346" s="825" t="s">
        <v>3205</v>
      </c>
      <c r="I346" s="831">
        <v>8323.9404296875</v>
      </c>
      <c r="J346" s="831">
        <v>1</v>
      </c>
      <c r="K346" s="832">
        <v>8323.9404296875</v>
      </c>
    </row>
    <row r="347" spans="1:11" ht="14.45" customHeight="1" x14ac:dyDescent="0.2">
      <c r="A347" s="821" t="s">
        <v>571</v>
      </c>
      <c r="B347" s="822" t="s">
        <v>572</v>
      </c>
      <c r="C347" s="825" t="s">
        <v>2747</v>
      </c>
      <c r="D347" s="839" t="s">
        <v>2748</v>
      </c>
      <c r="E347" s="825" t="s">
        <v>3126</v>
      </c>
      <c r="F347" s="839" t="s">
        <v>3127</v>
      </c>
      <c r="G347" s="825" t="s">
        <v>3206</v>
      </c>
      <c r="H347" s="825" t="s">
        <v>3207</v>
      </c>
      <c r="I347" s="831">
        <v>8770.349609375</v>
      </c>
      <c r="J347" s="831">
        <v>1</v>
      </c>
      <c r="K347" s="832">
        <v>8770.349609375</v>
      </c>
    </row>
    <row r="348" spans="1:11" ht="14.45" customHeight="1" x14ac:dyDescent="0.2">
      <c r="A348" s="821" t="s">
        <v>571</v>
      </c>
      <c r="B348" s="822" t="s">
        <v>572</v>
      </c>
      <c r="C348" s="825" t="s">
        <v>2747</v>
      </c>
      <c r="D348" s="839" t="s">
        <v>2748</v>
      </c>
      <c r="E348" s="825" t="s">
        <v>3126</v>
      </c>
      <c r="F348" s="839" t="s">
        <v>3127</v>
      </c>
      <c r="G348" s="825" t="s">
        <v>3208</v>
      </c>
      <c r="H348" s="825" t="s">
        <v>3209</v>
      </c>
      <c r="I348" s="831">
        <v>8323.9404296875</v>
      </c>
      <c r="J348" s="831">
        <v>2</v>
      </c>
      <c r="K348" s="832">
        <v>16647.880859375</v>
      </c>
    </row>
    <row r="349" spans="1:11" ht="14.45" customHeight="1" x14ac:dyDescent="0.2">
      <c r="A349" s="821" t="s">
        <v>571</v>
      </c>
      <c r="B349" s="822" t="s">
        <v>572</v>
      </c>
      <c r="C349" s="825" t="s">
        <v>2747</v>
      </c>
      <c r="D349" s="839" t="s">
        <v>2748</v>
      </c>
      <c r="E349" s="825" t="s">
        <v>3126</v>
      </c>
      <c r="F349" s="839" t="s">
        <v>3127</v>
      </c>
      <c r="G349" s="825" t="s">
        <v>3210</v>
      </c>
      <c r="H349" s="825" t="s">
        <v>3211</v>
      </c>
      <c r="I349" s="831">
        <v>8770.349609375</v>
      </c>
      <c r="J349" s="831">
        <v>1</v>
      </c>
      <c r="K349" s="832">
        <v>8770.349609375</v>
      </c>
    </row>
    <row r="350" spans="1:11" ht="14.45" customHeight="1" x14ac:dyDescent="0.2">
      <c r="A350" s="821" t="s">
        <v>571</v>
      </c>
      <c r="B350" s="822" t="s">
        <v>572</v>
      </c>
      <c r="C350" s="825" t="s">
        <v>2747</v>
      </c>
      <c r="D350" s="839" t="s">
        <v>2748</v>
      </c>
      <c r="E350" s="825" t="s">
        <v>3126</v>
      </c>
      <c r="F350" s="839" t="s">
        <v>3127</v>
      </c>
      <c r="G350" s="825" t="s">
        <v>3212</v>
      </c>
      <c r="H350" s="825" t="s">
        <v>3213</v>
      </c>
      <c r="I350" s="831">
        <v>2493.280029296875</v>
      </c>
      <c r="J350" s="831">
        <v>1</v>
      </c>
      <c r="K350" s="832">
        <v>2493.280029296875</v>
      </c>
    </row>
    <row r="351" spans="1:11" ht="14.45" customHeight="1" x14ac:dyDescent="0.2">
      <c r="A351" s="821" t="s">
        <v>571</v>
      </c>
      <c r="B351" s="822" t="s">
        <v>572</v>
      </c>
      <c r="C351" s="825" t="s">
        <v>2747</v>
      </c>
      <c r="D351" s="839" t="s">
        <v>2748</v>
      </c>
      <c r="E351" s="825" t="s">
        <v>3126</v>
      </c>
      <c r="F351" s="839" t="s">
        <v>3127</v>
      </c>
      <c r="G351" s="825" t="s">
        <v>3214</v>
      </c>
      <c r="H351" s="825" t="s">
        <v>3215</v>
      </c>
      <c r="I351" s="831">
        <v>8622.1904296875</v>
      </c>
      <c r="J351" s="831">
        <v>1</v>
      </c>
      <c r="K351" s="832">
        <v>8622.1904296875</v>
      </c>
    </row>
    <row r="352" spans="1:11" ht="14.45" customHeight="1" x14ac:dyDescent="0.2">
      <c r="A352" s="821" t="s">
        <v>571</v>
      </c>
      <c r="B352" s="822" t="s">
        <v>572</v>
      </c>
      <c r="C352" s="825" t="s">
        <v>2747</v>
      </c>
      <c r="D352" s="839" t="s">
        <v>2748</v>
      </c>
      <c r="E352" s="825" t="s">
        <v>3126</v>
      </c>
      <c r="F352" s="839" t="s">
        <v>3127</v>
      </c>
      <c r="G352" s="825" t="s">
        <v>3216</v>
      </c>
      <c r="H352" s="825" t="s">
        <v>3217</v>
      </c>
      <c r="I352" s="831">
        <v>8822.98046875</v>
      </c>
      <c r="J352" s="831">
        <v>2</v>
      </c>
      <c r="K352" s="832">
        <v>17645.9609375</v>
      </c>
    </row>
    <row r="353" spans="1:11" ht="14.45" customHeight="1" x14ac:dyDescent="0.2">
      <c r="A353" s="821" t="s">
        <v>571</v>
      </c>
      <c r="B353" s="822" t="s">
        <v>572</v>
      </c>
      <c r="C353" s="825" t="s">
        <v>2747</v>
      </c>
      <c r="D353" s="839" t="s">
        <v>2748</v>
      </c>
      <c r="E353" s="825" t="s">
        <v>3126</v>
      </c>
      <c r="F353" s="839" t="s">
        <v>3127</v>
      </c>
      <c r="G353" s="825" t="s">
        <v>3218</v>
      </c>
      <c r="H353" s="825" t="s">
        <v>3219</v>
      </c>
      <c r="I353" s="831">
        <v>8822.98046875</v>
      </c>
      <c r="J353" s="831">
        <v>3</v>
      </c>
      <c r="K353" s="832">
        <v>26468.94140625</v>
      </c>
    </row>
    <row r="354" spans="1:11" ht="14.45" customHeight="1" x14ac:dyDescent="0.2">
      <c r="A354" s="821" t="s">
        <v>571</v>
      </c>
      <c r="B354" s="822" t="s">
        <v>572</v>
      </c>
      <c r="C354" s="825" t="s">
        <v>2747</v>
      </c>
      <c r="D354" s="839" t="s">
        <v>2748</v>
      </c>
      <c r="E354" s="825" t="s">
        <v>3126</v>
      </c>
      <c r="F354" s="839" t="s">
        <v>3127</v>
      </c>
      <c r="G354" s="825" t="s">
        <v>3220</v>
      </c>
      <c r="H354" s="825" t="s">
        <v>3221</v>
      </c>
      <c r="I354" s="831">
        <v>8822.98046875</v>
      </c>
      <c r="J354" s="831">
        <v>3</v>
      </c>
      <c r="K354" s="832">
        <v>26468.94140625</v>
      </c>
    </row>
    <row r="355" spans="1:11" ht="14.45" customHeight="1" x14ac:dyDescent="0.2">
      <c r="A355" s="821" t="s">
        <v>571</v>
      </c>
      <c r="B355" s="822" t="s">
        <v>572</v>
      </c>
      <c r="C355" s="825" t="s">
        <v>2747</v>
      </c>
      <c r="D355" s="839" t="s">
        <v>2748</v>
      </c>
      <c r="E355" s="825" t="s">
        <v>3126</v>
      </c>
      <c r="F355" s="839" t="s">
        <v>3127</v>
      </c>
      <c r="G355" s="825" t="s">
        <v>3222</v>
      </c>
      <c r="H355" s="825" t="s">
        <v>3223</v>
      </c>
      <c r="I355" s="831">
        <v>9733.3603515625</v>
      </c>
      <c r="J355" s="831">
        <v>1</v>
      </c>
      <c r="K355" s="832">
        <v>9733.3603515625</v>
      </c>
    </row>
    <row r="356" spans="1:11" ht="14.45" customHeight="1" x14ac:dyDescent="0.2">
      <c r="A356" s="821" t="s">
        <v>571</v>
      </c>
      <c r="B356" s="822" t="s">
        <v>572</v>
      </c>
      <c r="C356" s="825" t="s">
        <v>2747</v>
      </c>
      <c r="D356" s="839" t="s">
        <v>2748</v>
      </c>
      <c r="E356" s="825" t="s">
        <v>3126</v>
      </c>
      <c r="F356" s="839" t="s">
        <v>3127</v>
      </c>
      <c r="G356" s="825" t="s">
        <v>3224</v>
      </c>
      <c r="H356" s="825" t="s">
        <v>3225</v>
      </c>
      <c r="I356" s="831">
        <v>5846.2900390625</v>
      </c>
      <c r="J356" s="831">
        <v>1</v>
      </c>
      <c r="K356" s="832">
        <v>5846.2900390625</v>
      </c>
    </row>
    <row r="357" spans="1:11" ht="14.45" customHeight="1" x14ac:dyDescent="0.2">
      <c r="A357" s="821" t="s">
        <v>571</v>
      </c>
      <c r="B357" s="822" t="s">
        <v>572</v>
      </c>
      <c r="C357" s="825" t="s">
        <v>2747</v>
      </c>
      <c r="D357" s="839" t="s">
        <v>2748</v>
      </c>
      <c r="E357" s="825" t="s">
        <v>3126</v>
      </c>
      <c r="F357" s="839" t="s">
        <v>3127</v>
      </c>
      <c r="G357" s="825" t="s">
        <v>3226</v>
      </c>
      <c r="H357" s="825" t="s">
        <v>3227</v>
      </c>
      <c r="I357" s="831">
        <v>9517.9602864583339</v>
      </c>
      <c r="J357" s="831">
        <v>3</v>
      </c>
      <c r="K357" s="832">
        <v>28553.880859375</v>
      </c>
    </row>
    <row r="358" spans="1:11" ht="14.45" customHeight="1" x14ac:dyDescent="0.2">
      <c r="A358" s="821" t="s">
        <v>571</v>
      </c>
      <c r="B358" s="822" t="s">
        <v>572</v>
      </c>
      <c r="C358" s="825" t="s">
        <v>2747</v>
      </c>
      <c r="D358" s="839" t="s">
        <v>2748</v>
      </c>
      <c r="E358" s="825" t="s">
        <v>3126</v>
      </c>
      <c r="F358" s="839" t="s">
        <v>3127</v>
      </c>
      <c r="G358" s="825" t="s">
        <v>3228</v>
      </c>
      <c r="H358" s="825" t="s">
        <v>3229</v>
      </c>
      <c r="I358" s="831">
        <v>6938.89013671875</v>
      </c>
      <c r="J358" s="831">
        <v>1</v>
      </c>
      <c r="K358" s="832">
        <v>6938.89013671875</v>
      </c>
    </row>
    <row r="359" spans="1:11" ht="14.45" customHeight="1" x14ac:dyDescent="0.2">
      <c r="A359" s="821" t="s">
        <v>571</v>
      </c>
      <c r="B359" s="822" t="s">
        <v>572</v>
      </c>
      <c r="C359" s="825" t="s">
        <v>2747</v>
      </c>
      <c r="D359" s="839" t="s">
        <v>2748</v>
      </c>
      <c r="E359" s="825" t="s">
        <v>3126</v>
      </c>
      <c r="F359" s="839" t="s">
        <v>3127</v>
      </c>
      <c r="G359" s="825" t="s">
        <v>3230</v>
      </c>
      <c r="H359" s="825" t="s">
        <v>3231</v>
      </c>
      <c r="I359" s="831">
        <v>6938.919921875</v>
      </c>
      <c r="J359" s="831">
        <v>1</v>
      </c>
      <c r="K359" s="832">
        <v>6938.919921875</v>
      </c>
    </row>
    <row r="360" spans="1:11" ht="14.45" customHeight="1" x14ac:dyDescent="0.2">
      <c r="A360" s="821" t="s">
        <v>571</v>
      </c>
      <c r="B360" s="822" t="s">
        <v>572</v>
      </c>
      <c r="C360" s="825" t="s">
        <v>2747</v>
      </c>
      <c r="D360" s="839" t="s">
        <v>2748</v>
      </c>
      <c r="E360" s="825" t="s">
        <v>3126</v>
      </c>
      <c r="F360" s="839" t="s">
        <v>3127</v>
      </c>
      <c r="G360" s="825" t="s">
        <v>3232</v>
      </c>
      <c r="H360" s="825" t="s">
        <v>3233</v>
      </c>
      <c r="I360" s="831">
        <v>8770.349609375</v>
      </c>
      <c r="J360" s="831">
        <v>1</v>
      </c>
      <c r="K360" s="832">
        <v>8770.349609375</v>
      </c>
    </row>
    <row r="361" spans="1:11" ht="14.45" customHeight="1" x14ac:dyDescent="0.2">
      <c r="A361" s="821" t="s">
        <v>571</v>
      </c>
      <c r="B361" s="822" t="s">
        <v>572</v>
      </c>
      <c r="C361" s="825" t="s">
        <v>2747</v>
      </c>
      <c r="D361" s="839" t="s">
        <v>2748</v>
      </c>
      <c r="E361" s="825" t="s">
        <v>3126</v>
      </c>
      <c r="F361" s="839" t="s">
        <v>3127</v>
      </c>
      <c r="G361" s="825" t="s">
        <v>3234</v>
      </c>
      <c r="H361" s="825" t="s">
        <v>3235</v>
      </c>
      <c r="I361" s="831">
        <v>11172.990234375</v>
      </c>
      <c r="J361" s="831">
        <v>1</v>
      </c>
      <c r="K361" s="832">
        <v>11172.990234375</v>
      </c>
    </row>
    <row r="362" spans="1:11" ht="14.45" customHeight="1" x14ac:dyDescent="0.2">
      <c r="A362" s="821" t="s">
        <v>571</v>
      </c>
      <c r="B362" s="822" t="s">
        <v>572</v>
      </c>
      <c r="C362" s="825" t="s">
        <v>2747</v>
      </c>
      <c r="D362" s="839" t="s">
        <v>2748</v>
      </c>
      <c r="E362" s="825" t="s">
        <v>3126</v>
      </c>
      <c r="F362" s="839" t="s">
        <v>3127</v>
      </c>
      <c r="G362" s="825" t="s">
        <v>3236</v>
      </c>
      <c r="H362" s="825" t="s">
        <v>3237</v>
      </c>
      <c r="I362" s="831">
        <v>11172.97509765625</v>
      </c>
      <c r="J362" s="831">
        <v>2</v>
      </c>
      <c r="K362" s="832">
        <v>22345.9501953125</v>
      </c>
    </row>
    <row r="363" spans="1:11" ht="14.45" customHeight="1" x14ac:dyDescent="0.2">
      <c r="A363" s="821" t="s">
        <v>571</v>
      </c>
      <c r="B363" s="822" t="s">
        <v>572</v>
      </c>
      <c r="C363" s="825" t="s">
        <v>2747</v>
      </c>
      <c r="D363" s="839" t="s">
        <v>2748</v>
      </c>
      <c r="E363" s="825" t="s">
        <v>3126</v>
      </c>
      <c r="F363" s="839" t="s">
        <v>3127</v>
      </c>
      <c r="G363" s="825" t="s">
        <v>3238</v>
      </c>
      <c r="H363" s="825" t="s">
        <v>3239</v>
      </c>
      <c r="I363" s="831">
        <v>12135.01953125</v>
      </c>
      <c r="J363" s="831">
        <v>1</v>
      </c>
      <c r="K363" s="832">
        <v>12135.01953125</v>
      </c>
    </row>
    <row r="364" spans="1:11" ht="14.45" customHeight="1" x14ac:dyDescent="0.2">
      <c r="A364" s="821" t="s">
        <v>571</v>
      </c>
      <c r="B364" s="822" t="s">
        <v>572</v>
      </c>
      <c r="C364" s="825" t="s">
        <v>2747</v>
      </c>
      <c r="D364" s="839" t="s">
        <v>2748</v>
      </c>
      <c r="E364" s="825" t="s">
        <v>3126</v>
      </c>
      <c r="F364" s="839" t="s">
        <v>3127</v>
      </c>
      <c r="G364" s="825" t="s">
        <v>3240</v>
      </c>
      <c r="H364" s="825" t="s">
        <v>3241</v>
      </c>
      <c r="I364" s="831">
        <v>12135.01953125</v>
      </c>
      <c r="J364" s="831">
        <v>1</v>
      </c>
      <c r="K364" s="832">
        <v>12135.01953125</v>
      </c>
    </row>
    <row r="365" spans="1:11" ht="14.45" customHeight="1" x14ac:dyDescent="0.2">
      <c r="A365" s="821" t="s">
        <v>571</v>
      </c>
      <c r="B365" s="822" t="s">
        <v>572</v>
      </c>
      <c r="C365" s="825" t="s">
        <v>2747</v>
      </c>
      <c r="D365" s="839" t="s">
        <v>2748</v>
      </c>
      <c r="E365" s="825" t="s">
        <v>3126</v>
      </c>
      <c r="F365" s="839" t="s">
        <v>3127</v>
      </c>
      <c r="G365" s="825" t="s">
        <v>3242</v>
      </c>
      <c r="H365" s="825" t="s">
        <v>3243</v>
      </c>
      <c r="I365" s="831">
        <v>12135</v>
      </c>
      <c r="J365" s="831">
        <v>2</v>
      </c>
      <c r="K365" s="832">
        <v>24270</v>
      </c>
    </row>
    <row r="366" spans="1:11" ht="14.45" customHeight="1" x14ac:dyDescent="0.2">
      <c r="A366" s="821" t="s">
        <v>571</v>
      </c>
      <c r="B366" s="822" t="s">
        <v>572</v>
      </c>
      <c r="C366" s="825" t="s">
        <v>2747</v>
      </c>
      <c r="D366" s="839" t="s">
        <v>2748</v>
      </c>
      <c r="E366" s="825" t="s">
        <v>3126</v>
      </c>
      <c r="F366" s="839" t="s">
        <v>3127</v>
      </c>
      <c r="G366" s="825" t="s">
        <v>3244</v>
      </c>
      <c r="H366" s="825" t="s">
        <v>3245</v>
      </c>
      <c r="I366" s="831">
        <v>597.489990234375</v>
      </c>
      <c r="J366" s="831">
        <v>10</v>
      </c>
      <c r="K366" s="832">
        <v>5974.89990234375</v>
      </c>
    </row>
    <row r="367" spans="1:11" ht="14.45" customHeight="1" x14ac:dyDescent="0.2">
      <c r="A367" s="821" t="s">
        <v>571</v>
      </c>
      <c r="B367" s="822" t="s">
        <v>572</v>
      </c>
      <c r="C367" s="825" t="s">
        <v>2747</v>
      </c>
      <c r="D367" s="839" t="s">
        <v>2748</v>
      </c>
      <c r="E367" s="825" t="s">
        <v>3126</v>
      </c>
      <c r="F367" s="839" t="s">
        <v>3127</v>
      </c>
      <c r="G367" s="825" t="s">
        <v>3246</v>
      </c>
      <c r="H367" s="825" t="s">
        <v>3247</v>
      </c>
      <c r="I367" s="831">
        <v>597.49332682291663</v>
      </c>
      <c r="J367" s="831">
        <v>21</v>
      </c>
      <c r="K367" s="832">
        <v>12547.349853515625</v>
      </c>
    </row>
    <row r="368" spans="1:11" ht="14.45" customHeight="1" x14ac:dyDescent="0.2">
      <c r="A368" s="821" t="s">
        <v>571</v>
      </c>
      <c r="B368" s="822" t="s">
        <v>572</v>
      </c>
      <c r="C368" s="825" t="s">
        <v>2747</v>
      </c>
      <c r="D368" s="839" t="s">
        <v>2748</v>
      </c>
      <c r="E368" s="825" t="s">
        <v>3126</v>
      </c>
      <c r="F368" s="839" t="s">
        <v>3127</v>
      </c>
      <c r="G368" s="825" t="s">
        <v>3248</v>
      </c>
      <c r="H368" s="825" t="s">
        <v>3249</v>
      </c>
      <c r="I368" s="831">
        <v>597.49332682291663</v>
      </c>
      <c r="J368" s="831">
        <v>13</v>
      </c>
      <c r="K368" s="832">
        <v>7767.409912109375</v>
      </c>
    </row>
    <row r="369" spans="1:11" ht="14.45" customHeight="1" x14ac:dyDescent="0.2">
      <c r="A369" s="821" t="s">
        <v>571</v>
      </c>
      <c r="B369" s="822" t="s">
        <v>572</v>
      </c>
      <c r="C369" s="825" t="s">
        <v>2747</v>
      </c>
      <c r="D369" s="839" t="s">
        <v>2748</v>
      </c>
      <c r="E369" s="825" t="s">
        <v>3126</v>
      </c>
      <c r="F369" s="839" t="s">
        <v>3127</v>
      </c>
      <c r="G369" s="825" t="s">
        <v>3250</v>
      </c>
      <c r="H369" s="825" t="s">
        <v>3251</v>
      </c>
      <c r="I369" s="831">
        <v>9087.1298828125</v>
      </c>
      <c r="J369" s="831">
        <v>1</v>
      </c>
      <c r="K369" s="832">
        <v>9087.1298828125</v>
      </c>
    </row>
    <row r="370" spans="1:11" ht="14.45" customHeight="1" x14ac:dyDescent="0.2">
      <c r="A370" s="821" t="s">
        <v>571</v>
      </c>
      <c r="B370" s="822" t="s">
        <v>572</v>
      </c>
      <c r="C370" s="825" t="s">
        <v>2747</v>
      </c>
      <c r="D370" s="839" t="s">
        <v>2748</v>
      </c>
      <c r="E370" s="825" t="s">
        <v>3126</v>
      </c>
      <c r="F370" s="839" t="s">
        <v>3127</v>
      </c>
      <c r="G370" s="825" t="s">
        <v>3252</v>
      </c>
      <c r="H370" s="825" t="s">
        <v>3253</v>
      </c>
      <c r="I370" s="831">
        <v>9087.1298828125</v>
      </c>
      <c r="J370" s="831">
        <v>2</v>
      </c>
      <c r="K370" s="832">
        <v>18174.259765625</v>
      </c>
    </row>
    <row r="371" spans="1:11" ht="14.45" customHeight="1" x14ac:dyDescent="0.2">
      <c r="A371" s="821" t="s">
        <v>571</v>
      </c>
      <c r="B371" s="822" t="s">
        <v>572</v>
      </c>
      <c r="C371" s="825" t="s">
        <v>2747</v>
      </c>
      <c r="D371" s="839" t="s">
        <v>2748</v>
      </c>
      <c r="E371" s="825" t="s">
        <v>3126</v>
      </c>
      <c r="F371" s="839" t="s">
        <v>3127</v>
      </c>
      <c r="G371" s="825" t="s">
        <v>3254</v>
      </c>
      <c r="H371" s="825" t="s">
        <v>3255</v>
      </c>
      <c r="I371" s="831">
        <v>9087.1298828125</v>
      </c>
      <c r="J371" s="831">
        <v>1</v>
      </c>
      <c r="K371" s="832">
        <v>9087.1298828125</v>
      </c>
    </row>
    <row r="372" spans="1:11" ht="14.45" customHeight="1" x14ac:dyDescent="0.2">
      <c r="A372" s="821" t="s">
        <v>571</v>
      </c>
      <c r="B372" s="822" t="s">
        <v>572</v>
      </c>
      <c r="C372" s="825" t="s">
        <v>2747</v>
      </c>
      <c r="D372" s="839" t="s">
        <v>2748</v>
      </c>
      <c r="E372" s="825" t="s">
        <v>3126</v>
      </c>
      <c r="F372" s="839" t="s">
        <v>3127</v>
      </c>
      <c r="G372" s="825" t="s">
        <v>3256</v>
      </c>
      <c r="H372" s="825" t="s">
        <v>3257</v>
      </c>
      <c r="I372" s="831">
        <v>9885.400390625</v>
      </c>
      <c r="J372" s="831">
        <v>1</v>
      </c>
      <c r="K372" s="832">
        <v>9885.400390625</v>
      </c>
    </row>
    <row r="373" spans="1:11" ht="14.45" customHeight="1" x14ac:dyDescent="0.2">
      <c r="A373" s="821" t="s">
        <v>571</v>
      </c>
      <c r="B373" s="822" t="s">
        <v>572</v>
      </c>
      <c r="C373" s="825" t="s">
        <v>2747</v>
      </c>
      <c r="D373" s="839" t="s">
        <v>2748</v>
      </c>
      <c r="E373" s="825" t="s">
        <v>3126</v>
      </c>
      <c r="F373" s="839" t="s">
        <v>3127</v>
      </c>
      <c r="G373" s="825" t="s">
        <v>3258</v>
      </c>
      <c r="H373" s="825" t="s">
        <v>3259</v>
      </c>
      <c r="I373" s="831">
        <v>9885.4052734375</v>
      </c>
      <c r="J373" s="831">
        <v>2</v>
      </c>
      <c r="K373" s="832">
        <v>19770.810546875</v>
      </c>
    </row>
    <row r="374" spans="1:11" ht="14.45" customHeight="1" x14ac:dyDescent="0.2">
      <c r="A374" s="821" t="s">
        <v>571</v>
      </c>
      <c r="B374" s="822" t="s">
        <v>572</v>
      </c>
      <c r="C374" s="825" t="s">
        <v>2747</v>
      </c>
      <c r="D374" s="839" t="s">
        <v>2748</v>
      </c>
      <c r="E374" s="825" t="s">
        <v>3126</v>
      </c>
      <c r="F374" s="839" t="s">
        <v>3127</v>
      </c>
      <c r="G374" s="825" t="s">
        <v>3260</v>
      </c>
      <c r="H374" s="825" t="s">
        <v>3261</v>
      </c>
      <c r="I374" s="831">
        <v>8710.900390625</v>
      </c>
      <c r="J374" s="831">
        <v>3</v>
      </c>
      <c r="K374" s="832">
        <v>26132.689453125</v>
      </c>
    </row>
    <row r="375" spans="1:11" ht="14.45" customHeight="1" x14ac:dyDescent="0.2">
      <c r="A375" s="821" t="s">
        <v>571</v>
      </c>
      <c r="B375" s="822" t="s">
        <v>572</v>
      </c>
      <c r="C375" s="825" t="s">
        <v>2747</v>
      </c>
      <c r="D375" s="839" t="s">
        <v>2748</v>
      </c>
      <c r="E375" s="825" t="s">
        <v>3126</v>
      </c>
      <c r="F375" s="839" t="s">
        <v>3127</v>
      </c>
      <c r="G375" s="825" t="s">
        <v>3262</v>
      </c>
      <c r="H375" s="825" t="s">
        <v>3263</v>
      </c>
      <c r="I375" s="831">
        <v>1238.8499755859375</v>
      </c>
      <c r="J375" s="831">
        <v>1</v>
      </c>
      <c r="K375" s="832">
        <v>1238.8499755859375</v>
      </c>
    </row>
    <row r="376" spans="1:11" ht="14.45" customHeight="1" x14ac:dyDescent="0.2">
      <c r="A376" s="821" t="s">
        <v>571</v>
      </c>
      <c r="B376" s="822" t="s">
        <v>572</v>
      </c>
      <c r="C376" s="825" t="s">
        <v>2747</v>
      </c>
      <c r="D376" s="839" t="s">
        <v>2748</v>
      </c>
      <c r="E376" s="825" t="s">
        <v>3126</v>
      </c>
      <c r="F376" s="839" t="s">
        <v>3127</v>
      </c>
      <c r="G376" s="825" t="s">
        <v>3264</v>
      </c>
      <c r="H376" s="825" t="s">
        <v>3265</v>
      </c>
      <c r="I376" s="831">
        <v>9430</v>
      </c>
      <c r="J376" s="831">
        <v>2</v>
      </c>
      <c r="K376" s="832">
        <v>18860</v>
      </c>
    </row>
    <row r="377" spans="1:11" ht="14.45" customHeight="1" x14ac:dyDescent="0.2">
      <c r="A377" s="821" t="s">
        <v>571</v>
      </c>
      <c r="B377" s="822" t="s">
        <v>572</v>
      </c>
      <c r="C377" s="825" t="s">
        <v>2747</v>
      </c>
      <c r="D377" s="839" t="s">
        <v>2748</v>
      </c>
      <c r="E377" s="825" t="s">
        <v>3126</v>
      </c>
      <c r="F377" s="839" t="s">
        <v>3127</v>
      </c>
      <c r="G377" s="825" t="s">
        <v>3266</v>
      </c>
      <c r="H377" s="825" t="s">
        <v>3267</v>
      </c>
      <c r="I377" s="831">
        <v>9430</v>
      </c>
      <c r="J377" s="831">
        <v>1</v>
      </c>
      <c r="K377" s="832">
        <v>9430</v>
      </c>
    </row>
    <row r="378" spans="1:11" ht="14.45" customHeight="1" x14ac:dyDescent="0.2">
      <c r="A378" s="821" t="s">
        <v>571</v>
      </c>
      <c r="B378" s="822" t="s">
        <v>572</v>
      </c>
      <c r="C378" s="825" t="s">
        <v>2747</v>
      </c>
      <c r="D378" s="839" t="s">
        <v>2748</v>
      </c>
      <c r="E378" s="825" t="s">
        <v>3126</v>
      </c>
      <c r="F378" s="839" t="s">
        <v>3127</v>
      </c>
      <c r="G378" s="825" t="s">
        <v>3268</v>
      </c>
      <c r="H378" s="825" t="s">
        <v>3269</v>
      </c>
      <c r="I378" s="831">
        <v>4022.219970703125</v>
      </c>
      <c r="J378" s="831">
        <v>1</v>
      </c>
      <c r="K378" s="832">
        <v>4022.219970703125</v>
      </c>
    </row>
    <row r="379" spans="1:11" ht="14.45" customHeight="1" x14ac:dyDescent="0.2">
      <c r="A379" s="821" t="s">
        <v>571</v>
      </c>
      <c r="B379" s="822" t="s">
        <v>572</v>
      </c>
      <c r="C379" s="825" t="s">
        <v>2747</v>
      </c>
      <c r="D379" s="839" t="s">
        <v>2748</v>
      </c>
      <c r="E379" s="825" t="s">
        <v>3126</v>
      </c>
      <c r="F379" s="839" t="s">
        <v>3127</v>
      </c>
      <c r="G379" s="825" t="s">
        <v>3270</v>
      </c>
      <c r="H379" s="825" t="s">
        <v>3271</v>
      </c>
      <c r="I379" s="831">
        <v>5704.4599609375</v>
      </c>
      <c r="J379" s="831">
        <v>1</v>
      </c>
      <c r="K379" s="832">
        <v>5704.4599609375</v>
      </c>
    </row>
    <row r="380" spans="1:11" ht="14.45" customHeight="1" x14ac:dyDescent="0.2">
      <c r="A380" s="821" t="s">
        <v>571</v>
      </c>
      <c r="B380" s="822" t="s">
        <v>572</v>
      </c>
      <c r="C380" s="825" t="s">
        <v>2747</v>
      </c>
      <c r="D380" s="839" t="s">
        <v>2748</v>
      </c>
      <c r="E380" s="825" t="s">
        <v>3126</v>
      </c>
      <c r="F380" s="839" t="s">
        <v>3127</v>
      </c>
      <c r="G380" s="825" t="s">
        <v>3272</v>
      </c>
      <c r="H380" s="825" t="s">
        <v>3273</v>
      </c>
      <c r="I380" s="831">
        <v>5704.4501953125</v>
      </c>
      <c r="J380" s="831">
        <v>1</v>
      </c>
      <c r="K380" s="832">
        <v>5704.4501953125</v>
      </c>
    </row>
    <row r="381" spans="1:11" ht="14.45" customHeight="1" x14ac:dyDescent="0.2">
      <c r="A381" s="821" t="s">
        <v>571</v>
      </c>
      <c r="B381" s="822" t="s">
        <v>572</v>
      </c>
      <c r="C381" s="825" t="s">
        <v>2747</v>
      </c>
      <c r="D381" s="839" t="s">
        <v>2748</v>
      </c>
      <c r="E381" s="825" t="s">
        <v>3126</v>
      </c>
      <c r="F381" s="839" t="s">
        <v>3127</v>
      </c>
      <c r="G381" s="825" t="s">
        <v>3274</v>
      </c>
      <c r="H381" s="825" t="s">
        <v>3275</v>
      </c>
      <c r="I381" s="831">
        <v>4865.64990234375</v>
      </c>
      <c r="J381" s="831">
        <v>1</v>
      </c>
      <c r="K381" s="832">
        <v>4865.64990234375</v>
      </c>
    </row>
    <row r="382" spans="1:11" ht="14.45" customHeight="1" x14ac:dyDescent="0.2">
      <c r="A382" s="821" t="s">
        <v>571</v>
      </c>
      <c r="B382" s="822" t="s">
        <v>572</v>
      </c>
      <c r="C382" s="825" t="s">
        <v>2747</v>
      </c>
      <c r="D382" s="839" t="s">
        <v>2748</v>
      </c>
      <c r="E382" s="825" t="s">
        <v>3126</v>
      </c>
      <c r="F382" s="839" t="s">
        <v>3127</v>
      </c>
      <c r="G382" s="825" t="s">
        <v>3276</v>
      </c>
      <c r="H382" s="825" t="s">
        <v>3277</v>
      </c>
      <c r="I382" s="831">
        <v>5010.5498046875</v>
      </c>
      <c r="J382" s="831">
        <v>1</v>
      </c>
      <c r="K382" s="832">
        <v>5010.5498046875</v>
      </c>
    </row>
    <row r="383" spans="1:11" ht="14.45" customHeight="1" x14ac:dyDescent="0.2">
      <c r="A383" s="821" t="s">
        <v>571</v>
      </c>
      <c r="B383" s="822" t="s">
        <v>572</v>
      </c>
      <c r="C383" s="825" t="s">
        <v>2747</v>
      </c>
      <c r="D383" s="839" t="s">
        <v>2748</v>
      </c>
      <c r="E383" s="825" t="s">
        <v>3126</v>
      </c>
      <c r="F383" s="839" t="s">
        <v>3127</v>
      </c>
      <c r="G383" s="825" t="s">
        <v>3278</v>
      </c>
      <c r="H383" s="825" t="s">
        <v>3279</v>
      </c>
      <c r="I383" s="831">
        <v>7266.85009765625</v>
      </c>
      <c r="J383" s="831">
        <v>2</v>
      </c>
      <c r="K383" s="832">
        <v>14533.7001953125</v>
      </c>
    </row>
    <row r="384" spans="1:11" ht="14.45" customHeight="1" x14ac:dyDescent="0.2">
      <c r="A384" s="821" t="s">
        <v>571</v>
      </c>
      <c r="B384" s="822" t="s">
        <v>572</v>
      </c>
      <c r="C384" s="825" t="s">
        <v>2747</v>
      </c>
      <c r="D384" s="839" t="s">
        <v>2748</v>
      </c>
      <c r="E384" s="825" t="s">
        <v>3126</v>
      </c>
      <c r="F384" s="839" t="s">
        <v>3127</v>
      </c>
      <c r="G384" s="825" t="s">
        <v>3280</v>
      </c>
      <c r="H384" s="825" t="s">
        <v>3281</v>
      </c>
      <c r="I384" s="831">
        <v>8489.2998046875</v>
      </c>
      <c r="J384" s="831">
        <v>2</v>
      </c>
      <c r="K384" s="832">
        <v>16978.599609375</v>
      </c>
    </row>
    <row r="385" spans="1:11" ht="14.45" customHeight="1" x14ac:dyDescent="0.2">
      <c r="A385" s="821" t="s">
        <v>571</v>
      </c>
      <c r="B385" s="822" t="s">
        <v>572</v>
      </c>
      <c r="C385" s="825" t="s">
        <v>2747</v>
      </c>
      <c r="D385" s="839" t="s">
        <v>2748</v>
      </c>
      <c r="E385" s="825" t="s">
        <v>3126</v>
      </c>
      <c r="F385" s="839" t="s">
        <v>3127</v>
      </c>
      <c r="G385" s="825" t="s">
        <v>3282</v>
      </c>
      <c r="H385" s="825" t="s">
        <v>3283</v>
      </c>
      <c r="I385" s="831">
        <v>14511.849609375</v>
      </c>
      <c r="J385" s="831">
        <v>2</v>
      </c>
      <c r="K385" s="832">
        <v>29023.69921875</v>
      </c>
    </row>
    <row r="386" spans="1:11" ht="14.45" customHeight="1" x14ac:dyDescent="0.2">
      <c r="A386" s="821" t="s">
        <v>571</v>
      </c>
      <c r="B386" s="822" t="s">
        <v>572</v>
      </c>
      <c r="C386" s="825" t="s">
        <v>2747</v>
      </c>
      <c r="D386" s="839" t="s">
        <v>2748</v>
      </c>
      <c r="E386" s="825" t="s">
        <v>3126</v>
      </c>
      <c r="F386" s="839" t="s">
        <v>3127</v>
      </c>
      <c r="G386" s="825" t="s">
        <v>3284</v>
      </c>
      <c r="H386" s="825" t="s">
        <v>3285</v>
      </c>
      <c r="I386" s="831">
        <v>6977.169921875</v>
      </c>
      <c r="J386" s="831">
        <v>1</v>
      </c>
      <c r="K386" s="832">
        <v>6977.169921875</v>
      </c>
    </row>
    <row r="387" spans="1:11" ht="14.45" customHeight="1" x14ac:dyDescent="0.2">
      <c r="A387" s="821" t="s">
        <v>571</v>
      </c>
      <c r="B387" s="822" t="s">
        <v>572</v>
      </c>
      <c r="C387" s="825" t="s">
        <v>2747</v>
      </c>
      <c r="D387" s="839" t="s">
        <v>2748</v>
      </c>
      <c r="E387" s="825" t="s">
        <v>3126</v>
      </c>
      <c r="F387" s="839" t="s">
        <v>3127</v>
      </c>
      <c r="G387" s="825" t="s">
        <v>3286</v>
      </c>
      <c r="H387" s="825" t="s">
        <v>3287</v>
      </c>
      <c r="I387" s="831">
        <v>2802.260009765625</v>
      </c>
      <c r="J387" s="831">
        <v>2</v>
      </c>
      <c r="K387" s="832">
        <v>5604.52001953125</v>
      </c>
    </row>
    <row r="388" spans="1:11" ht="14.45" customHeight="1" x14ac:dyDescent="0.2">
      <c r="A388" s="821" t="s">
        <v>571</v>
      </c>
      <c r="B388" s="822" t="s">
        <v>572</v>
      </c>
      <c r="C388" s="825" t="s">
        <v>2747</v>
      </c>
      <c r="D388" s="839" t="s">
        <v>2748</v>
      </c>
      <c r="E388" s="825" t="s">
        <v>3126</v>
      </c>
      <c r="F388" s="839" t="s">
        <v>3127</v>
      </c>
      <c r="G388" s="825" t="s">
        <v>3288</v>
      </c>
      <c r="H388" s="825" t="s">
        <v>3289</v>
      </c>
      <c r="I388" s="831">
        <v>2802.2650146484375</v>
      </c>
      <c r="J388" s="831">
        <v>3</v>
      </c>
      <c r="K388" s="832">
        <v>8406.789794921875</v>
      </c>
    </row>
    <row r="389" spans="1:11" ht="14.45" customHeight="1" x14ac:dyDescent="0.2">
      <c r="A389" s="821" t="s">
        <v>571</v>
      </c>
      <c r="B389" s="822" t="s">
        <v>572</v>
      </c>
      <c r="C389" s="825" t="s">
        <v>2747</v>
      </c>
      <c r="D389" s="839" t="s">
        <v>2748</v>
      </c>
      <c r="E389" s="825" t="s">
        <v>3126</v>
      </c>
      <c r="F389" s="839" t="s">
        <v>3127</v>
      </c>
      <c r="G389" s="825" t="s">
        <v>3290</v>
      </c>
      <c r="H389" s="825" t="s">
        <v>3291</v>
      </c>
      <c r="I389" s="831">
        <v>2875</v>
      </c>
      <c r="J389" s="831">
        <v>1</v>
      </c>
      <c r="K389" s="832">
        <v>2875</v>
      </c>
    </row>
    <row r="390" spans="1:11" ht="14.45" customHeight="1" x14ac:dyDescent="0.2">
      <c r="A390" s="821" t="s">
        <v>571</v>
      </c>
      <c r="B390" s="822" t="s">
        <v>572</v>
      </c>
      <c r="C390" s="825" t="s">
        <v>2747</v>
      </c>
      <c r="D390" s="839" t="s">
        <v>2748</v>
      </c>
      <c r="E390" s="825" t="s">
        <v>3126</v>
      </c>
      <c r="F390" s="839" t="s">
        <v>3127</v>
      </c>
      <c r="G390" s="825" t="s">
        <v>3292</v>
      </c>
      <c r="H390" s="825" t="s">
        <v>3293</v>
      </c>
      <c r="I390" s="831">
        <v>1646.27001953125</v>
      </c>
      <c r="J390" s="831">
        <v>3</v>
      </c>
      <c r="K390" s="832">
        <v>4938.81005859375</v>
      </c>
    </row>
    <row r="391" spans="1:11" ht="14.45" customHeight="1" x14ac:dyDescent="0.2">
      <c r="A391" s="821" t="s">
        <v>571</v>
      </c>
      <c r="B391" s="822" t="s">
        <v>572</v>
      </c>
      <c r="C391" s="825" t="s">
        <v>2747</v>
      </c>
      <c r="D391" s="839" t="s">
        <v>2748</v>
      </c>
      <c r="E391" s="825" t="s">
        <v>3126</v>
      </c>
      <c r="F391" s="839" t="s">
        <v>3127</v>
      </c>
      <c r="G391" s="825" t="s">
        <v>3294</v>
      </c>
      <c r="H391" s="825" t="s">
        <v>3295</v>
      </c>
      <c r="I391" s="831">
        <v>1646.280029296875</v>
      </c>
      <c r="J391" s="831">
        <v>3</v>
      </c>
      <c r="K391" s="832">
        <v>4938.85009765625</v>
      </c>
    </row>
    <row r="392" spans="1:11" ht="14.45" customHeight="1" x14ac:dyDescent="0.2">
      <c r="A392" s="821" t="s">
        <v>571</v>
      </c>
      <c r="B392" s="822" t="s">
        <v>572</v>
      </c>
      <c r="C392" s="825" t="s">
        <v>2747</v>
      </c>
      <c r="D392" s="839" t="s">
        <v>2748</v>
      </c>
      <c r="E392" s="825" t="s">
        <v>3126</v>
      </c>
      <c r="F392" s="839" t="s">
        <v>3127</v>
      </c>
      <c r="G392" s="825" t="s">
        <v>3296</v>
      </c>
      <c r="H392" s="825" t="s">
        <v>3297</v>
      </c>
      <c r="I392" s="831">
        <v>10483.8701171875</v>
      </c>
      <c r="J392" s="831">
        <v>1</v>
      </c>
      <c r="K392" s="832">
        <v>10483.8701171875</v>
      </c>
    </row>
    <row r="393" spans="1:11" ht="14.45" customHeight="1" x14ac:dyDescent="0.2">
      <c r="A393" s="821" t="s">
        <v>571</v>
      </c>
      <c r="B393" s="822" t="s">
        <v>572</v>
      </c>
      <c r="C393" s="825" t="s">
        <v>2747</v>
      </c>
      <c r="D393" s="839" t="s">
        <v>2748</v>
      </c>
      <c r="E393" s="825" t="s">
        <v>3126</v>
      </c>
      <c r="F393" s="839" t="s">
        <v>3127</v>
      </c>
      <c r="G393" s="825" t="s">
        <v>3298</v>
      </c>
      <c r="H393" s="825" t="s">
        <v>3299</v>
      </c>
      <c r="I393" s="831">
        <v>9084.2099609375</v>
      </c>
      <c r="J393" s="831">
        <v>1</v>
      </c>
      <c r="K393" s="832">
        <v>9084.2099609375</v>
      </c>
    </row>
    <row r="394" spans="1:11" ht="14.45" customHeight="1" x14ac:dyDescent="0.2">
      <c r="A394" s="821" t="s">
        <v>571</v>
      </c>
      <c r="B394" s="822" t="s">
        <v>572</v>
      </c>
      <c r="C394" s="825" t="s">
        <v>2747</v>
      </c>
      <c r="D394" s="839" t="s">
        <v>2748</v>
      </c>
      <c r="E394" s="825" t="s">
        <v>3126</v>
      </c>
      <c r="F394" s="839" t="s">
        <v>3127</v>
      </c>
      <c r="G394" s="825" t="s">
        <v>3300</v>
      </c>
      <c r="H394" s="825" t="s">
        <v>3301</v>
      </c>
      <c r="I394" s="831">
        <v>9084.2099609375</v>
      </c>
      <c r="J394" s="831">
        <v>1</v>
      </c>
      <c r="K394" s="832">
        <v>9084.2099609375</v>
      </c>
    </row>
    <row r="395" spans="1:11" ht="14.45" customHeight="1" x14ac:dyDescent="0.2">
      <c r="A395" s="821" t="s">
        <v>571</v>
      </c>
      <c r="B395" s="822" t="s">
        <v>572</v>
      </c>
      <c r="C395" s="825" t="s">
        <v>2747</v>
      </c>
      <c r="D395" s="839" t="s">
        <v>2748</v>
      </c>
      <c r="E395" s="825" t="s">
        <v>3126</v>
      </c>
      <c r="F395" s="839" t="s">
        <v>3127</v>
      </c>
      <c r="G395" s="825" t="s">
        <v>3302</v>
      </c>
      <c r="H395" s="825" t="s">
        <v>3303</v>
      </c>
      <c r="I395" s="831">
        <v>1270.0467122395833</v>
      </c>
      <c r="J395" s="831">
        <v>3</v>
      </c>
      <c r="K395" s="832">
        <v>3810.14013671875</v>
      </c>
    </row>
    <row r="396" spans="1:11" ht="14.45" customHeight="1" x14ac:dyDescent="0.2">
      <c r="A396" s="821" t="s">
        <v>571</v>
      </c>
      <c r="B396" s="822" t="s">
        <v>572</v>
      </c>
      <c r="C396" s="825" t="s">
        <v>2747</v>
      </c>
      <c r="D396" s="839" t="s">
        <v>2748</v>
      </c>
      <c r="E396" s="825" t="s">
        <v>3126</v>
      </c>
      <c r="F396" s="839" t="s">
        <v>3127</v>
      </c>
      <c r="G396" s="825" t="s">
        <v>3304</v>
      </c>
      <c r="H396" s="825" t="s">
        <v>3305</v>
      </c>
      <c r="I396" s="831">
        <v>1270.0400390625</v>
      </c>
      <c r="J396" s="831">
        <v>1</v>
      </c>
      <c r="K396" s="832">
        <v>1270.0400390625</v>
      </c>
    </row>
    <row r="397" spans="1:11" ht="14.45" customHeight="1" x14ac:dyDescent="0.2">
      <c r="A397" s="821" t="s">
        <v>571</v>
      </c>
      <c r="B397" s="822" t="s">
        <v>572</v>
      </c>
      <c r="C397" s="825" t="s">
        <v>2747</v>
      </c>
      <c r="D397" s="839" t="s">
        <v>2748</v>
      </c>
      <c r="E397" s="825" t="s">
        <v>3126</v>
      </c>
      <c r="F397" s="839" t="s">
        <v>3127</v>
      </c>
      <c r="G397" s="825" t="s">
        <v>3306</v>
      </c>
      <c r="H397" s="825" t="s">
        <v>3307</v>
      </c>
      <c r="I397" s="831">
        <v>1270.0400390625</v>
      </c>
      <c r="J397" s="831">
        <v>2</v>
      </c>
      <c r="K397" s="832">
        <v>2540.080078125</v>
      </c>
    </row>
    <row r="398" spans="1:11" ht="14.45" customHeight="1" x14ac:dyDescent="0.2">
      <c r="A398" s="821" t="s">
        <v>571</v>
      </c>
      <c r="B398" s="822" t="s">
        <v>572</v>
      </c>
      <c r="C398" s="825" t="s">
        <v>2747</v>
      </c>
      <c r="D398" s="839" t="s">
        <v>2748</v>
      </c>
      <c r="E398" s="825" t="s">
        <v>3126</v>
      </c>
      <c r="F398" s="839" t="s">
        <v>3127</v>
      </c>
      <c r="G398" s="825" t="s">
        <v>3308</v>
      </c>
      <c r="H398" s="825" t="s">
        <v>3309</v>
      </c>
      <c r="I398" s="831">
        <v>1270.0400390625</v>
      </c>
      <c r="J398" s="831">
        <v>7</v>
      </c>
      <c r="K398" s="832">
        <v>8890.2802734375</v>
      </c>
    </row>
    <row r="399" spans="1:11" ht="14.45" customHeight="1" x14ac:dyDescent="0.2">
      <c r="A399" s="821" t="s">
        <v>571</v>
      </c>
      <c r="B399" s="822" t="s">
        <v>572</v>
      </c>
      <c r="C399" s="825" t="s">
        <v>2747</v>
      </c>
      <c r="D399" s="839" t="s">
        <v>2748</v>
      </c>
      <c r="E399" s="825" t="s">
        <v>3126</v>
      </c>
      <c r="F399" s="839" t="s">
        <v>3127</v>
      </c>
      <c r="G399" s="825" t="s">
        <v>3310</v>
      </c>
      <c r="H399" s="825" t="s">
        <v>3311</v>
      </c>
      <c r="I399" s="831">
        <v>1270.0400390625</v>
      </c>
      <c r="J399" s="831">
        <v>16</v>
      </c>
      <c r="K399" s="832">
        <v>20320.62060546875</v>
      </c>
    </row>
    <row r="400" spans="1:11" ht="14.45" customHeight="1" x14ac:dyDescent="0.2">
      <c r="A400" s="821" t="s">
        <v>571</v>
      </c>
      <c r="B400" s="822" t="s">
        <v>572</v>
      </c>
      <c r="C400" s="825" t="s">
        <v>2747</v>
      </c>
      <c r="D400" s="839" t="s">
        <v>2748</v>
      </c>
      <c r="E400" s="825" t="s">
        <v>3126</v>
      </c>
      <c r="F400" s="839" t="s">
        <v>3127</v>
      </c>
      <c r="G400" s="825" t="s">
        <v>3312</v>
      </c>
      <c r="H400" s="825" t="s">
        <v>3313</v>
      </c>
      <c r="I400" s="831">
        <v>1270.0400390625</v>
      </c>
      <c r="J400" s="831">
        <v>24</v>
      </c>
      <c r="K400" s="832">
        <v>30480.94091796875</v>
      </c>
    </row>
    <row r="401" spans="1:11" ht="14.45" customHeight="1" x14ac:dyDescent="0.2">
      <c r="A401" s="821" t="s">
        <v>571</v>
      </c>
      <c r="B401" s="822" t="s">
        <v>572</v>
      </c>
      <c r="C401" s="825" t="s">
        <v>2747</v>
      </c>
      <c r="D401" s="839" t="s">
        <v>2748</v>
      </c>
      <c r="E401" s="825" t="s">
        <v>3126</v>
      </c>
      <c r="F401" s="839" t="s">
        <v>3127</v>
      </c>
      <c r="G401" s="825" t="s">
        <v>3314</v>
      </c>
      <c r="H401" s="825" t="s">
        <v>3315</v>
      </c>
      <c r="I401" s="831">
        <v>1270.0417073567708</v>
      </c>
      <c r="J401" s="831">
        <v>8</v>
      </c>
      <c r="K401" s="832">
        <v>10160.310302734375</v>
      </c>
    </row>
    <row r="402" spans="1:11" ht="14.45" customHeight="1" x14ac:dyDescent="0.2">
      <c r="A402" s="821" t="s">
        <v>571</v>
      </c>
      <c r="B402" s="822" t="s">
        <v>572</v>
      </c>
      <c r="C402" s="825" t="s">
        <v>2747</v>
      </c>
      <c r="D402" s="839" t="s">
        <v>2748</v>
      </c>
      <c r="E402" s="825" t="s">
        <v>3126</v>
      </c>
      <c r="F402" s="839" t="s">
        <v>3127</v>
      </c>
      <c r="G402" s="825" t="s">
        <v>3316</v>
      </c>
      <c r="H402" s="825" t="s">
        <v>3317</v>
      </c>
      <c r="I402" s="831">
        <v>6529.5498046875</v>
      </c>
      <c r="J402" s="831">
        <v>1</v>
      </c>
      <c r="K402" s="832">
        <v>6529.5498046875</v>
      </c>
    </row>
    <row r="403" spans="1:11" ht="14.45" customHeight="1" x14ac:dyDescent="0.2">
      <c r="A403" s="821" t="s">
        <v>571</v>
      </c>
      <c r="B403" s="822" t="s">
        <v>572</v>
      </c>
      <c r="C403" s="825" t="s">
        <v>2747</v>
      </c>
      <c r="D403" s="839" t="s">
        <v>2748</v>
      </c>
      <c r="E403" s="825" t="s">
        <v>3126</v>
      </c>
      <c r="F403" s="839" t="s">
        <v>3127</v>
      </c>
      <c r="G403" s="825" t="s">
        <v>3318</v>
      </c>
      <c r="H403" s="825" t="s">
        <v>3319</v>
      </c>
      <c r="I403" s="831">
        <v>5232.5</v>
      </c>
      <c r="J403" s="831">
        <v>1</v>
      </c>
      <c r="K403" s="832">
        <v>5232.5</v>
      </c>
    </row>
    <row r="404" spans="1:11" ht="14.45" customHeight="1" x14ac:dyDescent="0.2">
      <c r="A404" s="821" t="s">
        <v>571</v>
      </c>
      <c r="B404" s="822" t="s">
        <v>572</v>
      </c>
      <c r="C404" s="825" t="s">
        <v>2747</v>
      </c>
      <c r="D404" s="839" t="s">
        <v>2748</v>
      </c>
      <c r="E404" s="825" t="s">
        <v>3126</v>
      </c>
      <c r="F404" s="839" t="s">
        <v>3127</v>
      </c>
      <c r="G404" s="825" t="s">
        <v>3320</v>
      </c>
      <c r="H404" s="825" t="s">
        <v>3321</v>
      </c>
      <c r="I404" s="831">
        <v>3795</v>
      </c>
      <c r="J404" s="831">
        <v>2</v>
      </c>
      <c r="K404" s="832">
        <v>7590</v>
      </c>
    </row>
    <row r="405" spans="1:11" ht="14.45" customHeight="1" x14ac:dyDescent="0.2">
      <c r="A405" s="821" t="s">
        <v>571</v>
      </c>
      <c r="B405" s="822" t="s">
        <v>572</v>
      </c>
      <c r="C405" s="825" t="s">
        <v>2747</v>
      </c>
      <c r="D405" s="839" t="s">
        <v>2748</v>
      </c>
      <c r="E405" s="825" t="s">
        <v>3126</v>
      </c>
      <c r="F405" s="839" t="s">
        <v>3127</v>
      </c>
      <c r="G405" s="825" t="s">
        <v>3322</v>
      </c>
      <c r="H405" s="825" t="s">
        <v>3323</v>
      </c>
      <c r="I405" s="831">
        <v>3795</v>
      </c>
      <c r="J405" s="831">
        <v>2</v>
      </c>
      <c r="K405" s="832">
        <v>7590</v>
      </c>
    </row>
    <row r="406" spans="1:11" ht="14.45" customHeight="1" x14ac:dyDescent="0.2">
      <c r="A406" s="821" t="s">
        <v>571</v>
      </c>
      <c r="B406" s="822" t="s">
        <v>572</v>
      </c>
      <c r="C406" s="825" t="s">
        <v>2747</v>
      </c>
      <c r="D406" s="839" t="s">
        <v>2748</v>
      </c>
      <c r="E406" s="825" t="s">
        <v>3126</v>
      </c>
      <c r="F406" s="839" t="s">
        <v>3127</v>
      </c>
      <c r="G406" s="825" t="s">
        <v>3324</v>
      </c>
      <c r="H406" s="825" t="s">
        <v>3325</v>
      </c>
      <c r="I406" s="831">
        <v>5192.25</v>
      </c>
      <c r="J406" s="831">
        <v>1</v>
      </c>
      <c r="K406" s="832">
        <v>5192.25</v>
      </c>
    </row>
    <row r="407" spans="1:11" ht="14.45" customHeight="1" x14ac:dyDescent="0.2">
      <c r="A407" s="821" t="s">
        <v>571</v>
      </c>
      <c r="B407" s="822" t="s">
        <v>572</v>
      </c>
      <c r="C407" s="825" t="s">
        <v>2747</v>
      </c>
      <c r="D407" s="839" t="s">
        <v>2748</v>
      </c>
      <c r="E407" s="825" t="s">
        <v>3126</v>
      </c>
      <c r="F407" s="839" t="s">
        <v>3127</v>
      </c>
      <c r="G407" s="825" t="s">
        <v>3326</v>
      </c>
      <c r="H407" s="825" t="s">
        <v>3327</v>
      </c>
      <c r="I407" s="831">
        <v>8283.6796875</v>
      </c>
      <c r="J407" s="831">
        <v>1</v>
      </c>
      <c r="K407" s="832">
        <v>8283.6796875</v>
      </c>
    </row>
    <row r="408" spans="1:11" ht="14.45" customHeight="1" x14ac:dyDescent="0.2">
      <c r="A408" s="821" t="s">
        <v>571</v>
      </c>
      <c r="B408" s="822" t="s">
        <v>572</v>
      </c>
      <c r="C408" s="825" t="s">
        <v>2747</v>
      </c>
      <c r="D408" s="839" t="s">
        <v>2748</v>
      </c>
      <c r="E408" s="825" t="s">
        <v>3126</v>
      </c>
      <c r="F408" s="839" t="s">
        <v>3127</v>
      </c>
      <c r="G408" s="825" t="s">
        <v>3328</v>
      </c>
      <c r="H408" s="825" t="s">
        <v>3329</v>
      </c>
      <c r="I408" s="831">
        <v>6977.169921875</v>
      </c>
      <c r="J408" s="831">
        <v>1</v>
      </c>
      <c r="K408" s="832">
        <v>6977.169921875</v>
      </c>
    </row>
    <row r="409" spans="1:11" ht="14.45" customHeight="1" x14ac:dyDescent="0.2">
      <c r="A409" s="821" t="s">
        <v>571</v>
      </c>
      <c r="B409" s="822" t="s">
        <v>572</v>
      </c>
      <c r="C409" s="825" t="s">
        <v>2747</v>
      </c>
      <c r="D409" s="839" t="s">
        <v>2748</v>
      </c>
      <c r="E409" s="825" t="s">
        <v>3126</v>
      </c>
      <c r="F409" s="839" t="s">
        <v>3127</v>
      </c>
      <c r="G409" s="825" t="s">
        <v>3330</v>
      </c>
      <c r="H409" s="825" t="s">
        <v>3331</v>
      </c>
      <c r="I409" s="831">
        <v>6977.169921875</v>
      </c>
      <c r="J409" s="831">
        <v>1</v>
      </c>
      <c r="K409" s="832">
        <v>6977.169921875</v>
      </c>
    </row>
    <row r="410" spans="1:11" ht="14.45" customHeight="1" x14ac:dyDescent="0.2">
      <c r="A410" s="821" t="s">
        <v>571</v>
      </c>
      <c r="B410" s="822" t="s">
        <v>572</v>
      </c>
      <c r="C410" s="825" t="s">
        <v>2747</v>
      </c>
      <c r="D410" s="839" t="s">
        <v>2748</v>
      </c>
      <c r="E410" s="825" t="s">
        <v>3126</v>
      </c>
      <c r="F410" s="839" t="s">
        <v>3127</v>
      </c>
      <c r="G410" s="825" t="s">
        <v>3332</v>
      </c>
      <c r="H410" s="825" t="s">
        <v>3333</v>
      </c>
      <c r="I410" s="831">
        <v>5957.3701171875</v>
      </c>
      <c r="J410" s="831">
        <v>2</v>
      </c>
      <c r="K410" s="832">
        <v>11914.740234375</v>
      </c>
    </row>
    <row r="411" spans="1:11" ht="14.45" customHeight="1" x14ac:dyDescent="0.2">
      <c r="A411" s="821" t="s">
        <v>571</v>
      </c>
      <c r="B411" s="822" t="s">
        <v>572</v>
      </c>
      <c r="C411" s="825" t="s">
        <v>2747</v>
      </c>
      <c r="D411" s="839" t="s">
        <v>2748</v>
      </c>
      <c r="E411" s="825" t="s">
        <v>3126</v>
      </c>
      <c r="F411" s="839" t="s">
        <v>3127</v>
      </c>
      <c r="G411" s="825" t="s">
        <v>3334</v>
      </c>
      <c r="H411" s="825" t="s">
        <v>3335</v>
      </c>
      <c r="I411" s="831">
        <v>7132.89013671875</v>
      </c>
      <c r="J411" s="831">
        <v>1</v>
      </c>
      <c r="K411" s="832">
        <v>7132.89013671875</v>
      </c>
    </row>
    <row r="412" spans="1:11" ht="14.45" customHeight="1" x14ac:dyDescent="0.2">
      <c r="A412" s="821" t="s">
        <v>571</v>
      </c>
      <c r="B412" s="822" t="s">
        <v>572</v>
      </c>
      <c r="C412" s="825" t="s">
        <v>2747</v>
      </c>
      <c r="D412" s="839" t="s">
        <v>2748</v>
      </c>
      <c r="E412" s="825" t="s">
        <v>3126</v>
      </c>
      <c r="F412" s="839" t="s">
        <v>3127</v>
      </c>
      <c r="G412" s="825" t="s">
        <v>3336</v>
      </c>
      <c r="H412" s="825" t="s">
        <v>3337</v>
      </c>
      <c r="I412" s="831">
        <v>2423.10009765625</v>
      </c>
      <c r="J412" s="831">
        <v>3</v>
      </c>
      <c r="K412" s="832">
        <v>7269.30029296875</v>
      </c>
    </row>
    <row r="413" spans="1:11" ht="14.45" customHeight="1" x14ac:dyDescent="0.2">
      <c r="A413" s="821" t="s">
        <v>571</v>
      </c>
      <c r="B413" s="822" t="s">
        <v>572</v>
      </c>
      <c r="C413" s="825" t="s">
        <v>2747</v>
      </c>
      <c r="D413" s="839" t="s">
        <v>2748</v>
      </c>
      <c r="E413" s="825" t="s">
        <v>3126</v>
      </c>
      <c r="F413" s="839" t="s">
        <v>3127</v>
      </c>
      <c r="G413" s="825" t="s">
        <v>3338</v>
      </c>
      <c r="H413" s="825" t="s">
        <v>3339</v>
      </c>
      <c r="I413" s="831">
        <v>3677.5400390625</v>
      </c>
      <c r="J413" s="831">
        <v>5</v>
      </c>
      <c r="K413" s="832">
        <v>18387.7001953125</v>
      </c>
    </row>
    <row r="414" spans="1:11" ht="14.45" customHeight="1" x14ac:dyDescent="0.2">
      <c r="A414" s="821" t="s">
        <v>571</v>
      </c>
      <c r="B414" s="822" t="s">
        <v>572</v>
      </c>
      <c r="C414" s="825" t="s">
        <v>2747</v>
      </c>
      <c r="D414" s="839" t="s">
        <v>2748</v>
      </c>
      <c r="E414" s="825" t="s">
        <v>3126</v>
      </c>
      <c r="F414" s="839" t="s">
        <v>3127</v>
      </c>
      <c r="G414" s="825" t="s">
        <v>3340</v>
      </c>
      <c r="H414" s="825" t="s">
        <v>3341</v>
      </c>
      <c r="I414" s="831">
        <v>2423.10009765625</v>
      </c>
      <c r="J414" s="831">
        <v>4</v>
      </c>
      <c r="K414" s="832">
        <v>9692.400390625</v>
      </c>
    </row>
    <row r="415" spans="1:11" ht="14.45" customHeight="1" x14ac:dyDescent="0.2">
      <c r="A415" s="821" t="s">
        <v>571</v>
      </c>
      <c r="B415" s="822" t="s">
        <v>572</v>
      </c>
      <c r="C415" s="825" t="s">
        <v>2747</v>
      </c>
      <c r="D415" s="839" t="s">
        <v>2748</v>
      </c>
      <c r="E415" s="825" t="s">
        <v>3126</v>
      </c>
      <c r="F415" s="839" t="s">
        <v>3127</v>
      </c>
      <c r="G415" s="825" t="s">
        <v>3342</v>
      </c>
      <c r="H415" s="825" t="s">
        <v>3343</v>
      </c>
      <c r="I415" s="831">
        <v>2423.10009765625</v>
      </c>
      <c r="J415" s="831">
        <v>2</v>
      </c>
      <c r="K415" s="832">
        <v>4846.2001953125</v>
      </c>
    </row>
    <row r="416" spans="1:11" ht="14.45" customHeight="1" x14ac:dyDescent="0.2">
      <c r="A416" s="821" t="s">
        <v>571</v>
      </c>
      <c r="B416" s="822" t="s">
        <v>572</v>
      </c>
      <c r="C416" s="825" t="s">
        <v>2747</v>
      </c>
      <c r="D416" s="839" t="s">
        <v>2748</v>
      </c>
      <c r="E416" s="825" t="s">
        <v>3126</v>
      </c>
      <c r="F416" s="839" t="s">
        <v>3127</v>
      </c>
      <c r="G416" s="825" t="s">
        <v>3344</v>
      </c>
      <c r="H416" s="825" t="s">
        <v>3345</v>
      </c>
      <c r="I416" s="831">
        <v>2423.10009765625</v>
      </c>
      <c r="J416" s="831">
        <v>5</v>
      </c>
      <c r="K416" s="832">
        <v>12115.50048828125</v>
      </c>
    </row>
    <row r="417" spans="1:11" ht="14.45" customHeight="1" x14ac:dyDescent="0.2">
      <c r="A417" s="821" t="s">
        <v>571</v>
      </c>
      <c r="B417" s="822" t="s">
        <v>572</v>
      </c>
      <c r="C417" s="825" t="s">
        <v>2747</v>
      </c>
      <c r="D417" s="839" t="s">
        <v>2748</v>
      </c>
      <c r="E417" s="825" t="s">
        <v>3126</v>
      </c>
      <c r="F417" s="839" t="s">
        <v>3127</v>
      </c>
      <c r="G417" s="825" t="s">
        <v>3346</v>
      </c>
      <c r="H417" s="825" t="s">
        <v>3347</v>
      </c>
      <c r="I417" s="831">
        <v>5232.5</v>
      </c>
      <c r="J417" s="831">
        <v>1</v>
      </c>
      <c r="K417" s="832">
        <v>5232.5</v>
      </c>
    </row>
    <row r="418" spans="1:11" ht="14.45" customHeight="1" x14ac:dyDescent="0.2">
      <c r="A418" s="821" t="s">
        <v>571</v>
      </c>
      <c r="B418" s="822" t="s">
        <v>572</v>
      </c>
      <c r="C418" s="825" t="s">
        <v>2747</v>
      </c>
      <c r="D418" s="839" t="s">
        <v>2748</v>
      </c>
      <c r="E418" s="825" t="s">
        <v>3126</v>
      </c>
      <c r="F418" s="839" t="s">
        <v>3127</v>
      </c>
      <c r="G418" s="825" t="s">
        <v>3348</v>
      </c>
      <c r="H418" s="825" t="s">
        <v>3349</v>
      </c>
      <c r="I418" s="831">
        <v>5232.5</v>
      </c>
      <c r="J418" s="831">
        <v>1</v>
      </c>
      <c r="K418" s="832">
        <v>5232.5</v>
      </c>
    </row>
    <row r="419" spans="1:11" ht="14.45" customHeight="1" x14ac:dyDescent="0.2">
      <c r="A419" s="821" t="s">
        <v>571</v>
      </c>
      <c r="B419" s="822" t="s">
        <v>572</v>
      </c>
      <c r="C419" s="825" t="s">
        <v>2747</v>
      </c>
      <c r="D419" s="839" t="s">
        <v>2748</v>
      </c>
      <c r="E419" s="825" t="s">
        <v>3126</v>
      </c>
      <c r="F419" s="839" t="s">
        <v>3127</v>
      </c>
      <c r="G419" s="825" t="s">
        <v>3350</v>
      </c>
      <c r="H419" s="825" t="s">
        <v>3351</v>
      </c>
      <c r="I419" s="831">
        <v>5232.5</v>
      </c>
      <c r="J419" s="831">
        <v>1</v>
      </c>
      <c r="K419" s="832">
        <v>5232.5</v>
      </c>
    </row>
    <row r="420" spans="1:11" ht="14.45" customHeight="1" x14ac:dyDescent="0.2">
      <c r="A420" s="821" t="s">
        <v>571</v>
      </c>
      <c r="B420" s="822" t="s">
        <v>572</v>
      </c>
      <c r="C420" s="825" t="s">
        <v>2747</v>
      </c>
      <c r="D420" s="839" t="s">
        <v>2748</v>
      </c>
      <c r="E420" s="825" t="s">
        <v>3126</v>
      </c>
      <c r="F420" s="839" t="s">
        <v>3127</v>
      </c>
      <c r="G420" s="825" t="s">
        <v>3352</v>
      </c>
      <c r="H420" s="825" t="s">
        <v>3353</v>
      </c>
      <c r="I420" s="831">
        <v>5232.5</v>
      </c>
      <c r="J420" s="831">
        <v>1</v>
      </c>
      <c r="K420" s="832">
        <v>5232.5</v>
      </c>
    </row>
    <row r="421" spans="1:11" ht="14.45" customHeight="1" x14ac:dyDescent="0.2">
      <c r="A421" s="821" t="s">
        <v>571</v>
      </c>
      <c r="B421" s="822" t="s">
        <v>572</v>
      </c>
      <c r="C421" s="825" t="s">
        <v>2747</v>
      </c>
      <c r="D421" s="839" t="s">
        <v>2748</v>
      </c>
      <c r="E421" s="825" t="s">
        <v>3126</v>
      </c>
      <c r="F421" s="839" t="s">
        <v>3127</v>
      </c>
      <c r="G421" s="825" t="s">
        <v>3354</v>
      </c>
      <c r="H421" s="825" t="s">
        <v>3355</v>
      </c>
      <c r="I421" s="831">
        <v>15808.48046875</v>
      </c>
      <c r="J421" s="831">
        <v>2</v>
      </c>
      <c r="K421" s="832">
        <v>31616.9609375</v>
      </c>
    </row>
    <row r="422" spans="1:11" ht="14.45" customHeight="1" x14ac:dyDescent="0.2">
      <c r="A422" s="821" t="s">
        <v>571</v>
      </c>
      <c r="B422" s="822" t="s">
        <v>572</v>
      </c>
      <c r="C422" s="825" t="s">
        <v>2747</v>
      </c>
      <c r="D422" s="839" t="s">
        <v>2748</v>
      </c>
      <c r="E422" s="825" t="s">
        <v>3126</v>
      </c>
      <c r="F422" s="839" t="s">
        <v>3127</v>
      </c>
      <c r="G422" s="825" t="s">
        <v>3356</v>
      </c>
      <c r="H422" s="825" t="s">
        <v>3357</v>
      </c>
      <c r="I422" s="831">
        <v>10645.6796875</v>
      </c>
      <c r="J422" s="831">
        <v>1</v>
      </c>
      <c r="K422" s="832">
        <v>10645.6796875</v>
      </c>
    </row>
    <row r="423" spans="1:11" ht="14.45" customHeight="1" x14ac:dyDescent="0.2">
      <c r="A423" s="821" t="s">
        <v>571</v>
      </c>
      <c r="B423" s="822" t="s">
        <v>572</v>
      </c>
      <c r="C423" s="825" t="s">
        <v>2747</v>
      </c>
      <c r="D423" s="839" t="s">
        <v>2748</v>
      </c>
      <c r="E423" s="825" t="s">
        <v>3126</v>
      </c>
      <c r="F423" s="839" t="s">
        <v>3127</v>
      </c>
      <c r="G423" s="825" t="s">
        <v>3358</v>
      </c>
      <c r="H423" s="825" t="s">
        <v>3359</v>
      </c>
      <c r="I423" s="831">
        <v>10645.6796875</v>
      </c>
      <c r="J423" s="831">
        <v>2</v>
      </c>
      <c r="K423" s="832">
        <v>21291.359375</v>
      </c>
    </row>
    <row r="424" spans="1:11" ht="14.45" customHeight="1" x14ac:dyDescent="0.2">
      <c r="A424" s="821" t="s">
        <v>571</v>
      </c>
      <c r="B424" s="822" t="s">
        <v>572</v>
      </c>
      <c r="C424" s="825" t="s">
        <v>2747</v>
      </c>
      <c r="D424" s="839" t="s">
        <v>2748</v>
      </c>
      <c r="E424" s="825" t="s">
        <v>3126</v>
      </c>
      <c r="F424" s="839" t="s">
        <v>3127</v>
      </c>
      <c r="G424" s="825" t="s">
        <v>3360</v>
      </c>
      <c r="H424" s="825" t="s">
        <v>3361</v>
      </c>
      <c r="I424" s="831">
        <v>9400</v>
      </c>
      <c r="J424" s="831">
        <v>1</v>
      </c>
      <c r="K424" s="832">
        <v>9400</v>
      </c>
    </row>
    <row r="425" spans="1:11" ht="14.45" customHeight="1" x14ac:dyDescent="0.2">
      <c r="A425" s="821" t="s">
        <v>571</v>
      </c>
      <c r="B425" s="822" t="s">
        <v>572</v>
      </c>
      <c r="C425" s="825" t="s">
        <v>2747</v>
      </c>
      <c r="D425" s="839" t="s">
        <v>2748</v>
      </c>
      <c r="E425" s="825" t="s">
        <v>3126</v>
      </c>
      <c r="F425" s="839" t="s">
        <v>3127</v>
      </c>
      <c r="G425" s="825" t="s">
        <v>3362</v>
      </c>
      <c r="H425" s="825" t="s">
        <v>3363</v>
      </c>
      <c r="I425" s="831">
        <v>8830.76953125</v>
      </c>
      <c r="J425" s="831">
        <v>1</v>
      </c>
      <c r="K425" s="832">
        <v>8830.76953125</v>
      </c>
    </row>
    <row r="426" spans="1:11" ht="14.45" customHeight="1" x14ac:dyDescent="0.2">
      <c r="A426" s="821" t="s">
        <v>571</v>
      </c>
      <c r="B426" s="822" t="s">
        <v>572</v>
      </c>
      <c r="C426" s="825" t="s">
        <v>2747</v>
      </c>
      <c r="D426" s="839" t="s">
        <v>2748</v>
      </c>
      <c r="E426" s="825" t="s">
        <v>3126</v>
      </c>
      <c r="F426" s="839" t="s">
        <v>3127</v>
      </c>
      <c r="G426" s="825" t="s">
        <v>3364</v>
      </c>
      <c r="H426" s="825" t="s">
        <v>3365</v>
      </c>
      <c r="I426" s="831">
        <v>8830.7802734375</v>
      </c>
      <c r="J426" s="831">
        <v>1</v>
      </c>
      <c r="K426" s="832">
        <v>8830.7802734375</v>
      </c>
    </row>
    <row r="427" spans="1:11" ht="14.45" customHeight="1" x14ac:dyDescent="0.2">
      <c r="A427" s="821" t="s">
        <v>571</v>
      </c>
      <c r="B427" s="822" t="s">
        <v>572</v>
      </c>
      <c r="C427" s="825" t="s">
        <v>2747</v>
      </c>
      <c r="D427" s="839" t="s">
        <v>2748</v>
      </c>
      <c r="E427" s="825" t="s">
        <v>3126</v>
      </c>
      <c r="F427" s="839" t="s">
        <v>3127</v>
      </c>
      <c r="G427" s="825" t="s">
        <v>3366</v>
      </c>
      <c r="H427" s="825" t="s">
        <v>3367</v>
      </c>
      <c r="I427" s="831">
        <v>8624.080078125</v>
      </c>
      <c r="J427" s="831">
        <v>1</v>
      </c>
      <c r="K427" s="832">
        <v>8624.080078125</v>
      </c>
    </row>
    <row r="428" spans="1:11" ht="14.45" customHeight="1" x14ac:dyDescent="0.2">
      <c r="A428" s="821" t="s">
        <v>571</v>
      </c>
      <c r="B428" s="822" t="s">
        <v>572</v>
      </c>
      <c r="C428" s="825" t="s">
        <v>2747</v>
      </c>
      <c r="D428" s="839" t="s">
        <v>2748</v>
      </c>
      <c r="E428" s="825" t="s">
        <v>3126</v>
      </c>
      <c r="F428" s="839" t="s">
        <v>3127</v>
      </c>
      <c r="G428" s="825" t="s">
        <v>3368</v>
      </c>
      <c r="H428" s="825" t="s">
        <v>3369</v>
      </c>
      <c r="I428" s="831">
        <v>8624.150390625</v>
      </c>
      <c r="J428" s="831">
        <v>1</v>
      </c>
      <c r="K428" s="832">
        <v>8624.150390625</v>
      </c>
    </row>
    <row r="429" spans="1:11" ht="14.45" customHeight="1" x14ac:dyDescent="0.2">
      <c r="A429" s="821" t="s">
        <v>571</v>
      </c>
      <c r="B429" s="822" t="s">
        <v>572</v>
      </c>
      <c r="C429" s="825" t="s">
        <v>2747</v>
      </c>
      <c r="D429" s="839" t="s">
        <v>2748</v>
      </c>
      <c r="E429" s="825" t="s">
        <v>3126</v>
      </c>
      <c r="F429" s="839" t="s">
        <v>3127</v>
      </c>
      <c r="G429" s="825" t="s">
        <v>3370</v>
      </c>
      <c r="H429" s="825" t="s">
        <v>3371</v>
      </c>
      <c r="I429" s="831">
        <v>8624.150390625</v>
      </c>
      <c r="J429" s="831">
        <v>2</v>
      </c>
      <c r="K429" s="832">
        <v>17248.30078125</v>
      </c>
    </row>
    <row r="430" spans="1:11" ht="14.45" customHeight="1" x14ac:dyDescent="0.2">
      <c r="A430" s="821" t="s">
        <v>571</v>
      </c>
      <c r="B430" s="822" t="s">
        <v>572</v>
      </c>
      <c r="C430" s="825" t="s">
        <v>2747</v>
      </c>
      <c r="D430" s="839" t="s">
        <v>2748</v>
      </c>
      <c r="E430" s="825" t="s">
        <v>3126</v>
      </c>
      <c r="F430" s="839" t="s">
        <v>3127</v>
      </c>
      <c r="G430" s="825" t="s">
        <v>3372</v>
      </c>
      <c r="H430" s="825" t="s">
        <v>3373</v>
      </c>
      <c r="I430" s="831">
        <v>8624.14013671875</v>
      </c>
      <c r="J430" s="831">
        <v>2</v>
      </c>
      <c r="K430" s="832">
        <v>17248.2802734375</v>
      </c>
    </row>
    <row r="431" spans="1:11" ht="14.45" customHeight="1" x14ac:dyDescent="0.2">
      <c r="A431" s="821" t="s">
        <v>571</v>
      </c>
      <c r="B431" s="822" t="s">
        <v>572</v>
      </c>
      <c r="C431" s="825" t="s">
        <v>2747</v>
      </c>
      <c r="D431" s="839" t="s">
        <v>2748</v>
      </c>
      <c r="E431" s="825" t="s">
        <v>3126</v>
      </c>
      <c r="F431" s="839" t="s">
        <v>3127</v>
      </c>
      <c r="G431" s="825" t="s">
        <v>3374</v>
      </c>
      <c r="H431" s="825" t="s">
        <v>3375</v>
      </c>
      <c r="I431" s="831">
        <v>11355.259765625</v>
      </c>
      <c r="J431" s="831">
        <v>2</v>
      </c>
      <c r="K431" s="832">
        <v>22710.51953125</v>
      </c>
    </row>
    <row r="432" spans="1:11" ht="14.45" customHeight="1" x14ac:dyDescent="0.2">
      <c r="A432" s="821" t="s">
        <v>571</v>
      </c>
      <c r="B432" s="822" t="s">
        <v>572</v>
      </c>
      <c r="C432" s="825" t="s">
        <v>2747</v>
      </c>
      <c r="D432" s="839" t="s">
        <v>2748</v>
      </c>
      <c r="E432" s="825" t="s">
        <v>3126</v>
      </c>
      <c r="F432" s="839" t="s">
        <v>3127</v>
      </c>
      <c r="G432" s="825" t="s">
        <v>3376</v>
      </c>
      <c r="H432" s="825" t="s">
        <v>3377</v>
      </c>
      <c r="I432" s="831">
        <v>11355.259765625</v>
      </c>
      <c r="J432" s="831">
        <v>1</v>
      </c>
      <c r="K432" s="832">
        <v>11355.259765625</v>
      </c>
    </row>
    <row r="433" spans="1:11" ht="14.45" customHeight="1" x14ac:dyDescent="0.2">
      <c r="A433" s="821" t="s">
        <v>571</v>
      </c>
      <c r="B433" s="822" t="s">
        <v>572</v>
      </c>
      <c r="C433" s="825" t="s">
        <v>2747</v>
      </c>
      <c r="D433" s="839" t="s">
        <v>2748</v>
      </c>
      <c r="E433" s="825" t="s">
        <v>3126</v>
      </c>
      <c r="F433" s="839" t="s">
        <v>3127</v>
      </c>
      <c r="G433" s="825" t="s">
        <v>3378</v>
      </c>
      <c r="H433" s="825" t="s">
        <v>3379</v>
      </c>
      <c r="I433" s="831">
        <v>11355.259765625</v>
      </c>
      <c r="J433" s="831">
        <v>4</v>
      </c>
      <c r="K433" s="832">
        <v>45421.0390625</v>
      </c>
    </row>
    <row r="434" spans="1:11" ht="14.45" customHeight="1" x14ac:dyDescent="0.2">
      <c r="A434" s="821" t="s">
        <v>571</v>
      </c>
      <c r="B434" s="822" t="s">
        <v>572</v>
      </c>
      <c r="C434" s="825" t="s">
        <v>2747</v>
      </c>
      <c r="D434" s="839" t="s">
        <v>2748</v>
      </c>
      <c r="E434" s="825" t="s">
        <v>3126</v>
      </c>
      <c r="F434" s="839" t="s">
        <v>3127</v>
      </c>
      <c r="G434" s="825" t="s">
        <v>3380</v>
      </c>
      <c r="H434" s="825" t="s">
        <v>3381</v>
      </c>
      <c r="I434" s="831">
        <v>5232.5</v>
      </c>
      <c r="J434" s="831">
        <v>1</v>
      </c>
      <c r="K434" s="832">
        <v>5232.5</v>
      </c>
    </row>
    <row r="435" spans="1:11" ht="14.45" customHeight="1" x14ac:dyDescent="0.2">
      <c r="A435" s="821" t="s">
        <v>571</v>
      </c>
      <c r="B435" s="822" t="s">
        <v>572</v>
      </c>
      <c r="C435" s="825" t="s">
        <v>2747</v>
      </c>
      <c r="D435" s="839" t="s">
        <v>2748</v>
      </c>
      <c r="E435" s="825" t="s">
        <v>3126</v>
      </c>
      <c r="F435" s="839" t="s">
        <v>3127</v>
      </c>
      <c r="G435" s="825" t="s">
        <v>3382</v>
      </c>
      <c r="H435" s="825" t="s">
        <v>3383</v>
      </c>
      <c r="I435" s="831">
        <v>7029.5400390625</v>
      </c>
      <c r="J435" s="831">
        <v>3</v>
      </c>
      <c r="K435" s="832">
        <v>21088.6201171875</v>
      </c>
    </row>
    <row r="436" spans="1:11" ht="14.45" customHeight="1" x14ac:dyDescent="0.2">
      <c r="A436" s="821" t="s">
        <v>571</v>
      </c>
      <c r="B436" s="822" t="s">
        <v>572</v>
      </c>
      <c r="C436" s="825" t="s">
        <v>2747</v>
      </c>
      <c r="D436" s="839" t="s">
        <v>2748</v>
      </c>
      <c r="E436" s="825" t="s">
        <v>3126</v>
      </c>
      <c r="F436" s="839" t="s">
        <v>3127</v>
      </c>
      <c r="G436" s="825" t="s">
        <v>3384</v>
      </c>
      <c r="H436" s="825" t="s">
        <v>3385</v>
      </c>
      <c r="I436" s="831">
        <v>7029.5400390625</v>
      </c>
      <c r="J436" s="831">
        <v>6</v>
      </c>
      <c r="K436" s="832">
        <v>42177.240234375</v>
      </c>
    </row>
    <row r="437" spans="1:11" ht="14.45" customHeight="1" x14ac:dyDescent="0.2">
      <c r="A437" s="821" t="s">
        <v>571</v>
      </c>
      <c r="B437" s="822" t="s">
        <v>572</v>
      </c>
      <c r="C437" s="825" t="s">
        <v>2747</v>
      </c>
      <c r="D437" s="839" t="s">
        <v>2748</v>
      </c>
      <c r="E437" s="825" t="s">
        <v>3126</v>
      </c>
      <c r="F437" s="839" t="s">
        <v>3127</v>
      </c>
      <c r="G437" s="825" t="s">
        <v>3386</v>
      </c>
      <c r="H437" s="825" t="s">
        <v>3387</v>
      </c>
      <c r="I437" s="831">
        <v>4318.89013671875</v>
      </c>
      <c r="J437" s="831">
        <v>2</v>
      </c>
      <c r="K437" s="832">
        <v>8637.7802734375</v>
      </c>
    </row>
    <row r="438" spans="1:11" ht="14.45" customHeight="1" x14ac:dyDescent="0.2">
      <c r="A438" s="821" t="s">
        <v>571</v>
      </c>
      <c r="B438" s="822" t="s">
        <v>572</v>
      </c>
      <c r="C438" s="825" t="s">
        <v>2747</v>
      </c>
      <c r="D438" s="839" t="s">
        <v>2748</v>
      </c>
      <c r="E438" s="825" t="s">
        <v>3126</v>
      </c>
      <c r="F438" s="839" t="s">
        <v>3127</v>
      </c>
      <c r="G438" s="825" t="s">
        <v>3388</v>
      </c>
      <c r="H438" s="825" t="s">
        <v>3389</v>
      </c>
      <c r="I438" s="831">
        <v>5010.5498046875</v>
      </c>
      <c r="J438" s="831">
        <v>1</v>
      </c>
      <c r="K438" s="832">
        <v>5010.5498046875</v>
      </c>
    </row>
    <row r="439" spans="1:11" ht="14.45" customHeight="1" x14ac:dyDescent="0.2">
      <c r="A439" s="821" t="s">
        <v>571</v>
      </c>
      <c r="B439" s="822" t="s">
        <v>572</v>
      </c>
      <c r="C439" s="825" t="s">
        <v>2747</v>
      </c>
      <c r="D439" s="839" t="s">
        <v>2748</v>
      </c>
      <c r="E439" s="825" t="s">
        <v>3126</v>
      </c>
      <c r="F439" s="839" t="s">
        <v>3127</v>
      </c>
      <c r="G439" s="825" t="s">
        <v>3390</v>
      </c>
      <c r="H439" s="825" t="s">
        <v>3391</v>
      </c>
      <c r="I439" s="831">
        <v>4865.675048828125</v>
      </c>
      <c r="J439" s="831">
        <v>2</v>
      </c>
      <c r="K439" s="832">
        <v>9731.35009765625</v>
      </c>
    </row>
    <row r="440" spans="1:11" ht="14.45" customHeight="1" x14ac:dyDescent="0.2">
      <c r="A440" s="821" t="s">
        <v>571</v>
      </c>
      <c r="B440" s="822" t="s">
        <v>572</v>
      </c>
      <c r="C440" s="825" t="s">
        <v>2747</v>
      </c>
      <c r="D440" s="839" t="s">
        <v>2748</v>
      </c>
      <c r="E440" s="825" t="s">
        <v>3126</v>
      </c>
      <c r="F440" s="839" t="s">
        <v>3127</v>
      </c>
      <c r="G440" s="825" t="s">
        <v>3392</v>
      </c>
      <c r="H440" s="825" t="s">
        <v>3393</v>
      </c>
      <c r="I440" s="831">
        <v>4865.64990234375</v>
      </c>
      <c r="J440" s="831">
        <v>1</v>
      </c>
      <c r="K440" s="832">
        <v>4865.64990234375</v>
      </c>
    </row>
    <row r="441" spans="1:11" ht="14.45" customHeight="1" x14ac:dyDescent="0.2">
      <c r="A441" s="821" t="s">
        <v>571</v>
      </c>
      <c r="B441" s="822" t="s">
        <v>572</v>
      </c>
      <c r="C441" s="825" t="s">
        <v>2747</v>
      </c>
      <c r="D441" s="839" t="s">
        <v>2748</v>
      </c>
      <c r="E441" s="825" t="s">
        <v>3126</v>
      </c>
      <c r="F441" s="839" t="s">
        <v>3127</v>
      </c>
      <c r="G441" s="825" t="s">
        <v>3394</v>
      </c>
      <c r="H441" s="825" t="s">
        <v>3395</v>
      </c>
      <c r="I441" s="831">
        <v>4326.2998046875</v>
      </c>
      <c r="J441" s="831">
        <v>1</v>
      </c>
      <c r="K441" s="832">
        <v>4326.2998046875</v>
      </c>
    </row>
    <row r="442" spans="1:11" ht="14.45" customHeight="1" x14ac:dyDescent="0.2">
      <c r="A442" s="821" t="s">
        <v>571</v>
      </c>
      <c r="B442" s="822" t="s">
        <v>572</v>
      </c>
      <c r="C442" s="825" t="s">
        <v>2747</v>
      </c>
      <c r="D442" s="839" t="s">
        <v>2748</v>
      </c>
      <c r="E442" s="825" t="s">
        <v>3126</v>
      </c>
      <c r="F442" s="839" t="s">
        <v>3127</v>
      </c>
      <c r="G442" s="825" t="s">
        <v>3396</v>
      </c>
      <c r="H442" s="825" t="s">
        <v>3397</v>
      </c>
      <c r="I442" s="831">
        <v>3854.97998046875</v>
      </c>
      <c r="J442" s="831">
        <v>1</v>
      </c>
      <c r="K442" s="832">
        <v>3854.97998046875</v>
      </c>
    </row>
    <row r="443" spans="1:11" ht="14.45" customHeight="1" x14ac:dyDescent="0.2">
      <c r="A443" s="821" t="s">
        <v>571</v>
      </c>
      <c r="B443" s="822" t="s">
        <v>572</v>
      </c>
      <c r="C443" s="825" t="s">
        <v>2747</v>
      </c>
      <c r="D443" s="839" t="s">
        <v>2748</v>
      </c>
      <c r="E443" s="825" t="s">
        <v>3126</v>
      </c>
      <c r="F443" s="839" t="s">
        <v>3127</v>
      </c>
      <c r="G443" s="825" t="s">
        <v>3398</v>
      </c>
      <c r="H443" s="825" t="s">
        <v>3399</v>
      </c>
      <c r="I443" s="831">
        <v>5899.8701171875</v>
      </c>
      <c r="J443" s="831">
        <v>1</v>
      </c>
      <c r="K443" s="832">
        <v>5899.8701171875</v>
      </c>
    </row>
    <row r="444" spans="1:11" ht="14.45" customHeight="1" x14ac:dyDescent="0.2">
      <c r="A444" s="821" t="s">
        <v>571</v>
      </c>
      <c r="B444" s="822" t="s">
        <v>572</v>
      </c>
      <c r="C444" s="825" t="s">
        <v>2747</v>
      </c>
      <c r="D444" s="839" t="s">
        <v>2748</v>
      </c>
      <c r="E444" s="825" t="s">
        <v>3126</v>
      </c>
      <c r="F444" s="839" t="s">
        <v>3127</v>
      </c>
      <c r="G444" s="825" t="s">
        <v>3400</v>
      </c>
      <c r="H444" s="825" t="s">
        <v>3401</v>
      </c>
      <c r="I444" s="831">
        <v>5899.8701171875</v>
      </c>
      <c r="J444" s="831">
        <v>1</v>
      </c>
      <c r="K444" s="832">
        <v>5899.8701171875</v>
      </c>
    </row>
    <row r="445" spans="1:11" ht="14.45" customHeight="1" x14ac:dyDescent="0.2">
      <c r="A445" s="821" t="s">
        <v>571</v>
      </c>
      <c r="B445" s="822" t="s">
        <v>572</v>
      </c>
      <c r="C445" s="825" t="s">
        <v>2747</v>
      </c>
      <c r="D445" s="839" t="s">
        <v>2748</v>
      </c>
      <c r="E445" s="825" t="s">
        <v>3126</v>
      </c>
      <c r="F445" s="839" t="s">
        <v>3127</v>
      </c>
      <c r="G445" s="825" t="s">
        <v>3402</v>
      </c>
      <c r="H445" s="825" t="s">
        <v>3403</v>
      </c>
      <c r="I445" s="831">
        <v>4145.41015625</v>
      </c>
      <c r="J445" s="831">
        <v>1</v>
      </c>
      <c r="K445" s="832">
        <v>4145.41015625</v>
      </c>
    </row>
    <row r="446" spans="1:11" ht="14.45" customHeight="1" x14ac:dyDescent="0.2">
      <c r="A446" s="821" t="s">
        <v>571</v>
      </c>
      <c r="B446" s="822" t="s">
        <v>572</v>
      </c>
      <c r="C446" s="825" t="s">
        <v>2747</v>
      </c>
      <c r="D446" s="839" t="s">
        <v>2748</v>
      </c>
      <c r="E446" s="825" t="s">
        <v>3126</v>
      </c>
      <c r="F446" s="839" t="s">
        <v>3127</v>
      </c>
      <c r="G446" s="825" t="s">
        <v>3404</v>
      </c>
      <c r="H446" s="825" t="s">
        <v>3405</v>
      </c>
      <c r="I446" s="831">
        <v>8920.5498046875</v>
      </c>
      <c r="J446" s="831">
        <v>1</v>
      </c>
      <c r="K446" s="832">
        <v>8920.5498046875</v>
      </c>
    </row>
    <row r="447" spans="1:11" ht="14.45" customHeight="1" x14ac:dyDescent="0.2">
      <c r="A447" s="821" t="s">
        <v>571</v>
      </c>
      <c r="B447" s="822" t="s">
        <v>572</v>
      </c>
      <c r="C447" s="825" t="s">
        <v>2747</v>
      </c>
      <c r="D447" s="839" t="s">
        <v>2748</v>
      </c>
      <c r="E447" s="825" t="s">
        <v>3126</v>
      </c>
      <c r="F447" s="839" t="s">
        <v>3127</v>
      </c>
      <c r="G447" s="825" t="s">
        <v>3406</v>
      </c>
      <c r="H447" s="825" t="s">
        <v>3407</v>
      </c>
      <c r="I447" s="831">
        <v>8920.5498046875</v>
      </c>
      <c r="J447" s="831">
        <v>1</v>
      </c>
      <c r="K447" s="832">
        <v>8920.5498046875</v>
      </c>
    </row>
    <row r="448" spans="1:11" ht="14.45" customHeight="1" x14ac:dyDescent="0.2">
      <c r="A448" s="821" t="s">
        <v>571</v>
      </c>
      <c r="B448" s="822" t="s">
        <v>572</v>
      </c>
      <c r="C448" s="825" t="s">
        <v>2747</v>
      </c>
      <c r="D448" s="839" t="s">
        <v>2748</v>
      </c>
      <c r="E448" s="825" t="s">
        <v>3126</v>
      </c>
      <c r="F448" s="839" t="s">
        <v>3127</v>
      </c>
      <c r="G448" s="825" t="s">
        <v>3408</v>
      </c>
      <c r="H448" s="825" t="s">
        <v>3409</v>
      </c>
      <c r="I448" s="831">
        <v>9168.9501953125</v>
      </c>
      <c r="J448" s="831">
        <v>2</v>
      </c>
      <c r="K448" s="832">
        <v>18337.900390625</v>
      </c>
    </row>
    <row r="449" spans="1:11" ht="14.45" customHeight="1" x14ac:dyDescent="0.2">
      <c r="A449" s="821" t="s">
        <v>571</v>
      </c>
      <c r="B449" s="822" t="s">
        <v>572</v>
      </c>
      <c r="C449" s="825" t="s">
        <v>2747</v>
      </c>
      <c r="D449" s="839" t="s">
        <v>2748</v>
      </c>
      <c r="E449" s="825" t="s">
        <v>3126</v>
      </c>
      <c r="F449" s="839" t="s">
        <v>3127</v>
      </c>
      <c r="G449" s="825" t="s">
        <v>3410</v>
      </c>
      <c r="H449" s="825" t="s">
        <v>3411</v>
      </c>
      <c r="I449" s="831">
        <v>8757.25</v>
      </c>
      <c r="J449" s="831">
        <v>1</v>
      </c>
      <c r="K449" s="832">
        <v>8757.25</v>
      </c>
    </row>
    <row r="450" spans="1:11" ht="14.45" customHeight="1" x14ac:dyDescent="0.2">
      <c r="A450" s="821" t="s">
        <v>571</v>
      </c>
      <c r="B450" s="822" t="s">
        <v>572</v>
      </c>
      <c r="C450" s="825" t="s">
        <v>2747</v>
      </c>
      <c r="D450" s="839" t="s">
        <v>2748</v>
      </c>
      <c r="E450" s="825" t="s">
        <v>3126</v>
      </c>
      <c r="F450" s="839" t="s">
        <v>3127</v>
      </c>
      <c r="G450" s="825" t="s">
        <v>3412</v>
      </c>
      <c r="H450" s="825" t="s">
        <v>3413</v>
      </c>
      <c r="I450" s="831">
        <v>8757.25</v>
      </c>
      <c r="J450" s="831">
        <v>4</v>
      </c>
      <c r="K450" s="832">
        <v>35029</v>
      </c>
    </row>
    <row r="451" spans="1:11" ht="14.45" customHeight="1" x14ac:dyDescent="0.2">
      <c r="A451" s="821" t="s">
        <v>571</v>
      </c>
      <c r="B451" s="822" t="s">
        <v>572</v>
      </c>
      <c r="C451" s="825" t="s">
        <v>2747</v>
      </c>
      <c r="D451" s="839" t="s">
        <v>2748</v>
      </c>
      <c r="E451" s="825" t="s">
        <v>3126</v>
      </c>
      <c r="F451" s="839" t="s">
        <v>3127</v>
      </c>
      <c r="G451" s="825" t="s">
        <v>3414</v>
      </c>
      <c r="H451" s="825" t="s">
        <v>3415</v>
      </c>
      <c r="I451" s="831">
        <v>9295.4501953125</v>
      </c>
      <c r="J451" s="831">
        <v>1</v>
      </c>
      <c r="K451" s="832">
        <v>9295.4501953125</v>
      </c>
    </row>
    <row r="452" spans="1:11" ht="14.45" customHeight="1" x14ac:dyDescent="0.2">
      <c r="A452" s="821" t="s">
        <v>571</v>
      </c>
      <c r="B452" s="822" t="s">
        <v>572</v>
      </c>
      <c r="C452" s="825" t="s">
        <v>2747</v>
      </c>
      <c r="D452" s="839" t="s">
        <v>2748</v>
      </c>
      <c r="E452" s="825" t="s">
        <v>3126</v>
      </c>
      <c r="F452" s="839" t="s">
        <v>3127</v>
      </c>
      <c r="G452" s="825" t="s">
        <v>3416</v>
      </c>
      <c r="H452" s="825" t="s">
        <v>3417</v>
      </c>
      <c r="I452" s="831">
        <v>5232.5</v>
      </c>
      <c r="J452" s="831">
        <v>1</v>
      </c>
      <c r="K452" s="832">
        <v>5232.5</v>
      </c>
    </row>
    <row r="453" spans="1:11" ht="14.45" customHeight="1" x14ac:dyDescent="0.2">
      <c r="A453" s="821" t="s">
        <v>571</v>
      </c>
      <c r="B453" s="822" t="s">
        <v>572</v>
      </c>
      <c r="C453" s="825" t="s">
        <v>2747</v>
      </c>
      <c r="D453" s="839" t="s">
        <v>2748</v>
      </c>
      <c r="E453" s="825" t="s">
        <v>3126</v>
      </c>
      <c r="F453" s="839" t="s">
        <v>3127</v>
      </c>
      <c r="G453" s="825" t="s">
        <v>3418</v>
      </c>
      <c r="H453" s="825" t="s">
        <v>3419</v>
      </c>
      <c r="I453" s="831">
        <v>322</v>
      </c>
      <c r="J453" s="831">
        <v>4</v>
      </c>
      <c r="K453" s="832">
        <v>1288</v>
      </c>
    </row>
    <row r="454" spans="1:11" ht="14.45" customHeight="1" x14ac:dyDescent="0.2">
      <c r="A454" s="821" t="s">
        <v>571</v>
      </c>
      <c r="B454" s="822" t="s">
        <v>572</v>
      </c>
      <c r="C454" s="825" t="s">
        <v>2747</v>
      </c>
      <c r="D454" s="839" t="s">
        <v>2748</v>
      </c>
      <c r="E454" s="825" t="s">
        <v>3126</v>
      </c>
      <c r="F454" s="839" t="s">
        <v>3127</v>
      </c>
      <c r="G454" s="825" t="s">
        <v>3420</v>
      </c>
      <c r="H454" s="825" t="s">
        <v>3421</v>
      </c>
      <c r="I454" s="831">
        <v>106.80999755859375</v>
      </c>
      <c r="J454" s="831">
        <v>30</v>
      </c>
      <c r="K454" s="832">
        <v>3204.360107421875</v>
      </c>
    </row>
    <row r="455" spans="1:11" ht="14.45" customHeight="1" x14ac:dyDescent="0.2">
      <c r="A455" s="821" t="s">
        <v>571</v>
      </c>
      <c r="B455" s="822" t="s">
        <v>572</v>
      </c>
      <c r="C455" s="825" t="s">
        <v>2747</v>
      </c>
      <c r="D455" s="839" t="s">
        <v>2748</v>
      </c>
      <c r="E455" s="825" t="s">
        <v>3126</v>
      </c>
      <c r="F455" s="839" t="s">
        <v>3127</v>
      </c>
      <c r="G455" s="825" t="s">
        <v>3422</v>
      </c>
      <c r="H455" s="825" t="s">
        <v>3423</v>
      </c>
      <c r="I455" s="831">
        <v>106.80999755859375</v>
      </c>
      <c r="J455" s="831">
        <v>80</v>
      </c>
      <c r="K455" s="832">
        <v>8544.960205078125</v>
      </c>
    </row>
    <row r="456" spans="1:11" ht="14.45" customHeight="1" x14ac:dyDescent="0.2">
      <c r="A456" s="821" t="s">
        <v>571</v>
      </c>
      <c r="B456" s="822" t="s">
        <v>572</v>
      </c>
      <c r="C456" s="825" t="s">
        <v>2747</v>
      </c>
      <c r="D456" s="839" t="s">
        <v>2748</v>
      </c>
      <c r="E456" s="825" t="s">
        <v>3126</v>
      </c>
      <c r="F456" s="839" t="s">
        <v>3127</v>
      </c>
      <c r="G456" s="825" t="s">
        <v>3424</v>
      </c>
      <c r="H456" s="825" t="s">
        <v>3425</v>
      </c>
      <c r="I456" s="831">
        <v>106.80999755859375</v>
      </c>
      <c r="J456" s="831">
        <v>80</v>
      </c>
      <c r="K456" s="832">
        <v>8544.9599609375</v>
      </c>
    </row>
    <row r="457" spans="1:11" ht="14.45" customHeight="1" x14ac:dyDescent="0.2">
      <c r="A457" s="821" t="s">
        <v>571</v>
      </c>
      <c r="B457" s="822" t="s">
        <v>572</v>
      </c>
      <c r="C457" s="825" t="s">
        <v>2747</v>
      </c>
      <c r="D457" s="839" t="s">
        <v>2748</v>
      </c>
      <c r="E457" s="825" t="s">
        <v>3126</v>
      </c>
      <c r="F457" s="839" t="s">
        <v>3127</v>
      </c>
      <c r="G457" s="825" t="s">
        <v>3426</v>
      </c>
      <c r="H457" s="825" t="s">
        <v>3427</v>
      </c>
      <c r="I457" s="831">
        <v>471.5</v>
      </c>
      <c r="J457" s="831">
        <v>6</v>
      </c>
      <c r="K457" s="832">
        <v>2829</v>
      </c>
    </row>
    <row r="458" spans="1:11" ht="14.45" customHeight="1" x14ac:dyDescent="0.2">
      <c r="A458" s="821" t="s">
        <v>571</v>
      </c>
      <c r="B458" s="822" t="s">
        <v>572</v>
      </c>
      <c r="C458" s="825" t="s">
        <v>2747</v>
      </c>
      <c r="D458" s="839" t="s">
        <v>2748</v>
      </c>
      <c r="E458" s="825" t="s">
        <v>3126</v>
      </c>
      <c r="F458" s="839" t="s">
        <v>3127</v>
      </c>
      <c r="G458" s="825" t="s">
        <v>3428</v>
      </c>
      <c r="H458" s="825" t="s">
        <v>3429</v>
      </c>
      <c r="I458" s="831">
        <v>77</v>
      </c>
      <c r="J458" s="831">
        <v>100</v>
      </c>
      <c r="K458" s="832">
        <v>7700.14990234375</v>
      </c>
    </row>
    <row r="459" spans="1:11" ht="14.45" customHeight="1" x14ac:dyDescent="0.2">
      <c r="A459" s="821" t="s">
        <v>571</v>
      </c>
      <c r="B459" s="822" t="s">
        <v>572</v>
      </c>
      <c r="C459" s="825" t="s">
        <v>2747</v>
      </c>
      <c r="D459" s="839" t="s">
        <v>2748</v>
      </c>
      <c r="E459" s="825" t="s">
        <v>3126</v>
      </c>
      <c r="F459" s="839" t="s">
        <v>3127</v>
      </c>
      <c r="G459" s="825" t="s">
        <v>3430</v>
      </c>
      <c r="H459" s="825" t="s">
        <v>3431</v>
      </c>
      <c r="I459" s="831">
        <v>58.970001220703125</v>
      </c>
      <c r="J459" s="831">
        <v>420</v>
      </c>
      <c r="K459" s="832">
        <v>24767.279907226563</v>
      </c>
    </row>
    <row r="460" spans="1:11" ht="14.45" customHeight="1" x14ac:dyDescent="0.2">
      <c r="A460" s="821" t="s">
        <v>571</v>
      </c>
      <c r="B460" s="822" t="s">
        <v>572</v>
      </c>
      <c r="C460" s="825" t="s">
        <v>2747</v>
      </c>
      <c r="D460" s="839" t="s">
        <v>2748</v>
      </c>
      <c r="E460" s="825" t="s">
        <v>3126</v>
      </c>
      <c r="F460" s="839" t="s">
        <v>3127</v>
      </c>
      <c r="G460" s="825" t="s">
        <v>3432</v>
      </c>
      <c r="H460" s="825" t="s">
        <v>3433</v>
      </c>
      <c r="I460" s="831">
        <v>103.61000061035156</v>
      </c>
      <c r="J460" s="831">
        <v>30</v>
      </c>
      <c r="K460" s="832">
        <v>3108.31005859375</v>
      </c>
    </row>
    <row r="461" spans="1:11" ht="14.45" customHeight="1" x14ac:dyDescent="0.2">
      <c r="A461" s="821" t="s">
        <v>571</v>
      </c>
      <c r="B461" s="822" t="s">
        <v>572</v>
      </c>
      <c r="C461" s="825" t="s">
        <v>2747</v>
      </c>
      <c r="D461" s="839" t="s">
        <v>2748</v>
      </c>
      <c r="E461" s="825" t="s">
        <v>3126</v>
      </c>
      <c r="F461" s="839" t="s">
        <v>3127</v>
      </c>
      <c r="G461" s="825" t="s">
        <v>3434</v>
      </c>
      <c r="H461" s="825" t="s">
        <v>3435</v>
      </c>
      <c r="I461" s="831">
        <v>624.78997802734375</v>
      </c>
      <c r="J461" s="831">
        <v>5</v>
      </c>
      <c r="K461" s="832">
        <v>3123.949951171875</v>
      </c>
    </row>
    <row r="462" spans="1:11" ht="14.45" customHeight="1" x14ac:dyDescent="0.2">
      <c r="A462" s="821" t="s">
        <v>571</v>
      </c>
      <c r="B462" s="822" t="s">
        <v>572</v>
      </c>
      <c r="C462" s="825" t="s">
        <v>2747</v>
      </c>
      <c r="D462" s="839" t="s">
        <v>2748</v>
      </c>
      <c r="E462" s="825" t="s">
        <v>3126</v>
      </c>
      <c r="F462" s="839" t="s">
        <v>3127</v>
      </c>
      <c r="G462" s="825" t="s">
        <v>3436</v>
      </c>
      <c r="H462" s="825" t="s">
        <v>3437</v>
      </c>
      <c r="I462" s="831">
        <v>88.599998474121094</v>
      </c>
      <c r="J462" s="831">
        <v>10</v>
      </c>
      <c r="K462" s="832">
        <v>886.010009765625</v>
      </c>
    </row>
    <row r="463" spans="1:11" ht="14.45" customHeight="1" x14ac:dyDescent="0.2">
      <c r="A463" s="821" t="s">
        <v>571</v>
      </c>
      <c r="B463" s="822" t="s">
        <v>572</v>
      </c>
      <c r="C463" s="825" t="s">
        <v>2747</v>
      </c>
      <c r="D463" s="839" t="s">
        <v>2748</v>
      </c>
      <c r="E463" s="825" t="s">
        <v>3126</v>
      </c>
      <c r="F463" s="839" t="s">
        <v>3127</v>
      </c>
      <c r="G463" s="825" t="s">
        <v>3438</v>
      </c>
      <c r="H463" s="825" t="s">
        <v>3439</v>
      </c>
      <c r="I463" s="831">
        <v>199.33000183105469</v>
      </c>
      <c r="J463" s="831">
        <v>10</v>
      </c>
      <c r="K463" s="832">
        <v>1993.260009765625</v>
      </c>
    </row>
    <row r="464" spans="1:11" ht="14.45" customHeight="1" x14ac:dyDescent="0.2">
      <c r="A464" s="821" t="s">
        <v>571</v>
      </c>
      <c r="B464" s="822" t="s">
        <v>572</v>
      </c>
      <c r="C464" s="825" t="s">
        <v>2747</v>
      </c>
      <c r="D464" s="839" t="s">
        <v>2748</v>
      </c>
      <c r="E464" s="825" t="s">
        <v>3126</v>
      </c>
      <c r="F464" s="839" t="s">
        <v>3127</v>
      </c>
      <c r="G464" s="825" t="s">
        <v>3440</v>
      </c>
      <c r="H464" s="825" t="s">
        <v>3441</v>
      </c>
      <c r="I464" s="831">
        <v>82.360000610351563</v>
      </c>
      <c r="J464" s="831">
        <v>30</v>
      </c>
      <c r="K464" s="832">
        <v>2470.860107421875</v>
      </c>
    </row>
    <row r="465" spans="1:11" ht="14.45" customHeight="1" x14ac:dyDescent="0.2">
      <c r="A465" s="821" t="s">
        <v>571</v>
      </c>
      <c r="B465" s="822" t="s">
        <v>572</v>
      </c>
      <c r="C465" s="825" t="s">
        <v>2747</v>
      </c>
      <c r="D465" s="839" t="s">
        <v>2748</v>
      </c>
      <c r="E465" s="825" t="s">
        <v>3126</v>
      </c>
      <c r="F465" s="839" t="s">
        <v>3127</v>
      </c>
      <c r="G465" s="825" t="s">
        <v>3442</v>
      </c>
      <c r="H465" s="825" t="s">
        <v>3443</v>
      </c>
      <c r="I465" s="831">
        <v>110.23999786376953</v>
      </c>
      <c r="J465" s="831">
        <v>40</v>
      </c>
      <c r="K465" s="832">
        <v>4409.5400390625</v>
      </c>
    </row>
    <row r="466" spans="1:11" ht="14.45" customHeight="1" x14ac:dyDescent="0.2">
      <c r="A466" s="821" t="s">
        <v>571</v>
      </c>
      <c r="B466" s="822" t="s">
        <v>572</v>
      </c>
      <c r="C466" s="825" t="s">
        <v>2747</v>
      </c>
      <c r="D466" s="839" t="s">
        <v>2748</v>
      </c>
      <c r="E466" s="825" t="s">
        <v>3126</v>
      </c>
      <c r="F466" s="839" t="s">
        <v>3127</v>
      </c>
      <c r="G466" s="825" t="s">
        <v>3444</v>
      </c>
      <c r="H466" s="825" t="s">
        <v>3445</v>
      </c>
      <c r="I466" s="831">
        <v>2097.56005859375</v>
      </c>
      <c r="J466" s="831">
        <v>2</v>
      </c>
      <c r="K466" s="832">
        <v>4195.1201171875</v>
      </c>
    </row>
    <row r="467" spans="1:11" ht="14.45" customHeight="1" x14ac:dyDescent="0.2">
      <c r="A467" s="821" t="s">
        <v>571</v>
      </c>
      <c r="B467" s="822" t="s">
        <v>572</v>
      </c>
      <c r="C467" s="825" t="s">
        <v>2747</v>
      </c>
      <c r="D467" s="839" t="s">
        <v>2748</v>
      </c>
      <c r="E467" s="825" t="s">
        <v>3126</v>
      </c>
      <c r="F467" s="839" t="s">
        <v>3127</v>
      </c>
      <c r="G467" s="825" t="s">
        <v>3446</v>
      </c>
      <c r="H467" s="825" t="s">
        <v>3447</v>
      </c>
      <c r="I467" s="831">
        <v>1120.52001953125</v>
      </c>
      <c r="J467" s="831">
        <v>3</v>
      </c>
      <c r="K467" s="832">
        <v>3361.56005859375</v>
      </c>
    </row>
    <row r="468" spans="1:11" ht="14.45" customHeight="1" x14ac:dyDescent="0.2">
      <c r="A468" s="821" t="s">
        <v>571</v>
      </c>
      <c r="B468" s="822" t="s">
        <v>572</v>
      </c>
      <c r="C468" s="825" t="s">
        <v>2747</v>
      </c>
      <c r="D468" s="839" t="s">
        <v>2748</v>
      </c>
      <c r="E468" s="825" t="s">
        <v>3126</v>
      </c>
      <c r="F468" s="839" t="s">
        <v>3127</v>
      </c>
      <c r="G468" s="825" t="s">
        <v>3448</v>
      </c>
      <c r="H468" s="825" t="s">
        <v>3449</v>
      </c>
      <c r="I468" s="831">
        <v>454.16000366210938</v>
      </c>
      <c r="J468" s="831">
        <v>20</v>
      </c>
      <c r="K468" s="832">
        <v>9083.2099609375</v>
      </c>
    </row>
    <row r="469" spans="1:11" ht="14.45" customHeight="1" x14ac:dyDescent="0.2">
      <c r="A469" s="821" t="s">
        <v>571</v>
      </c>
      <c r="B469" s="822" t="s">
        <v>572</v>
      </c>
      <c r="C469" s="825" t="s">
        <v>2747</v>
      </c>
      <c r="D469" s="839" t="s">
        <v>2748</v>
      </c>
      <c r="E469" s="825" t="s">
        <v>3126</v>
      </c>
      <c r="F469" s="839" t="s">
        <v>3127</v>
      </c>
      <c r="G469" s="825" t="s">
        <v>3450</v>
      </c>
      <c r="H469" s="825" t="s">
        <v>3451</v>
      </c>
      <c r="I469" s="831">
        <v>530.53997802734375</v>
      </c>
      <c r="J469" s="831">
        <v>4</v>
      </c>
      <c r="K469" s="832">
        <v>2122.14990234375</v>
      </c>
    </row>
    <row r="470" spans="1:11" ht="14.45" customHeight="1" x14ac:dyDescent="0.2">
      <c r="A470" s="821" t="s">
        <v>571</v>
      </c>
      <c r="B470" s="822" t="s">
        <v>572</v>
      </c>
      <c r="C470" s="825" t="s">
        <v>2747</v>
      </c>
      <c r="D470" s="839" t="s">
        <v>2748</v>
      </c>
      <c r="E470" s="825" t="s">
        <v>3126</v>
      </c>
      <c r="F470" s="839" t="s">
        <v>3127</v>
      </c>
      <c r="G470" s="825" t="s">
        <v>3452</v>
      </c>
      <c r="H470" s="825" t="s">
        <v>3453</v>
      </c>
      <c r="I470" s="831">
        <v>525.36799316406245</v>
      </c>
      <c r="J470" s="831">
        <v>13</v>
      </c>
      <c r="K470" s="832">
        <v>6829.75</v>
      </c>
    </row>
    <row r="471" spans="1:11" ht="14.45" customHeight="1" x14ac:dyDescent="0.2">
      <c r="A471" s="821" t="s">
        <v>571</v>
      </c>
      <c r="B471" s="822" t="s">
        <v>572</v>
      </c>
      <c r="C471" s="825" t="s">
        <v>2747</v>
      </c>
      <c r="D471" s="839" t="s">
        <v>2748</v>
      </c>
      <c r="E471" s="825" t="s">
        <v>3126</v>
      </c>
      <c r="F471" s="839" t="s">
        <v>3127</v>
      </c>
      <c r="G471" s="825" t="s">
        <v>3454</v>
      </c>
      <c r="H471" s="825" t="s">
        <v>3455</v>
      </c>
      <c r="I471" s="831">
        <v>1102.39501953125</v>
      </c>
      <c r="J471" s="831">
        <v>2</v>
      </c>
      <c r="K471" s="832">
        <v>2204.7900390625</v>
      </c>
    </row>
    <row r="472" spans="1:11" ht="14.45" customHeight="1" x14ac:dyDescent="0.2">
      <c r="A472" s="821" t="s">
        <v>571</v>
      </c>
      <c r="B472" s="822" t="s">
        <v>572</v>
      </c>
      <c r="C472" s="825" t="s">
        <v>2747</v>
      </c>
      <c r="D472" s="839" t="s">
        <v>2748</v>
      </c>
      <c r="E472" s="825" t="s">
        <v>3126</v>
      </c>
      <c r="F472" s="839" t="s">
        <v>3127</v>
      </c>
      <c r="G472" s="825" t="s">
        <v>3456</v>
      </c>
      <c r="H472" s="825" t="s">
        <v>3457</v>
      </c>
      <c r="I472" s="831">
        <v>635.25</v>
      </c>
      <c r="J472" s="831">
        <v>8</v>
      </c>
      <c r="K472" s="832">
        <v>5082</v>
      </c>
    </row>
    <row r="473" spans="1:11" ht="14.45" customHeight="1" x14ac:dyDescent="0.2">
      <c r="A473" s="821" t="s">
        <v>571</v>
      </c>
      <c r="B473" s="822" t="s">
        <v>572</v>
      </c>
      <c r="C473" s="825" t="s">
        <v>2747</v>
      </c>
      <c r="D473" s="839" t="s">
        <v>2748</v>
      </c>
      <c r="E473" s="825" t="s">
        <v>3126</v>
      </c>
      <c r="F473" s="839" t="s">
        <v>3127</v>
      </c>
      <c r="G473" s="825" t="s">
        <v>3458</v>
      </c>
      <c r="H473" s="825" t="s">
        <v>3459</v>
      </c>
      <c r="I473" s="831">
        <v>382.39999389648438</v>
      </c>
      <c r="J473" s="831">
        <v>1</v>
      </c>
      <c r="K473" s="832">
        <v>382.39999389648438</v>
      </c>
    </row>
    <row r="474" spans="1:11" ht="14.45" customHeight="1" x14ac:dyDescent="0.2">
      <c r="A474" s="821" t="s">
        <v>571</v>
      </c>
      <c r="B474" s="822" t="s">
        <v>572</v>
      </c>
      <c r="C474" s="825" t="s">
        <v>2747</v>
      </c>
      <c r="D474" s="839" t="s">
        <v>2748</v>
      </c>
      <c r="E474" s="825" t="s">
        <v>3126</v>
      </c>
      <c r="F474" s="839" t="s">
        <v>3127</v>
      </c>
      <c r="G474" s="825" t="s">
        <v>3460</v>
      </c>
      <c r="H474" s="825" t="s">
        <v>3461</v>
      </c>
      <c r="I474" s="831">
        <v>9158.2802734375</v>
      </c>
      <c r="J474" s="831">
        <v>1</v>
      </c>
      <c r="K474" s="832">
        <v>9158.2802734375</v>
      </c>
    </row>
    <row r="475" spans="1:11" ht="14.45" customHeight="1" x14ac:dyDescent="0.2">
      <c r="A475" s="821" t="s">
        <v>571</v>
      </c>
      <c r="B475" s="822" t="s">
        <v>572</v>
      </c>
      <c r="C475" s="825" t="s">
        <v>2747</v>
      </c>
      <c r="D475" s="839" t="s">
        <v>2748</v>
      </c>
      <c r="E475" s="825" t="s">
        <v>3126</v>
      </c>
      <c r="F475" s="839" t="s">
        <v>3127</v>
      </c>
      <c r="G475" s="825" t="s">
        <v>3462</v>
      </c>
      <c r="H475" s="825" t="s">
        <v>3463</v>
      </c>
      <c r="I475" s="831">
        <v>9019.8798828125</v>
      </c>
      <c r="J475" s="831">
        <v>1</v>
      </c>
      <c r="K475" s="832">
        <v>9019.8798828125</v>
      </c>
    </row>
    <row r="476" spans="1:11" ht="14.45" customHeight="1" x14ac:dyDescent="0.2">
      <c r="A476" s="821" t="s">
        <v>571</v>
      </c>
      <c r="B476" s="822" t="s">
        <v>572</v>
      </c>
      <c r="C476" s="825" t="s">
        <v>2747</v>
      </c>
      <c r="D476" s="839" t="s">
        <v>2748</v>
      </c>
      <c r="E476" s="825" t="s">
        <v>3126</v>
      </c>
      <c r="F476" s="839" t="s">
        <v>3127</v>
      </c>
      <c r="G476" s="825" t="s">
        <v>3464</v>
      </c>
      <c r="H476" s="825" t="s">
        <v>3465</v>
      </c>
      <c r="I476" s="831">
        <v>9019.8798828125</v>
      </c>
      <c r="J476" s="831">
        <v>1</v>
      </c>
      <c r="K476" s="832">
        <v>9019.8798828125</v>
      </c>
    </row>
    <row r="477" spans="1:11" ht="14.45" customHeight="1" x14ac:dyDescent="0.2">
      <c r="A477" s="821" t="s">
        <v>571</v>
      </c>
      <c r="B477" s="822" t="s">
        <v>572</v>
      </c>
      <c r="C477" s="825" t="s">
        <v>2747</v>
      </c>
      <c r="D477" s="839" t="s">
        <v>2748</v>
      </c>
      <c r="E477" s="825" t="s">
        <v>3126</v>
      </c>
      <c r="F477" s="839" t="s">
        <v>3127</v>
      </c>
      <c r="G477" s="825" t="s">
        <v>3466</v>
      </c>
      <c r="H477" s="825" t="s">
        <v>3467</v>
      </c>
      <c r="I477" s="831">
        <v>3340.2099609375</v>
      </c>
      <c r="J477" s="831">
        <v>5</v>
      </c>
      <c r="K477" s="832">
        <v>16701.029296875</v>
      </c>
    </row>
    <row r="478" spans="1:11" ht="14.45" customHeight="1" x14ac:dyDescent="0.2">
      <c r="A478" s="821" t="s">
        <v>571</v>
      </c>
      <c r="B478" s="822" t="s">
        <v>572</v>
      </c>
      <c r="C478" s="825" t="s">
        <v>2747</v>
      </c>
      <c r="D478" s="839" t="s">
        <v>2748</v>
      </c>
      <c r="E478" s="825" t="s">
        <v>3126</v>
      </c>
      <c r="F478" s="839" t="s">
        <v>3127</v>
      </c>
      <c r="G478" s="825" t="s">
        <v>3468</v>
      </c>
      <c r="H478" s="825" t="s">
        <v>3469</v>
      </c>
      <c r="I478" s="831">
        <v>1185.2359863281249</v>
      </c>
      <c r="J478" s="831">
        <v>10</v>
      </c>
      <c r="K478" s="832">
        <v>11852.35986328125</v>
      </c>
    </row>
    <row r="479" spans="1:11" ht="14.45" customHeight="1" x14ac:dyDescent="0.2">
      <c r="A479" s="821" t="s">
        <v>571</v>
      </c>
      <c r="B479" s="822" t="s">
        <v>572</v>
      </c>
      <c r="C479" s="825" t="s">
        <v>2747</v>
      </c>
      <c r="D479" s="839" t="s">
        <v>2748</v>
      </c>
      <c r="E479" s="825" t="s">
        <v>3126</v>
      </c>
      <c r="F479" s="839" t="s">
        <v>3127</v>
      </c>
      <c r="G479" s="825" t="s">
        <v>3470</v>
      </c>
      <c r="H479" s="825" t="s">
        <v>3471</v>
      </c>
      <c r="I479" s="831">
        <v>1185.231982421875</v>
      </c>
      <c r="J479" s="831">
        <v>5</v>
      </c>
      <c r="K479" s="832">
        <v>5926.159912109375</v>
      </c>
    </row>
    <row r="480" spans="1:11" ht="14.45" customHeight="1" x14ac:dyDescent="0.2">
      <c r="A480" s="821" t="s">
        <v>571</v>
      </c>
      <c r="B480" s="822" t="s">
        <v>572</v>
      </c>
      <c r="C480" s="825" t="s">
        <v>2747</v>
      </c>
      <c r="D480" s="839" t="s">
        <v>2748</v>
      </c>
      <c r="E480" s="825" t="s">
        <v>3126</v>
      </c>
      <c r="F480" s="839" t="s">
        <v>3127</v>
      </c>
      <c r="G480" s="825" t="s">
        <v>3472</v>
      </c>
      <c r="H480" s="825" t="s">
        <v>3473</v>
      </c>
      <c r="I480" s="831">
        <v>1185.239990234375</v>
      </c>
      <c r="J480" s="831">
        <v>2</v>
      </c>
      <c r="K480" s="832">
        <v>2370.47998046875</v>
      </c>
    </row>
    <row r="481" spans="1:11" ht="14.45" customHeight="1" x14ac:dyDescent="0.2">
      <c r="A481" s="821" t="s">
        <v>571</v>
      </c>
      <c r="B481" s="822" t="s">
        <v>572</v>
      </c>
      <c r="C481" s="825" t="s">
        <v>2747</v>
      </c>
      <c r="D481" s="839" t="s">
        <v>2748</v>
      </c>
      <c r="E481" s="825" t="s">
        <v>3126</v>
      </c>
      <c r="F481" s="839" t="s">
        <v>3127</v>
      </c>
      <c r="G481" s="825" t="s">
        <v>3474</v>
      </c>
      <c r="H481" s="825" t="s">
        <v>3475</v>
      </c>
      <c r="I481" s="831">
        <v>1185.239990234375</v>
      </c>
      <c r="J481" s="831">
        <v>1</v>
      </c>
      <c r="K481" s="832">
        <v>1185.239990234375</v>
      </c>
    </row>
    <row r="482" spans="1:11" ht="14.45" customHeight="1" x14ac:dyDescent="0.2">
      <c r="A482" s="821" t="s">
        <v>571</v>
      </c>
      <c r="B482" s="822" t="s">
        <v>572</v>
      </c>
      <c r="C482" s="825" t="s">
        <v>2747</v>
      </c>
      <c r="D482" s="839" t="s">
        <v>2748</v>
      </c>
      <c r="E482" s="825" t="s">
        <v>3126</v>
      </c>
      <c r="F482" s="839" t="s">
        <v>3127</v>
      </c>
      <c r="G482" s="825" t="s">
        <v>3476</v>
      </c>
      <c r="H482" s="825" t="s">
        <v>3477</v>
      </c>
      <c r="I482" s="831">
        <v>1185.2449951171875</v>
      </c>
      <c r="J482" s="831">
        <v>2</v>
      </c>
      <c r="K482" s="832">
        <v>2370.489990234375</v>
      </c>
    </row>
    <row r="483" spans="1:11" ht="14.45" customHeight="1" x14ac:dyDescent="0.2">
      <c r="A483" s="821" t="s">
        <v>571</v>
      </c>
      <c r="B483" s="822" t="s">
        <v>572</v>
      </c>
      <c r="C483" s="825" t="s">
        <v>2747</v>
      </c>
      <c r="D483" s="839" t="s">
        <v>2748</v>
      </c>
      <c r="E483" s="825" t="s">
        <v>3126</v>
      </c>
      <c r="F483" s="839" t="s">
        <v>3127</v>
      </c>
      <c r="G483" s="825" t="s">
        <v>3478</v>
      </c>
      <c r="H483" s="825" t="s">
        <v>3479</v>
      </c>
      <c r="I483" s="831">
        <v>935.71002197265625</v>
      </c>
      <c r="J483" s="831">
        <v>1</v>
      </c>
      <c r="K483" s="832">
        <v>935.71002197265625</v>
      </c>
    </row>
    <row r="484" spans="1:11" ht="14.45" customHeight="1" x14ac:dyDescent="0.2">
      <c r="A484" s="821" t="s">
        <v>571</v>
      </c>
      <c r="B484" s="822" t="s">
        <v>572</v>
      </c>
      <c r="C484" s="825" t="s">
        <v>2747</v>
      </c>
      <c r="D484" s="839" t="s">
        <v>2748</v>
      </c>
      <c r="E484" s="825" t="s">
        <v>3126</v>
      </c>
      <c r="F484" s="839" t="s">
        <v>3127</v>
      </c>
      <c r="G484" s="825" t="s">
        <v>3480</v>
      </c>
      <c r="H484" s="825" t="s">
        <v>3481</v>
      </c>
      <c r="I484" s="831">
        <v>935.71002197265625</v>
      </c>
      <c r="J484" s="831">
        <v>2</v>
      </c>
      <c r="K484" s="832">
        <v>1871.4200439453125</v>
      </c>
    </row>
    <row r="485" spans="1:11" ht="14.45" customHeight="1" x14ac:dyDescent="0.2">
      <c r="A485" s="821" t="s">
        <v>571</v>
      </c>
      <c r="B485" s="822" t="s">
        <v>572</v>
      </c>
      <c r="C485" s="825" t="s">
        <v>2747</v>
      </c>
      <c r="D485" s="839" t="s">
        <v>2748</v>
      </c>
      <c r="E485" s="825" t="s">
        <v>3126</v>
      </c>
      <c r="F485" s="839" t="s">
        <v>3127</v>
      </c>
      <c r="G485" s="825" t="s">
        <v>3482</v>
      </c>
      <c r="H485" s="825" t="s">
        <v>3483</v>
      </c>
      <c r="I485" s="831">
        <v>935.71002197265625</v>
      </c>
      <c r="J485" s="831">
        <v>1</v>
      </c>
      <c r="K485" s="832">
        <v>935.71002197265625</v>
      </c>
    </row>
    <row r="486" spans="1:11" ht="14.45" customHeight="1" x14ac:dyDescent="0.2">
      <c r="A486" s="821" t="s">
        <v>571</v>
      </c>
      <c r="B486" s="822" t="s">
        <v>572</v>
      </c>
      <c r="C486" s="825" t="s">
        <v>2747</v>
      </c>
      <c r="D486" s="839" t="s">
        <v>2748</v>
      </c>
      <c r="E486" s="825" t="s">
        <v>3126</v>
      </c>
      <c r="F486" s="839" t="s">
        <v>3127</v>
      </c>
      <c r="G486" s="825" t="s">
        <v>3484</v>
      </c>
      <c r="H486" s="825" t="s">
        <v>3485</v>
      </c>
      <c r="I486" s="831">
        <v>935.711680094401</v>
      </c>
      <c r="J486" s="831">
        <v>6</v>
      </c>
      <c r="K486" s="832">
        <v>5614.2700805664063</v>
      </c>
    </row>
    <row r="487" spans="1:11" ht="14.45" customHeight="1" x14ac:dyDescent="0.2">
      <c r="A487" s="821" t="s">
        <v>571</v>
      </c>
      <c r="B487" s="822" t="s">
        <v>572</v>
      </c>
      <c r="C487" s="825" t="s">
        <v>2747</v>
      </c>
      <c r="D487" s="839" t="s">
        <v>2748</v>
      </c>
      <c r="E487" s="825" t="s">
        <v>3126</v>
      </c>
      <c r="F487" s="839" t="s">
        <v>3127</v>
      </c>
      <c r="G487" s="825" t="s">
        <v>3486</v>
      </c>
      <c r="H487" s="825" t="s">
        <v>3487</v>
      </c>
      <c r="I487" s="831">
        <v>935.71002197265625</v>
      </c>
      <c r="J487" s="831">
        <v>1</v>
      </c>
      <c r="K487" s="832">
        <v>935.71002197265625</v>
      </c>
    </row>
    <row r="488" spans="1:11" ht="14.45" customHeight="1" x14ac:dyDescent="0.2">
      <c r="A488" s="821" t="s">
        <v>571</v>
      </c>
      <c r="B488" s="822" t="s">
        <v>572</v>
      </c>
      <c r="C488" s="825" t="s">
        <v>2747</v>
      </c>
      <c r="D488" s="839" t="s">
        <v>2748</v>
      </c>
      <c r="E488" s="825" t="s">
        <v>3126</v>
      </c>
      <c r="F488" s="839" t="s">
        <v>3127</v>
      </c>
      <c r="G488" s="825" t="s">
        <v>3488</v>
      </c>
      <c r="H488" s="825" t="s">
        <v>3489</v>
      </c>
      <c r="I488" s="831">
        <v>935.71002197265625</v>
      </c>
      <c r="J488" s="831">
        <v>3</v>
      </c>
      <c r="K488" s="832">
        <v>2807.1300659179688</v>
      </c>
    </row>
    <row r="489" spans="1:11" ht="14.45" customHeight="1" x14ac:dyDescent="0.2">
      <c r="A489" s="821" t="s">
        <v>571</v>
      </c>
      <c r="B489" s="822" t="s">
        <v>572</v>
      </c>
      <c r="C489" s="825" t="s">
        <v>2747</v>
      </c>
      <c r="D489" s="839" t="s">
        <v>2748</v>
      </c>
      <c r="E489" s="825" t="s">
        <v>3126</v>
      </c>
      <c r="F489" s="839" t="s">
        <v>3127</v>
      </c>
      <c r="G489" s="825" t="s">
        <v>3490</v>
      </c>
      <c r="H489" s="825" t="s">
        <v>3491</v>
      </c>
      <c r="I489" s="831">
        <v>935.71002197265625</v>
      </c>
      <c r="J489" s="831">
        <v>2</v>
      </c>
      <c r="K489" s="832">
        <v>1871.4200439453125</v>
      </c>
    </row>
    <row r="490" spans="1:11" ht="14.45" customHeight="1" x14ac:dyDescent="0.2">
      <c r="A490" s="821" t="s">
        <v>571</v>
      </c>
      <c r="B490" s="822" t="s">
        <v>572</v>
      </c>
      <c r="C490" s="825" t="s">
        <v>2747</v>
      </c>
      <c r="D490" s="839" t="s">
        <v>2748</v>
      </c>
      <c r="E490" s="825" t="s">
        <v>3126</v>
      </c>
      <c r="F490" s="839" t="s">
        <v>3127</v>
      </c>
      <c r="G490" s="825" t="s">
        <v>3492</v>
      </c>
      <c r="H490" s="825" t="s">
        <v>3493</v>
      </c>
      <c r="I490" s="831">
        <v>1185.239990234375</v>
      </c>
      <c r="J490" s="831">
        <v>4</v>
      </c>
      <c r="K490" s="832">
        <v>4740.9599609375</v>
      </c>
    </row>
    <row r="491" spans="1:11" ht="14.45" customHeight="1" x14ac:dyDescent="0.2">
      <c r="A491" s="821" t="s">
        <v>571</v>
      </c>
      <c r="B491" s="822" t="s">
        <v>572</v>
      </c>
      <c r="C491" s="825" t="s">
        <v>2747</v>
      </c>
      <c r="D491" s="839" t="s">
        <v>2748</v>
      </c>
      <c r="E491" s="825" t="s">
        <v>3126</v>
      </c>
      <c r="F491" s="839" t="s">
        <v>3127</v>
      </c>
      <c r="G491" s="825" t="s">
        <v>3494</v>
      </c>
      <c r="H491" s="825" t="s">
        <v>3495</v>
      </c>
      <c r="I491" s="831">
        <v>1949.114990234375</v>
      </c>
      <c r="J491" s="831">
        <v>2</v>
      </c>
      <c r="K491" s="832">
        <v>3898.22998046875</v>
      </c>
    </row>
    <row r="492" spans="1:11" ht="14.45" customHeight="1" x14ac:dyDescent="0.2">
      <c r="A492" s="821" t="s">
        <v>571</v>
      </c>
      <c r="B492" s="822" t="s">
        <v>572</v>
      </c>
      <c r="C492" s="825" t="s">
        <v>2747</v>
      </c>
      <c r="D492" s="839" t="s">
        <v>2748</v>
      </c>
      <c r="E492" s="825" t="s">
        <v>3126</v>
      </c>
      <c r="F492" s="839" t="s">
        <v>3127</v>
      </c>
      <c r="G492" s="825" t="s">
        <v>3496</v>
      </c>
      <c r="H492" s="825" t="s">
        <v>3497</v>
      </c>
      <c r="I492" s="831">
        <v>1189.1199951171875</v>
      </c>
      <c r="J492" s="831">
        <v>2</v>
      </c>
      <c r="K492" s="832">
        <v>2378.239990234375</v>
      </c>
    </row>
    <row r="493" spans="1:11" ht="14.45" customHeight="1" x14ac:dyDescent="0.2">
      <c r="A493" s="821" t="s">
        <v>571</v>
      </c>
      <c r="B493" s="822" t="s">
        <v>572</v>
      </c>
      <c r="C493" s="825" t="s">
        <v>2747</v>
      </c>
      <c r="D493" s="839" t="s">
        <v>2748</v>
      </c>
      <c r="E493" s="825" t="s">
        <v>3126</v>
      </c>
      <c r="F493" s="839" t="s">
        <v>3127</v>
      </c>
      <c r="G493" s="825" t="s">
        <v>3498</v>
      </c>
      <c r="H493" s="825" t="s">
        <v>3499</v>
      </c>
      <c r="I493" s="831">
        <v>1659.449951171875</v>
      </c>
      <c r="J493" s="831">
        <v>1</v>
      </c>
      <c r="K493" s="832">
        <v>1659.449951171875</v>
      </c>
    </row>
    <row r="494" spans="1:11" ht="14.45" customHeight="1" x14ac:dyDescent="0.2">
      <c r="A494" s="821" t="s">
        <v>571</v>
      </c>
      <c r="B494" s="822" t="s">
        <v>572</v>
      </c>
      <c r="C494" s="825" t="s">
        <v>2747</v>
      </c>
      <c r="D494" s="839" t="s">
        <v>2748</v>
      </c>
      <c r="E494" s="825" t="s">
        <v>3126</v>
      </c>
      <c r="F494" s="839" t="s">
        <v>3127</v>
      </c>
      <c r="G494" s="825" t="s">
        <v>3500</v>
      </c>
      <c r="H494" s="825" t="s">
        <v>3501</v>
      </c>
      <c r="I494" s="831">
        <v>1360.6800537109375</v>
      </c>
      <c r="J494" s="831">
        <v>1</v>
      </c>
      <c r="K494" s="832">
        <v>1360.6800537109375</v>
      </c>
    </row>
    <row r="495" spans="1:11" ht="14.45" customHeight="1" x14ac:dyDescent="0.2">
      <c r="A495" s="821" t="s">
        <v>571</v>
      </c>
      <c r="B495" s="822" t="s">
        <v>572</v>
      </c>
      <c r="C495" s="825" t="s">
        <v>2747</v>
      </c>
      <c r="D495" s="839" t="s">
        <v>2748</v>
      </c>
      <c r="E495" s="825" t="s">
        <v>3126</v>
      </c>
      <c r="F495" s="839" t="s">
        <v>3127</v>
      </c>
      <c r="G495" s="825" t="s">
        <v>3502</v>
      </c>
      <c r="H495" s="825" t="s">
        <v>3503</v>
      </c>
      <c r="I495" s="831">
        <v>1772.9771205357142</v>
      </c>
      <c r="J495" s="831">
        <v>9</v>
      </c>
      <c r="K495" s="832">
        <v>15956.7998046875</v>
      </c>
    </row>
    <row r="496" spans="1:11" ht="14.45" customHeight="1" x14ac:dyDescent="0.2">
      <c r="A496" s="821" t="s">
        <v>571</v>
      </c>
      <c r="B496" s="822" t="s">
        <v>572</v>
      </c>
      <c r="C496" s="825" t="s">
        <v>2747</v>
      </c>
      <c r="D496" s="839" t="s">
        <v>2748</v>
      </c>
      <c r="E496" s="825" t="s">
        <v>3126</v>
      </c>
      <c r="F496" s="839" t="s">
        <v>3127</v>
      </c>
      <c r="G496" s="825" t="s">
        <v>3504</v>
      </c>
      <c r="H496" s="825" t="s">
        <v>3505</v>
      </c>
      <c r="I496" s="831">
        <v>1772.9821254185267</v>
      </c>
      <c r="J496" s="831">
        <v>26</v>
      </c>
      <c r="K496" s="832">
        <v>46097.49951171875</v>
      </c>
    </row>
    <row r="497" spans="1:11" ht="14.45" customHeight="1" x14ac:dyDescent="0.2">
      <c r="A497" s="821" t="s">
        <v>571</v>
      </c>
      <c r="B497" s="822" t="s">
        <v>572</v>
      </c>
      <c r="C497" s="825" t="s">
        <v>2747</v>
      </c>
      <c r="D497" s="839" t="s">
        <v>2748</v>
      </c>
      <c r="E497" s="825" t="s">
        <v>3126</v>
      </c>
      <c r="F497" s="839" t="s">
        <v>3127</v>
      </c>
      <c r="G497" s="825" t="s">
        <v>3506</v>
      </c>
      <c r="H497" s="825" t="s">
        <v>3507</v>
      </c>
      <c r="I497" s="831">
        <v>1772.97998046875</v>
      </c>
      <c r="J497" s="831">
        <v>8</v>
      </c>
      <c r="K497" s="832">
        <v>14183.83984375</v>
      </c>
    </row>
    <row r="498" spans="1:11" ht="14.45" customHeight="1" x14ac:dyDescent="0.2">
      <c r="A498" s="821" t="s">
        <v>571</v>
      </c>
      <c r="B498" s="822" t="s">
        <v>572</v>
      </c>
      <c r="C498" s="825" t="s">
        <v>2747</v>
      </c>
      <c r="D498" s="839" t="s">
        <v>2748</v>
      </c>
      <c r="E498" s="825" t="s">
        <v>3126</v>
      </c>
      <c r="F498" s="839" t="s">
        <v>3127</v>
      </c>
      <c r="G498" s="825" t="s">
        <v>3508</v>
      </c>
      <c r="H498" s="825" t="s">
        <v>3509</v>
      </c>
      <c r="I498" s="831">
        <v>1772.97998046875</v>
      </c>
      <c r="J498" s="831">
        <v>2</v>
      </c>
      <c r="K498" s="832">
        <v>3545.9599609375</v>
      </c>
    </row>
    <row r="499" spans="1:11" ht="14.45" customHeight="1" x14ac:dyDescent="0.2">
      <c r="A499" s="821" t="s">
        <v>571</v>
      </c>
      <c r="B499" s="822" t="s">
        <v>572</v>
      </c>
      <c r="C499" s="825" t="s">
        <v>2747</v>
      </c>
      <c r="D499" s="839" t="s">
        <v>2748</v>
      </c>
      <c r="E499" s="825" t="s">
        <v>3126</v>
      </c>
      <c r="F499" s="839" t="s">
        <v>3127</v>
      </c>
      <c r="G499" s="825" t="s">
        <v>3510</v>
      </c>
      <c r="H499" s="825" t="s">
        <v>3511</v>
      </c>
      <c r="I499" s="831">
        <v>1773</v>
      </c>
      <c r="J499" s="831">
        <v>1</v>
      </c>
      <c r="K499" s="832">
        <v>1773</v>
      </c>
    </row>
    <row r="500" spans="1:11" ht="14.45" customHeight="1" x14ac:dyDescent="0.2">
      <c r="A500" s="821" t="s">
        <v>571</v>
      </c>
      <c r="B500" s="822" t="s">
        <v>572</v>
      </c>
      <c r="C500" s="825" t="s">
        <v>2747</v>
      </c>
      <c r="D500" s="839" t="s">
        <v>2748</v>
      </c>
      <c r="E500" s="825" t="s">
        <v>3126</v>
      </c>
      <c r="F500" s="839" t="s">
        <v>3127</v>
      </c>
      <c r="G500" s="825" t="s">
        <v>3512</v>
      </c>
      <c r="H500" s="825" t="s">
        <v>3513</v>
      </c>
      <c r="I500" s="831">
        <v>7814.169921875</v>
      </c>
      <c r="J500" s="831">
        <v>2</v>
      </c>
      <c r="K500" s="832">
        <v>15628.33984375</v>
      </c>
    </row>
    <row r="501" spans="1:11" ht="14.45" customHeight="1" x14ac:dyDescent="0.2">
      <c r="A501" s="821" t="s">
        <v>571</v>
      </c>
      <c r="B501" s="822" t="s">
        <v>572</v>
      </c>
      <c r="C501" s="825" t="s">
        <v>2747</v>
      </c>
      <c r="D501" s="839" t="s">
        <v>2748</v>
      </c>
      <c r="E501" s="825" t="s">
        <v>3126</v>
      </c>
      <c r="F501" s="839" t="s">
        <v>3127</v>
      </c>
      <c r="G501" s="825" t="s">
        <v>3514</v>
      </c>
      <c r="H501" s="825" t="s">
        <v>3515</v>
      </c>
      <c r="I501" s="831">
        <v>7814.169921875</v>
      </c>
      <c r="J501" s="831">
        <v>1</v>
      </c>
      <c r="K501" s="832">
        <v>7814.169921875</v>
      </c>
    </row>
    <row r="502" spans="1:11" ht="14.45" customHeight="1" x14ac:dyDescent="0.2">
      <c r="A502" s="821" t="s">
        <v>571</v>
      </c>
      <c r="B502" s="822" t="s">
        <v>572</v>
      </c>
      <c r="C502" s="825" t="s">
        <v>2747</v>
      </c>
      <c r="D502" s="839" t="s">
        <v>2748</v>
      </c>
      <c r="E502" s="825" t="s">
        <v>3126</v>
      </c>
      <c r="F502" s="839" t="s">
        <v>3127</v>
      </c>
      <c r="G502" s="825" t="s">
        <v>3516</v>
      </c>
      <c r="H502" s="825" t="s">
        <v>3517</v>
      </c>
      <c r="I502" s="831">
        <v>7814.169921875</v>
      </c>
      <c r="J502" s="831">
        <v>1</v>
      </c>
      <c r="K502" s="832">
        <v>7814.169921875</v>
      </c>
    </row>
    <row r="503" spans="1:11" ht="14.45" customHeight="1" x14ac:dyDescent="0.2">
      <c r="A503" s="821" t="s">
        <v>571</v>
      </c>
      <c r="B503" s="822" t="s">
        <v>572</v>
      </c>
      <c r="C503" s="825" t="s">
        <v>2747</v>
      </c>
      <c r="D503" s="839" t="s">
        <v>2748</v>
      </c>
      <c r="E503" s="825" t="s">
        <v>3126</v>
      </c>
      <c r="F503" s="839" t="s">
        <v>3127</v>
      </c>
      <c r="G503" s="825" t="s">
        <v>3518</v>
      </c>
      <c r="H503" s="825" t="s">
        <v>3519</v>
      </c>
      <c r="I503" s="831">
        <v>7814.169921875</v>
      </c>
      <c r="J503" s="831">
        <v>1</v>
      </c>
      <c r="K503" s="832">
        <v>7814.169921875</v>
      </c>
    </row>
    <row r="504" spans="1:11" ht="14.45" customHeight="1" x14ac:dyDescent="0.2">
      <c r="A504" s="821" t="s">
        <v>571</v>
      </c>
      <c r="B504" s="822" t="s">
        <v>572</v>
      </c>
      <c r="C504" s="825" t="s">
        <v>2747</v>
      </c>
      <c r="D504" s="839" t="s">
        <v>2748</v>
      </c>
      <c r="E504" s="825" t="s">
        <v>3126</v>
      </c>
      <c r="F504" s="839" t="s">
        <v>3127</v>
      </c>
      <c r="G504" s="825" t="s">
        <v>3520</v>
      </c>
      <c r="H504" s="825" t="s">
        <v>3521</v>
      </c>
      <c r="I504" s="831">
        <v>7814.1298828125</v>
      </c>
      <c r="J504" s="831">
        <v>1</v>
      </c>
      <c r="K504" s="832">
        <v>7814.1298828125</v>
      </c>
    </row>
    <row r="505" spans="1:11" ht="14.45" customHeight="1" x14ac:dyDescent="0.2">
      <c r="A505" s="821" t="s">
        <v>571</v>
      </c>
      <c r="B505" s="822" t="s">
        <v>572</v>
      </c>
      <c r="C505" s="825" t="s">
        <v>2747</v>
      </c>
      <c r="D505" s="839" t="s">
        <v>2748</v>
      </c>
      <c r="E505" s="825" t="s">
        <v>3126</v>
      </c>
      <c r="F505" s="839" t="s">
        <v>3127</v>
      </c>
      <c r="G505" s="825" t="s">
        <v>3522</v>
      </c>
      <c r="H505" s="825" t="s">
        <v>3523</v>
      </c>
      <c r="I505" s="831">
        <v>7814.169921875</v>
      </c>
      <c r="J505" s="831">
        <v>1</v>
      </c>
      <c r="K505" s="832">
        <v>7814.169921875</v>
      </c>
    </row>
    <row r="506" spans="1:11" ht="14.45" customHeight="1" x14ac:dyDescent="0.2">
      <c r="A506" s="821" t="s">
        <v>571</v>
      </c>
      <c r="B506" s="822" t="s">
        <v>572</v>
      </c>
      <c r="C506" s="825" t="s">
        <v>2747</v>
      </c>
      <c r="D506" s="839" t="s">
        <v>2748</v>
      </c>
      <c r="E506" s="825" t="s">
        <v>3126</v>
      </c>
      <c r="F506" s="839" t="s">
        <v>3127</v>
      </c>
      <c r="G506" s="825" t="s">
        <v>3524</v>
      </c>
      <c r="H506" s="825" t="s">
        <v>3525</v>
      </c>
      <c r="I506" s="831">
        <v>7814.169921875</v>
      </c>
      <c r="J506" s="831">
        <v>1</v>
      </c>
      <c r="K506" s="832">
        <v>7814.169921875</v>
      </c>
    </row>
    <row r="507" spans="1:11" ht="14.45" customHeight="1" x14ac:dyDescent="0.2">
      <c r="A507" s="821" t="s">
        <v>571</v>
      </c>
      <c r="B507" s="822" t="s">
        <v>572</v>
      </c>
      <c r="C507" s="825" t="s">
        <v>2747</v>
      </c>
      <c r="D507" s="839" t="s">
        <v>2748</v>
      </c>
      <c r="E507" s="825" t="s">
        <v>3126</v>
      </c>
      <c r="F507" s="839" t="s">
        <v>3127</v>
      </c>
      <c r="G507" s="825" t="s">
        <v>3526</v>
      </c>
      <c r="H507" s="825" t="s">
        <v>3527</v>
      </c>
      <c r="I507" s="831">
        <v>7814.14013671875</v>
      </c>
      <c r="J507" s="831">
        <v>1</v>
      </c>
      <c r="K507" s="832">
        <v>7814.14013671875</v>
      </c>
    </row>
    <row r="508" spans="1:11" ht="14.45" customHeight="1" x14ac:dyDescent="0.2">
      <c r="A508" s="821" t="s">
        <v>571</v>
      </c>
      <c r="B508" s="822" t="s">
        <v>572</v>
      </c>
      <c r="C508" s="825" t="s">
        <v>2747</v>
      </c>
      <c r="D508" s="839" t="s">
        <v>2748</v>
      </c>
      <c r="E508" s="825" t="s">
        <v>3126</v>
      </c>
      <c r="F508" s="839" t="s">
        <v>3127</v>
      </c>
      <c r="G508" s="825" t="s">
        <v>3528</v>
      </c>
      <c r="H508" s="825" t="s">
        <v>3529</v>
      </c>
      <c r="I508" s="831">
        <v>7814.159993489583</v>
      </c>
      <c r="J508" s="831">
        <v>3</v>
      </c>
      <c r="K508" s="832">
        <v>23442.47998046875</v>
      </c>
    </row>
    <row r="509" spans="1:11" ht="14.45" customHeight="1" x14ac:dyDescent="0.2">
      <c r="A509" s="821" t="s">
        <v>571</v>
      </c>
      <c r="B509" s="822" t="s">
        <v>572</v>
      </c>
      <c r="C509" s="825" t="s">
        <v>2747</v>
      </c>
      <c r="D509" s="839" t="s">
        <v>2748</v>
      </c>
      <c r="E509" s="825" t="s">
        <v>3126</v>
      </c>
      <c r="F509" s="839" t="s">
        <v>3127</v>
      </c>
      <c r="G509" s="825" t="s">
        <v>3530</v>
      </c>
      <c r="H509" s="825" t="s">
        <v>3531</v>
      </c>
      <c r="I509" s="831">
        <v>7814.169921875</v>
      </c>
      <c r="J509" s="831">
        <v>3</v>
      </c>
      <c r="K509" s="832">
        <v>23442.509765625</v>
      </c>
    </row>
    <row r="510" spans="1:11" ht="14.45" customHeight="1" x14ac:dyDescent="0.2">
      <c r="A510" s="821" t="s">
        <v>571</v>
      </c>
      <c r="B510" s="822" t="s">
        <v>572</v>
      </c>
      <c r="C510" s="825" t="s">
        <v>2747</v>
      </c>
      <c r="D510" s="839" t="s">
        <v>2748</v>
      </c>
      <c r="E510" s="825" t="s">
        <v>3126</v>
      </c>
      <c r="F510" s="839" t="s">
        <v>3127</v>
      </c>
      <c r="G510" s="825" t="s">
        <v>3532</v>
      </c>
      <c r="H510" s="825" t="s">
        <v>3533</v>
      </c>
      <c r="I510" s="831">
        <v>7814.169921875</v>
      </c>
      <c r="J510" s="831">
        <v>1</v>
      </c>
      <c r="K510" s="832">
        <v>7814.169921875</v>
      </c>
    </row>
    <row r="511" spans="1:11" ht="14.45" customHeight="1" x14ac:dyDescent="0.2">
      <c r="A511" s="821" t="s">
        <v>571</v>
      </c>
      <c r="B511" s="822" t="s">
        <v>572</v>
      </c>
      <c r="C511" s="825" t="s">
        <v>2747</v>
      </c>
      <c r="D511" s="839" t="s">
        <v>2748</v>
      </c>
      <c r="E511" s="825" t="s">
        <v>3126</v>
      </c>
      <c r="F511" s="839" t="s">
        <v>3127</v>
      </c>
      <c r="G511" s="825" t="s">
        <v>3534</v>
      </c>
      <c r="H511" s="825" t="s">
        <v>3535</v>
      </c>
      <c r="I511" s="831">
        <v>7814.14990234375</v>
      </c>
      <c r="J511" s="831">
        <v>2</v>
      </c>
      <c r="K511" s="832">
        <v>15628.2998046875</v>
      </c>
    </row>
    <row r="512" spans="1:11" ht="14.45" customHeight="1" x14ac:dyDescent="0.2">
      <c r="A512" s="821" t="s">
        <v>571</v>
      </c>
      <c r="B512" s="822" t="s">
        <v>572</v>
      </c>
      <c r="C512" s="825" t="s">
        <v>2747</v>
      </c>
      <c r="D512" s="839" t="s">
        <v>2748</v>
      </c>
      <c r="E512" s="825" t="s">
        <v>3126</v>
      </c>
      <c r="F512" s="839" t="s">
        <v>3127</v>
      </c>
      <c r="G512" s="825" t="s">
        <v>3536</v>
      </c>
      <c r="H512" s="825" t="s">
        <v>3537</v>
      </c>
      <c r="I512" s="831">
        <v>7814.169921875</v>
      </c>
      <c r="J512" s="831">
        <v>1</v>
      </c>
      <c r="K512" s="832">
        <v>7814.169921875</v>
      </c>
    </row>
    <row r="513" spans="1:11" ht="14.45" customHeight="1" x14ac:dyDescent="0.2">
      <c r="A513" s="821" t="s">
        <v>571</v>
      </c>
      <c r="B513" s="822" t="s">
        <v>572</v>
      </c>
      <c r="C513" s="825" t="s">
        <v>2747</v>
      </c>
      <c r="D513" s="839" t="s">
        <v>2748</v>
      </c>
      <c r="E513" s="825" t="s">
        <v>3126</v>
      </c>
      <c r="F513" s="839" t="s">
        <v>3127</v>
      </c>
      <c r="G513" s="825" t="s">
        <v>3538</v>
      </c>
      <c r="H513" s="825" t="s">
        <v>3539</v>
      </c>
      <c r="I513" s="831">
        <v>7893.16015625</v>
      </c>
      <c r="J513" s="831">
        <v>1</v>
      </c>
      <c r="K513" s="832">
        <v>7893.16015625</v>
      </c>
    </row>
    <row r="514" spans="1:11" ht="14.45" customHeight="1" x14ac:dyDescent="0.2">
      <c r="A514" s="821" t="s">
        <v>571</v>
      </c>
      <c r="B514" s="822" t="s">
        <v>572</v>
      </c>
      <c r="C514" s="825" t="s">
        <v>2747</v>
      </c>
      <c r="D514" s="839" t="s">
        <v>2748</v>
      </c>
      <c r="E514" s="825" t="s">
        <v>3126</v>
      </c>
      <c r="F514" s="839" t="s">
        <v>3127</v>
      </c>
      <c r="G514" s="825" t="s">
        <v>3540</v>
      </c>
      <c r="H514" s="825" t="s">
        <v>3541</v>
      </c>
      <c r="I514" s="831">
        <v>7916.509765625</v>
      </c>
      <c r="J514" s="831">
        <v>1</v>
      </c>
      <c r="K514" s="832">
        <v>7916.509765625</v>
      </c>
    </row>
    <row r="515" spans="1:11" ht="14.45" customHeight="1" x14ac:dyDescent="0.2">
      <c r="A515" s="821" t="s">
        <v>571</v>
      </c>
      <c r="B515" s="822" t="s">
        <v>572</v>
      </c>
      <c r="C515" s="825" t="s">
        <v>2747</v>
      </c>
      <c r="D515" s="839" t="s">
        <v>2748</v>
      </c>
      <c r="E515" s="825" t="s">
        <v>3126</v>
      </c>
      <c r="F515" s="839" t="s">
        <v>3127</v>
      </c>
      <c r="G515" s="825" t="s">
        <v>3542</v>
      </c>
      <c r="H515" s="825" t="s">
        <v>3543</v>
      </c>
      <c r="I515" s="831">
        <v>8454.5498046875</v>
      </c>
      <c r="J515" s="831">
        <v>1</v>
      </c>
      <c r="K515" s="832">
        <v>8454.5498046875</v>
      </c>
    </row>
    <row r="516" spans="1:11" ht="14.45" customHeight="1" x14ac:dyDescent="0.2">
      <c r="A516" s="821" t="s">
        <v>571</v>
      </c>
      <c r="B516" s="822" t="s">
        <v>572</v>
      </c>
      <c r="C516" s="825" t="s">
        <v>2747</v>
      </c>
      <c r="D516" s="839" t="s">
        <v>2748</v>
      </c>
      <c r="E516" s="825" t="s">
        <v>3126</v>
      </c>
      <c r="F516" s="839" t="s">
        <v>3127</v>
      </c>
      <c r="G516" s="825" t="s">
        <v>3544</v>
      </c>
      <c r="H516" s="825" t="s">
        <v>3545</v>
      </c>
      <c r="I516" s="831">
        <v>8126.06982421875</v>
      </c>
      <c r="J516" s="831">
        <v>1</v>
      </c>
      <c r="K516" s="832">
        <v>8126.06982421875</v>
      </c>
    </row>
    <row r="517" spans="1:11" ht="14.45" customHeight="1" x14ac:dyDescent="0.2">
      <c r="A517" s="821" t="s">
        <v>571</v>
      </c>
      <c r="B517" s="822" t="s">
        <v>572</v>
      </c>
      <c r="C517" s="825" t="s">
        <v>2747</v>
      </c>
      <c r="D517" s="839" t="s">
        <v>2748</v>
      </c>
      <c r="E517" s="825" t="s">
        <v>3126</v>
      </c>
      <c r="F517" s="839" t="s">
        <v>3127</v>
      </c>
      <c r="G517" s="825" t="s">
        <v>3546</v>
      </c>
      <c r="H517" s="825" t="s">
        <v>3547</v>
      </c>
      <c r="I517" s="831">
        <v>8126.06982421875</v>
      </c>
      <c r="J517" s="831">
        <v>1</v>
      </c>
      <c r="K517" s="832">
        <v>8126.06982421875</v>
      </c>
    </row>
    <row r="518" spans="1:11" ht="14.45" customHeight="1" x14ac:dyDescent="0.2">
      <c r="A518" s="821" t="s">
        <v>571</v>
      </c>
      <c r="B518" s="822" t="s">
        <v>572</v>
      </c>
      <c r="C518" s="825" t="s">
        <v>2747</v>
      </c>
      <c r="D518" s="839" t="s">
        <v>2748</v>
      </c>
      <c r="E518" s="825" t="s">
        <v>3126</v>
      </c>
      <c r="F518" s="839" t="s">
        <v>3127</v>
      </c>
      <c r="G518" s="825" t="s">
        <v>3548</v>
      </c>
      <c r="H518" s="825" t="s">
        <v>3549</v>
      </c>
      <c r="I518" s="831">
        <v>8126.06982421875</v>
      </c>
      <c r="J518" s="831">
        <v>1</v>
      </c>
      <c r="K518" s="832">
        <v>8126.06982421875</v>
      </c>
    </row>
    <row r="519" spans="1:11" ht="14.45" customHeight="1" x14ac:dyDescent="0.2">
      <c r="A519" s="821" t="s">
        <v>571</v>
      </c>
      <c r="B519" s="822" t="s">
        <v>572</v>
      </c>
      <c r="C519" s="825" t="s">
        <v>2747</v>
      </c>
      <c r="D519" s="839" t="s">
        <v>2748</v>
      </c>
      <c r="E519" s="825" t="s">
        <v>3126</v>
      </c>
      <c r="F519" s="839" t="s">
        <v>3127</v>
      </c>
      <c r="G519" s="825" t="s">
        <v>3550</v>
      </c>
      <c r="H519" s="825" t="s">
        <v>3551</v>
      </c>
      <c r="I519" s="831">
        <v>8126.06982421875</v>
      </c>
      <c r="J519" s="831">
        <v>1</v>
      </c>
      <c r="K519" s="832">
        <v>8126.06982421875</v>
      </c>
    </row>
    <row r="520" spans="1:11" ht="14.45" customHeight="1" x14ac:dyDescent="0.2">
      <c r="A520" s="821" t="s">
        <v>571</v>
      </c>
      <c r="B520" s="822" t="s">
        <v>572</v>
      </c>
      <c r="C520" s="825" t="s">
        <v>2747</v>
      </c>
      <c r="D520" s="839" t="s">
        <v>2748</v>
      </c>
      <c r="E520" s="825" t="s">
        <v>3126</v>
      </c>
      <c r="F520" s="839" t="s">
        <v>3127</v>
      </c>
      <c r="G520" s="825" t="s">
        <v>3552</v>
      </c>
      <c r="H520" s="825" t="s">
        <v>3553</v>
      </c>
      <c r="I520" s="831">
        <v>8126.06982421875</v>
      </c>
      <c r="J520" s="831">
        <v>1</v>
      </c>
      <c r="K520" s="832">
        <v>8126.06982421875</v>
      </c>
    </row>
    <row r="521" spans="1:11" ht="14.45" customHeight="1" x14ac:dyDescent="0.2">
      <c r="A521" s="821" t="s">
        <v>571</v>
      </c>
      <c r="B521" s="822" t="s">
        <v>572</v>
      </c>
      <c r="C521" s="825" t="s">
        <v>2747</v>
      </c>
      <c r="D521" s="839" t="s">
        <v>2748</v>
      </c>
      <c r="E521" s="825" t="s">
        <v>3126</v>
      </c>
      <c r="F521" s="839" t="s">
        <v>3127</v>
      </c>
      <c r="G521" s="825" t="s">
        <v>3554</v>
      </c>
      <c r="H521" s="825" t="s">
        <v>3555</v>
      </c>
      <c r="I521" s="831">
        <v>8126.06982421875</v>
      </c>
      <c r="J521" s="831">
        <v>1</v>
      </c>
      <c r="K521" s="832">
        <v>8126.06982421875</v>
      </c>
    </row>
    <row r="522" spans="1:11" ht="14.45" customHeight="1" x14ac:dyDescent="0.2">
      <c r="A522" s="821" t="s">
        <v>571</v>
      </c>
      <c r="B522" s="822" t="s">
        <v>572</v>
      </c>
      <c r="C522" s="825" t="s">
        <v>2747</v>
      </c>
      <c r="D522" s="839" t="s">
        <v>2748</v>
      </c>
      <c r="E522" s="825" t="s">
        <v>3126</v>
      </c>
      <c r="F522" s="839" t="s">
        <v>3127</v>
      </c>
      <c r="G522" s="825" t="s">
        <v>3556</v>
      </c>
      <c r="H522" s="825" t="s">
        <v>3557</v>
      </c>
      <c r="I522" s="831">
        <v>9019.8701171875</v>
      </c>
      <c r="J522" s="831">
        <v>1</v>
      </c>
      <c r="K522" s="832">
        <v>9019.8701171875</v>
      </c>
    </row>
    <row r="523" spans="1:11" ht="14.45" customHeight="1" x14ac:dyDescent="0.2">
      <c r="A523" s="821" t="s">
        <v>571</v>
      </c>
      <c r="B523" s="822" t="s">
        <v>572</v>
      </c>
      <c r="C523" s="825" t="s">
        <v>2747</v>
      </c>
      <c r="D523" s="839" t="s">
        <v>2748</v>
      </c>
      <c r="E523" s="825" t="s">
        <v>3126</v>
      </c>
      <c r="F523" s="839" t="s">
        <v>3127</v>
      </c>
      <c r="G523" s="825" t="s">
        <v>3558</v>
      </c>
      <c r="H523" s="825" t="s">
        <v>3559</v>
      </c>
      <c r="I523" s="831">
        <v>9019.8701171875</v>
      </c>
      <c r="J523" s="831">
        <v>1</v>
      </c>
      <c r="K523" s="832">
        <v>9019.8701171875</v>
      </c>
    </row>
    <row r="524" spans="1:11" ht="14.45" customHeight="1" x14ac:dyDescent="0.2">
      <c r="A524" s="821" t="s">
        <v>571</v>
      </c>
      <c r="B524" s="822" t="s">
        <v>572</v>
      </c>
      <c r="C524" s="825" t="s">
        <v>2747</v>
      </c>
      <c r="D524" s="839" t="s">
        <v>2748</v>
      </c>
      <c r="E524" s="825" t="s">
        <v>3126</v>
      </c>
      <c r="F524" s="839" t="s">
        <v>3127</v>
      </c>
      <c r="G524" s="825" t="s">
        <v>3560</v>
      </c>
      <c r="H524" s="825" t="s">
        <v>3559</v>
      </c>
      <c r="I524" s="831">
        <v>9019.8896484375</v>
      </c>
      <c r="J524" s="831">
        <v>1</v>
      </c>
      <c r="K524" s="832">
        <v>9019.8896484375</v>
      </c>
    </row>
    <row r="525" spans="1:11" ht="14.45" customHeight="1" x14ac:dyDescent="0.2">
      <c r="A525" s="821" t="s">
        <v>571</v>
      </c>
      <c r="B525" s="822" t="s">
        <v>572</v>
      </c>
      <c r="C525" s="825" t="s">
        <v>2747</v>
      </c>
      <c r="D525" s="839" t="s">
        <v>2748</v>
      </c>
      <c r="E525" s="825" t="s">
        <v>3126</v>
      </c>
      <c r="F525" s="839" t="s">
        <v>3127</v>
      </c>
      <c r="G525" s="825" t="s">
        <v>3561</v>
      </c>
      <c r="H525" s="825" t="s">
        <v>3562</v>
      </c>
      <c r="I525" s="831">
        <v>9019.8701171875</v>
      </c>
      <c r="J525" s="831">
        <v>1</v>
      </c>
      <c r="K525" s="832">
        <v>9019.8701171875</v>
      </c>
    </row>
    <row r="526" spans="1:11" ht="14.45" customHeight="1" x14ac:dyDescent="0.2">
      <c r="A526" s="821" t="s">
        <v>571</v>
      </c>
      <c r="B526" s="822" t="s">
        <v>572</v>
      </c>
      <c r="C526" s="825" t="s">
        <v>2747</v>
      </c>
      <c r="D526" s="839" t="s">
        <v>2748</v>
      </c>
      <c r="E526" s="825" t="s">
        <v>3126</v>
      </c>
      <c r="F526" s="839" t="s">
        <v>3127</v>
      </c>
      <c r="G526" s="825" t="s">
        <v>3563</v>
      </c>
      <c r="H526" s="825" t="s">
        <v>3564</v>
      </c>
      <c r="I526" s="831">
        <v>9019.8701171875</v>
      </c>
      <c r="J526" s="831">
        <v>3</v>
      </c>
      <c r="K526" s="832">
        <v>27059.6103515625</v>
      </c>
    </row>
    <row r="527" spans="1:11" ht="14.45" customHeight="1" x14ac:dyDescent="0.2">
      <c r="A527" s="821" t="s">
        <v>571</v>
      </c>
      <c r="B527" s="822" t="s">
        <v>572</v>
      </c>
      <c r="C527" s="825" t="s">
        <v>2747</v>
      </c>
      <c r="D527" s="839" t="s">
        <v>2748</v>
      </c>
      <c r="E527" s="825" t="s">
        <v>3126</v>
      </c>
      <c r="F527" s="839" t="s">
        <v>3127</v>
      </c>
      <c r="G527" s="825" t="s">
        <v>3565</v>
      </c>
      <c r="H527" s="825" t="s">
        <v>3566</v>
      </c>
      <c r="I527" s="831">
        <v>9019.8701171875</v>
      </c>
      <c r="J527" s="831">
        <v>1</v>
      </c>
      <c r="K527" s="832">
        <v>9019.8701171875</v>
      </c>
    </row>
    <row r="528" spans="1:11" ht="14.45" customHeight="1" x14ac:dyDescent="0.2">
      <c r="A528" s="821" t="s">
        <v>571</v>
      </c>
      <c r="B528" s="822" t="s">
        <v>572</v>
      </c>
      <c r="C528" s="825" t="s">
        <v>2747</v>
      </c>
      <c r="D528" s="839" t="s">
        <v>2748</v>
      </c>
      <c r="E528" s="825" t="s">
        <v>3126</v>
      </c>
      <c r="F528" s="839" t="s">
        <v>3127</v>
      </c>
      <c r="G528" s="825" t="s">
        <v>3567</v>
      </c>
      <c r="H528" s="825" t="s">
        <v>3568</v>
      </c>
      <c r="I528" s="831">
        <v>9019.8701171875</v>
      </c>
      <c r="J528" s="831">
        <v>1</v>
      </c>
      <c r="K528" s="832">
        <v>9019.8701171875</v>
      </c>
    </row>
    <row r="529" spans="1:11" ht="14.45" customHeight="1" x14ac:dyDescent="0.2">
      <c r="A529" s="821" t="s">
        <v>571</v>
      </c>
      <c r="B529" s="822" t="s">
        <v>572</v>
      </c>
      <c r="C529" s="825" t="s">
        <v>2747</v>
      </c>
      <c r="D529" s="839" t="s">
        <v>2748</v>
      </c>
      <c r="E529" s="825" t="s">
        <v>3126</v>
      </c>
      <c r="F529" s="839" t="s">
        <v>3127</v>
      </c>
      <c r="G529" s="825" t="s">
        <v>3569</v>
      </c>
      <c r="H529" s="825" t="s">
        <v>3570</v>
      </c>
      <c r="I529" s="831">
        <v>9019.8798828125</v>
      </c>
      <c r="J529" s="831">
        <v>1</v>
      </c>
      <c r="K529" s="832">
        <v>9019.8798828125</v>
      </c>
    </row>
    <row r="530" spans="1:11" ht="14.45" customHeight="1" x14ac:dyDescent="0.2">
      <c r="A530" s="821" t="s">
        <v>571</v>
      </c>
      <c r="B530" s="822" t="s">
        <v>572</v>
      </c>
      <c r="C530" s="825" t="s">
        <v>2747</v>
      </c>
      <c r="D530" s="839" t="s">
        <v>2748</v>
      </c>
      <c r="E530" s="825" t="s">
        <v>3126</v>
      </c>
      <c r="F530" s="839" t="s">
        <v>3127</v>
      </c>
      <c r="G530" s="825" t="s">
        <v>3571</v>
      </c>
      <c r="H530" s="825" t="s">
        <v>3572</v>
      </c>
      <c r="I530" s="831">
        <v>9019.8798828125</v>
      </c>
      <c r="J530" s="831">
        <v>1</v>
      </c>
      <c r="K530" s="832">
        <v>9019.8798828125</v>
      </c>
    </row>
    <row r="531" spans="1:11" ht="14.45" customHeight="1" x14ac:dyDescent="0.2">
      <c r="A531" s="821" t="s">
        <v>571</v>
      </c>
      <c r="B531" s="822" t="s">
        <v>572</v>
      </c>
      <c r="C531" s="825" t="s">
        <v>2747</v>
      </c>
      <c r="D531" s="839" t="s">
        <v>2748</v>
      </c>
      <c r="E531" s="825" t="s">
        <v>3126</v>
      </c>
      <c r="F531" s="839" t="s">
        <v>3127</v>
      </c>
      <c r="G531" s="825" t="s">
        <v>3573</v>
      </c>
      <c r="H531" s="825" t="s">
        <v>3574</v>
      </c>
      <c r="I531" s="831">
        <v>9019.8701171875</v>
      </c>
      <c r="J531" s="831">
        <v>1</v>
      </c>
      <c r="K531" s="832">
        <v>9019.8701171875</v>
      </c>
    </row>
    <row r="532" spans="1:11" ht="14.45" customHeight="1" x14ac:dyDescent="0.2">
      <c r="A532" s="821" t="s">
        <v>571</v>
      </c>
      <c r="B532" s="822" t="s">
        <v>572</v>
      </c>
      <c r="C532" s="825" t="s">
        <v>2747</v>
      </c>
      <c r="D532" s="839" t="s">
        <v>2748</v>
      </c>
      <c r="E532" s="825" t="s">
        <v>3126</v>
      </c>
      <c r="F532" s="839" t="s">
        <v>3127</v>
      </c>
      <c r="G532" s="825" t="s">
        <v>3575</v>
      </c>
      <c r="H532" s="825" t="s">
        <v>3576</v>
      </c>
      <c r="I532" s="831">
        <v>9019.8798828125</v>
      </c>
      <c r="J532" s="831">
        <v>1</v>
      </c>
      <c r="K532" s="832">
        <v>9019.8798828125</v>
      </c>
    </row>
    <row r="533" spans="1:11" ht="14.45" customHeight="1" x14ac:dyDescent="0.2">
      <c r="A533" s="821" t="s">
        <v>571</v>
      </c>
      <c r="B533" s="822" t="s">
        <v>572</v>
      </c>
      <c r="C533" s="825" t="s">
        <v>2747</v>
      </c>
      <c r="D533" s="839" t="s">
        <v>2748</v>
      </c>
      <c r="E533" s="825" t="s">
        <v>3126</v>
      </c>
      <c r="F533" s="839" t="s">
        <v>3127</v>
      </c>
      <c r="G533" s="825" t="s">
        <v>3577</v>
      </c>
      <c r="H533" s="825" t="s">
        <v>3578</v>
      </c>
      <c r="I533" s="831">
        <v>9019.8798828125</v>
      </c>
      <c r="J533" s="831">
        <v>1</v>
      </c>
      <c r="K533" s="832">
        <v>9019.8798828125</v>
      </c>
    </row>
    <row r="534" spans="1:11" ht="14.45" customHeight="1" x14ac:dyDescent="0.2">
      <c r="A534" s="821" t="s">
        <v>571</v>
      </c>
      <c r="B534" s="822" t="s">
        <v>572</v>
      </c>
      <c r="C534" s="825" t="s">
        <v>2747</v>
      </c>
      <c r="D534" s="839" t="s">
        <v>2748</v>
      </c>
      <c r="E534" s="825" t="s">
        <v>3126</v>
      </c>
      <c r="F534" s="839" t="s">
        <v>3127</v>
      </c>
      <c r="G534" s="825" t="s">
        <v>3579</v>
      </c>
      <c r="H534" s="825" t="s">
        <v>3580</v>
      </c>
      <c r="I534" s="831">
        <v>7893.1201171875</v>
      </c>
      <c r="J534" s="831">
        <v>2</v>
      </c>
      <c r="K534" s="832">
        <v>15786.240234375</v>
      </c>
    </row>
    <row r="535" spans="1:11" ht="14.45" customHeight="1" x14ac:dyDescent="0.2">
      <c r="A535" s="821" t="s">
        <v>571</v>
      </c>
      <c r="B535" s="822" t="s">
        <v>572</v>
      </c>
      <c r="C535" s="825" t="s">
        <v>2747</v>
      </c>
      <c r="D535" s="839" t="s">
        <v>2748</v>
      </c>
      <c r="E535" s="825" t="s">
        <v>3126</v>
      </c>
      <c r="F535" s="839" t="s">
        <v>3127</v>
      </c>
      <c r="G535" s="825" t="s">
        <v>3581</v>
      </c>
      <c r="H535" s="825" t="s">
        <v>3582</v>
      </c>
      <c r="I535" s="831">
        <v>9158.2900390625</v>
      </c>
      <c r="J535" s="831">
        <v>1</v>
      </c>
      <c r="K535" s="832">
        <v>9158.2900390625</v>
      </c>
    </row>
    <row r="536" spans="1:11" ht="14.45" customHeight="1" x14ac:dyDescent="0.2">
      <c r="A536" s="821" t="s">
        <v>571</v>
      </c>
      <c r="B536" s="822" t="s">
        <v>572</v>
      </c>
      <c r="C536" s="825" t="s">
        <v>2747</v>
      </c>
      <c r="D536" s="839" t="s">
        <v>2748</v>
      </c>
      <c r="E536" s="825" t="s">
        <v>3126</v>
      </c>
      <c r="F536" s="839" t="s">
        <v>3127</v>
      </c>
      <c r="G536" s="825" t="s">
        <v>3583</v>
      </c>
      <c r="H536" s="825" t="s">
        <v>3584</v>
      </c>
      <c r="I536" s="831">
        <v>8454.5498046875</v>
      </c>
      <c r="J536" s="831">
        <v>1</v>
      </c>
      <c r="K536" s="832">
        <v>8454.5498046875</v>
      </c>
    </row>
    <row r="537" spans="1:11" ht="14.45" customHeight="1" x14ac:dyDescent="0.2">
      <c r="A537" s="821" t="s">
        <v>571</v>
      </c>
      <c r="B537" s="822" t="s">
        <v>572</v>
      </c>
      <c r="C537" s="825" t="s">
        <v>2747</v>
      </c>
      <c r="D537" s="839" t="s">
        <v>2748</v>
      </c>
      <c r="E537" s="825" t="s">
        <v>3126</v>
      </c>
      <c r="F537" s="839" t="s">
        <v>3127</v>
      </c>
      <c r="G537" s="825" t="s">
        <v>3585</v>
      </c>
      <c r="H537" s="825" t="s">
        <v>3586</v>
      </c>
      <c r="I537" s="831">
        <v>9112.75</v>
      </c>
      <c r="J537" s="831">
        <v>1</v>
      </c>
      <c r="K537" s="832">
        <v>9112.75</v>
      </c>
    </row>
    <row r="538" spans="1:11" ht="14.45" customHeight="1" x14ac:dyDescent="0.2">
      <c r="A538" s="821" t="s">
        <v>571</v>
      </c>
      <c r="B538" s="822" t="s">
        <v>572</v>
      </c>
      <c r="C538" s="825" t="s">
        <v>2747</v>
      </c>
      <c r="D538" s="839" t="s">
        <v>2748</v>
      </c>
      <c r="E538" s="825" t="s">
        <v>3126</v>
      </c>
      <c r="F538" s="839" t="s">
        <v>3127</v>
      </c>
      <c r="G538" s="825" t="s">
        <v>3587</v>
      </c>
      <c r="H538" s="825" t="s">
        <v>3588</v>
      </c>
      <c r="I538" s="831">
        <v>9112.759765625</v>
      </c>
      <c r="J538" s="831">
        <v>1</v>
      </c>
      <c r="K538" s="832">
        <v>9112.759765625</v>
      </c>
    </row>
    <row r="539" spans="1:11" ht="14.45" customHeight="1" x14ac:dyDescent="0.2">
      <c r="A539" s="821" t="s">
        <v>571</v>
      </c>
      <c r="B539" s="822" t="s">
        <v>572</v>
      </c>
      <c r="C539" s="825" t="s">
        <v>2747</v>
      </c>
      <c r="D539" s="839" t="s">
        <v>2748</v>
      </c>
      <c r="E539" s="825" t="s">
        <v>3126</v>
      </c>
      <c r="F539" s="839" t="s">
        <v>3127</v>
      </c>
      <c r="G539" s="825" t="s">
        <v>3589</v>
      </c>
      <c r="H539" s="825" t="s">
        <v>3590</v>
      </c>
      <c r="I539" s="831">
        <v>9112.75</v>
      </c>
      <c r="J539" s="831">
        <v>1</v>
      </c>
      <c r="K539" s="832">
        <v>9112.75</v>
      </c>
    </row>
    <row r="540" spans="1:11" ht="14.45" customHeight="1" x14ac:dyDescent="0.2">
      <c r="A540" s="821" t="s">
        <v>571</v>
      </c>
      <c r="B540" s="822" t="s">
        <v>572</v>
      </c>
      <c r="C540" s="825" t="s">
        <v>2747</v>
      </c>
      <c r="D540" s="839" t="s">
        <v>2748</v>
      </c>
      <c r="E540" s="825" t="s">
        <v>3126</v>
      </c>
      <c r="F540" s="839" t="s">
        <v>3127</v>
      </c>
      <c r="G540" s="825" t="s">
        <v>3591</v>
      </c>
      <c r="H540" s="825" t="s">
        <v>3592</v>
      </c>
      <c r="I540" s="831">
        <v>9112.7548828125</v>
      </c>
      <c r="J540" s="831">
        <v>2</v>
      </c>
      <c r="K540" s="832">
        <v>18225.509765625</v>
      </c>
    </row>
    <row r="541" spans="1:11" ht="14.45" customHeight="1" x14ac:dyDescent="0.2">
      <c r="A541" s="821" t="s">
        <v>571</v>
      </c>
      <c r="B541" s="822" t="s">
        <v>572</v>
      </c>
      <c r="C541" s="825" t="s">
        <v>2747</v>
      </c>
      <c r="D541" s="839" t="s">
        <v>2748</v>
      </c>
      <c r="E541" s="825" t="s">
        <v>3126</v>
      </c>
      <c r="F541" s="839" t="s">
        <v>3127</v>
      </c>
      <c r="G541" s="825" t="s">
        <v>3593</v>
      </c>
      <c r="H541" s="825" t="s">
        <v>3594</v>
      </c>
      <c r="I541" s="831">
        <v>4452.7998046875</v>
      </c>
      <c r="J541" s="831">
        <v>8</v>
      </c>
      <c r="K541" s="832">
        <v>35622.3984375</v>
      </c>
    </row>
    <row r="542" spans="1:11" ht="14.45" customHeight="1" x14ac:dyDescent="0.2">
      <c r="A542" s="821" t="s">
        <v>571</v>
      </c>
      <c r="B542" s="822" t="s">
        <v>572</v>
      </c>
      <c r="C542" s="825" t="s">
        <v>2747</v>
      </c>
      <c r="D542" s="839" t="s">
        <v>2748</v>
      </c>
      <c r="E542" s="825" t="s">
        <v>3126</v>
      </c>
      <c r="F542" s="839" t="s">
        <v>3127</v>
      </c>
      <c r="G542" s="825" t="s">
        <v>3595</v>
      </c>
      <c r="H542" s="825" t="s">
        <v>3596</v>
      </c>
      <c r="I542" s="831">
        <v>7364.83984375</v>
      </c>
      <c r="J542" s="831">
        <v>1</v>
      </c>
      <c r="K542" s="832">
        <v>7364.83984375</v>
      </c>
    </row>
    <row r="543" spans="1:11" ht="14.45" customHeight="1" x14ac:dyDescent="0.2">
      <c r="A543" s="821" t="s">
        <v>571</v>
      </c>
      <c r="B543" s="822" t="s">
        <v>572</v>
      </c>
      <c r="C543" s="825" t="s">
        <v>2747</v>
      </c>
      <c r="D543" s="839" t="s">
        <v>2748</v>
      </c>
      <c r="E543" s="825" t="s">
        <v>3126</v>
      </c>
      <c r="F543" s="839" t="s">
        <v>3127</v>
      </c>
      <c r="G543" s="825" t="s">
        <v>3597</v>
      </c>
      <c r="H543" s="825" t="s">
        <v>3598</v>
      </c>
      <c r="I543" s="831">
        <v>7364.849853515625</v>
      </c>
      <c r="J543" s="831">
        <v>4</v>
      </c>
      <c r="K543" s="832">
        <v>29459.3994140625</v>
      </c>
    </row>
    <row r="544" spans="1:11" ht="14.45" customHeight="1" x14ac:dyDescent="0.2">
      <c r="A544" s="821" t="s">
        <v>571</v>
      </c>
      <c r="B544" s="822" t="s">
        <v>572</v>
      </c>
      <c r="C544" s="825" t="s">
        <v>2747</v>
      </c>
      <c r="D544" s="839" t="s">
        <v>2748</v>
      </c>
      <c r="E544" s="825" t="s">
        <v>3126</v>
      </c>
      <c r="F544" s="839" t="s">
        <v>3127</v>
      </c>
      <c r="G544" s="825" t="s">
        <v>3599</v>
      </c>
      <c r="H544" s="825" t="s">
        <v>3600</v>
      </c>
      <c r="I544" s="831">
        <v>7364.83984375</v>
      </c>
      <c r="J544" s="831">
        <v>1</v>
      </c>
      <c r="K544" s="832">
        <v>7364.83984375</v>
      </c>
    </row>
    <row r="545" spans="1:11" ht="14.45" customHeight="1" x14ac:dyDescent="0.2">
      <c r="A545" s="821" t="s">
        <v>571</v>
      </c>
      <c r="B545" s="822" t="s">
        <v>572</v>
      </c>
      <c r="C545" s="825" t="s">
        <v>2747</v>
      </c>
      <c r="D545" s="839" t="s">
        <v>2748</v>
      </c>
      <c r="E545" s="825" t="s">
        <v>3126</v>
      </c>
      <c r="F545" s="839" t="s">
        <v>3127</v>
      </c>
      <c r="G545" s="825" t="s">
        <v>3601</v>
      </c>
      <c r="H545" s="825" t="s">
        <v>3602</v>
      </c>
      <c r="I545" s="831">
        <v>7364.83984375</v>
      </c>
      <c r="J545" s="831">
        <v>3</v>
      </c>
      <c r="K545" s="832">
        <v>22094.51953125</v>
      </c>
    </row>
    <row r="546" spans="1:11" ht="14.45" customHeight="1" x14ac:dyDescent="0.2">
      <c r="A546" s="821" t="s">
        <v>571</v>
      </c>
      <c r="B546" s="822" t="s">
        <v>572</v>
      </c>
      <c r="C546" s="825" t="s">
        <v>2747</v>
      </c>
      <c r="D546" s="839" t="s">
        <v>2748</v>
      </c>
      <c r="E546" s="825" t="s">
        <v>3126</v>
      </c>
      <c r="F546" s="839" t="s">
        <v>3127</v>
      </c>
      <c r="G546" s="825" t="s">
        <v>3603</v>
      </c>
      <c r="H546" s="825" t="s">
        <v>3604</v>
      </c>
      <c r="I546" s="831">
        <v>10779.2099609375</v>
      </c>
      <c r="J546" s="831">
        <v>2</v>
      </c>
      <c r="K546" s="832">
        <v>21558.419921875</v>
      </c>
    </row>
    <row r="547" spans="1:11" ht="14.45" customHeight="1" x14ac:dyDescent="0.2">
      <c r="A547" s="821" t="s">
        <v>571</v>
      </c>
      <c r="B547" s="822" t="s">
        <v>572</v>
      </c>
      <c r="C547" s="825" t="s">
        <v>2747</v>
      </c>
      <c r="D547" s="839" t="s">
        <v>2748</v>
      </c>
      <c r="E547" s="825" t="s">
        <v>3126</v>
      </c>
      <c r="F547" s="839" t="s">
        <v>3127</v>
      </c>
      <c r="G547" s="825" t="s">
        <v>3605</v>
      </c>
      <c r="H547" s="825" t="s">
        <v>3606</v>
      </c>
      <c r="I547" s="831">
        <v>10779.2099609375</v>
      </c>
      <c r="J547" s="831">
        <v>1</v>
      </c>
      <c r="K547" s="832">
        <v>10779.2099609375</v>
      </c>
    </row>
    <row r="548" spans="1:11" ht="14.45" customHeight="1" x14ac:dyDescent="0.2">
      <c r="A548" s="821" t="s">
        <v>571</v>
      </c>
      <c r="B548" s="822" t="s">
        <v>572</v>
      </c>
      <c r="C548" s="825" t="s">
        <v>2747</v>
      </c>
      <c r="D548" s="839" t="s">
        <v>2748</v>
      </c>
      <c r="E548" s="825" t="s">
        <v>3126</v>
      </c>
      <c r="F548" s="839" t="s">
        <v>3127</v>
      </c>
      <c r="G548" s="825" t="s">
        <v>3607</v>
      </c>
      <c r="H548" s="825" t="s">
        <v>3608</v>
      </c>
      <c r="I548" s="831">
        <v>10779.2197265625</v>
      </c>
      <c r="J548" s="831">
        <v>1</v>
      </c>
      <c r="K548" s="832">
        <v>10779.2197265625</v>
      </c>
    </row>
    <row r="549" spans="1:11" ht="14.45" customHeight="1" x14ac:dyDescent="0.2">
      <c r="A549" s="821" t="s">
        <v>571</v>
      </c>
      <c r="B549" s="822" t="s">
        <v>572</v>
      </c>
      <c r="C549" s="825" t="s">
        <v>2747</v>
      </c>
      <c r="D549" s="839" t="s">
        <v>2748</v>
      </c>
      <c r="E549" s="825" t="s">
        <v>3126</v>
      </c>
      <c r="F549" s="839" t="s">
        <v>3127</v>
      </c>
      <c r="G549" s="825" t="s">
        <v>3609</v>
      </c>
      <c r="H549" s="825" t="s">
        <v>3610</v>
      </c>
      <c r="I549" s="831">
        <v>10779.2197265625</v>
      </c>
      <c r="J549" s="831">
        <v>1</v>
      </c>
      <c r="K549" s="832">
        <v>10779.2197265625</v>
      </c>
    </row>
    <row r="550" spans="1:11" ht="14.45" customHeight="1" x14ac:dyDescent="0.2">
      <c r="A550" s="821" t="s">
        <v>571</v>
      </c>
      <c r="B550" s="822" t="s">
        <v>572</v>
      </c>
      <c r="C550" s="825" t="s">
        <v>2747</v>
      </c>
      <c r="D550" s="839" t="s">
        <v>2748</v>
      </c>
      <c r="E550" s="825" t="s">
        <v>3126</v>
      </c>
      <c r="F550" s="839" t="s">
        <v>3127</v>
      </c>
      <c r="G550" s="825" t="s">
        <v>3611</v>
      </c>
      <c r="H550" s="825" t="s">
        <v>3612</v>
      </c>
      <c r="I550" s="831">
        <v>10779.2099609375</v>
      </c>
      <c r="J550" s="831">
        <v>2</v>
      </c>
      <c r="K550" s="832">
        <v>21558.419921875</v>
      </c>
    </row>
    <row r="551" spans="1:11" ht="14.45" customHeight="1" x14ac:dyDescent="0.2">
      <c r="A551" s="821" t="s">
        <v>571</v>
      </c>
      <c r="B551" s="822" t="s">
        <v>572</v>
      </c>
      <c r="C551" s="825" t="s">
        <v>2747</v>
      </c>
      <c r="D551" s="839" t="s">
        <v>2748</v>
      </c>
      <c r="E551" s="825" t="s">
        <v>3126</v>
      </c>
      <c r="F551" s="839" t="s">
        <v>3127</v>
      </c>
      <c r="G551" s="825" t="s">
        <v>3613</v>
      </c>
      <c r="H551" s="825" t="s">
        <v>3614</v>
      </c>
      <c r="I551" s="831">
        <v>10779.2197265625</v>
      </c>
      <c r="J551" s="831">
        <v>1</v>
      </c>
      <c r="K551" s="832">
        <v>10779.2197265625</v>
      </c>
    </row>
    <row r="552" spans="1:11" ht="14.45" customHeight="1" x14ac:dyDescent="0.2">
      <c r="A552" s="821" t="s">
        <v>571</v>
      </c>
      <c r="B552" s="822" t="s">
        <v>572</v>
      </c>
      <c r="C552" s="825" t="s">
        <v>2747</v>
      </c>
      <c r="D552" s="839" t="s">
        <v>2748</v>
      </c>
      <c r="E552" s="825" t="s">
        <v>3126</v>
      </c>
      <c r="F552" s="839" t="s">
        <v>3127</v>
      </c>
      <c r="G552" s="825" t="s">
        <v>3615</v>
      </c>
      <c r="H552" s="825" t="s">
        <v>3616</v>
      </c>
      <c r="I552" s="831">
        <v>7284.91015625</v>
      </c>
      <c r="J552" s="831">
        <v>1</v>
      </c>
      <c r="K552" s="832">
        <v>7284.91015625</v>
      </c>
    </row>
    <row r="553" spans="1:11" ht="14.45" customHeight="1" x14ac:dyDescent="0.2">
      <c r="A553" s="821" t="s">
        <v>571</v>
      </c>
      <c r="B553" s="822" t="s">
        <v>572</v>
      </c>
      <c r="C553" s="825" t="s">
        <v>2747</v>
      </c>
      <c r="D553" s="839" t="s">
        <v>2748</v>
      </c>
      <c r="E553" s="825" t="s">
        <v>3126</v>
      </c>
      <c r="F553" s="839" t="s">
        <v>3127</v>
      </c>
      <c r="G553" s="825" t="s">
        <v>3617</v>
      </c>
      <c r="H553" s="825" t="s">
        <v>3618</v>
      </c>
      <c r="I553" s="831">
        <v>527.8499755859375</v>
      </c>
      <c r="J553" s="831">
        <v>5</v>
      </c>
      <c r="K553" s="832">
        <v>2639.2498779296875</v>
      </c>
    </row>
    <row r="554" spans="1:11" ht="14.45" customHeight="1" x14ac:dyDescent="0.2">
      <c r="A554" s="821" t="s">
        <v>571</v>
      </c>
      <c r="B554" s="822" t="s">
        <v>572</v>
      </c>
      <c r="C554" s="825" t="s">
        <v>2747</v>
      </c>
      <c r="D554" s="839" t="s">
        <v>2748</v>
      </c>
      <c r="E554" s="825" t="s">
        <v>3126</v>
      </c>
      <c r="F554" s="839" t="s">
        <v>3127</v>
      </c>
      <c r="G554" s="825" t="s">
        <v>3619</v>
      </c>
      <c r="H554" s="825" t="s">
        <v>3620</v>
      </c>
      <c r="I554" s="831">
        <v>527.8499755859375</v>
      </c>
      <c r="J554" s="831">
        <v>8</v>
      </c>
      <c r="K554" s="832">
        <v>4222.7998046875</v>
      </c>
    </row>
    <row r="555" spans="1:11" ht="14.45" customHeight="1" x14ac:dyDescent="0.2">
      <c r="A555" s="821" t="s">
        <v>571</v>
      </c>
      <c r="B555" s="822" t="s">
        <v>572</v>
      </c>
      <c r="C555" s="825" t="s">
        <v>2747</v>
      </c>
      <c r="D555" s="839" t="s">
        <v>2748</v>
      </c>
      <c r="E555" s="825" t="s">
        <v>3126</v>
      </c>
      <c r="F555" s="839" t="s">
        <v>3127</v>
      </c>
      <c r="G555" s="825" t="s">
        <v>3621</v>
      </c>
      <c r="H555" s="825" t="s">
        <v>3622</v>
      </c>
      <c r="I555" s="831">
        <v>527.8499755859375</v>
      </c>
      <c r="J555" s="831">
        <v>30</v>
      </c>
      <c r="K555" s="832">
        <v>15835.499389648438</v>
      </c>
    </row>
    <row r="556" spans="1:11" ht="14.45" customHeight="1" x14ac:dyDescent="0.2">
      <c r="A556" s="821" t="s">
        <v>571</v>
      </c>
      <c r="B556" s="822" t="s">
        <v>572</v>
      </c>
      <c r="C556" s="825" t="s">
        <v>2747</v>
      </c>
      <c r="D556" s="839" t="s">
        <v>2748</v>
      </c>
      <c r="E556" s="825" t="s">
        <v>3126</v>
      </c>
      <c r="F556" s="839" t="s">
        <v>3127</v>
      </c>
      <c r="G556" s="825" t="s">
        <v>3623</v>
      </c>
      <c r="H556" s="825" t="s">
        <v>3624</v>
      </c>
      <c r="I556" s="831">
        <v>527.8499755859375</v>
      </c>
      <c r="J556" s="831">
        <v>50</v>
      </c>
      <c r="K556" s="832">
        <v>26392.499267578125</v>
      </c>
    </row>
    <row r="557" spans="1:11" ht="14.45" customHeight="1" x14ac:dyDescent="0.2">
      <c r="A557" s="821" t="s">
        <v>571</v>
      </c>
      <c r="B557" s="822" t="s">
        <v>572</v>
      </c>
      <c r="C557" s="825" t="s">
        <v>2747</v>
      </c>
      <c r="D557" s="839" t="s">
        <v>2748</v>
      </c>
      <c r="E557" s="825" t="s">
        <v>3126</v>
      </c>
      <c r="F557" s="839" t="s">
        <v>3127</v>
      </c>
      <c r="G557" s="825" t="s">
        <v>3625</v>
      </c>
      <c r="H557" s="825" t="s">
        <v>3626</v>
      </c>
      <c r="I557" s="831">
        <v>527.8499755859375</v>
      </c>
      <c r="J557" s="831">
        <v>69</v>
      </c>
      <c r="K557" s="832">
        <v>36421.649536132813</v>
      </c>
    </row>
    <row r="558" spans="1:11" ht="14.45" customHeight="1" x14ac:dyDescent="0.2">
      <c r="A558" s="821" t="s">
        <v>571</v>
      </c>
      <c r="B558" s="822" t="s">
        <v>572</v>
      </c>
      <c r="C558" s="825" t="s">
        <v>2747</v>
      </c>
      <c r="D558" s="839" t="s">
        <v>2748</v>
      </c>
      <c r="E558" s="825" t="s">
        <v>3126</v>
      </c>
      <c r="F558" s="839" t="s">
        <v>3127</v>
      </c>
      <c r="G558" s="825" t="s">
        <v>3627</v>
      </c>
      <c r="H558" s="825" t="s">
        <v>3628</v>
      </c>
      <c r="I558" s="831">
        <v>527.8499755859375</v>
      </c>
      <c r="J558" s="831">
        <v>43</v>
      </c>
      <c r="K558" s="832">
        <v>22697.549438476563</v>
      </c>
    </row>
    <row r="559" spans="1:11" ht="14.45" customHeight="1" x14ac:dyDescent="0.2">
      <c r="A559" s="821" t="s">
        <v>571</v>
      </c>
      <c r="B559" s="822" t="s">
        <v>572</v>
      </c>
      <c r="C559" s="825" t="s">
        <v>2747</v>
      </c>
      <c r="D559" s="839" t="s">
        <v>2748</v>
      </c>
      <c r="E559" s="825" t="s">
        <v>3126</v>
      </c>
      <c r="F559" s="839" t="s">
        <v>3127</v>
      </c>
      <c r="G559" s="825" t="s">
        <v>3629</v>
      </c>
      <c r="H559" s="825" t="s">
        <v>3630</v>
      </c>
      <c r="I559" s="831">
        <v>527.8499755859375</v>
      </c>
      <c r="J559" s="831">
        <v>9</v>
      </c>
      <c r="K559" s="832">
        <v>4750.6497802734375</v>
      </c>
    </row>
    <row r="560" spans="1:11" ht="14.45" customHeight="1" x14ac:dyDescent="0.2">
      <c r="A560" s="821" t="s">
        <v>571</v>
      </c>
      <c r="B560" s="822" t="s">
        <v>572</v>
      </c>
      <c r="C560" s="825" t="s">
        <v>2747</v>
      </c>
      <c r="D560" s="839" t="s">
        <v>2748</v>
      </c>
      <c r="E560" s="825" t="s">
        <v>3126</v>
      </c>
      <c r="F560" s="839" t="s">
        <v>3127</v>
      </c>
      <c r="G560" s="825" t="s">
        <v>3631</v>
      </c>
      <c r="H560" s="825" t="s">
        <v>3632</v>
      </c>
      <c r="I560" s="831">
        <v>527.8499755859375</v>
      </c>
      <c r="J560" s="831">
        <v>5</v>
      </c>
      <c r="K560" s="832">
        <v>2639.2498779296875</v>
      </c>
    </row>
    <row r="561" spans="1:11" ht="14.45" customHeight="1" x14ac:dyDescent="0.2">
      <c r="A561" s="821" t="s">
        <v>571</v>
      </c>
      <c r="B561" s="822" t="s">
        <v>572</v>
      </c>
      <c r="C561" s="825" t="s">
        <v>2747</v>
      </c>
      <c r="D561" s="839" t="s">
        <v>2748</v>
      </c>
      <c r="E561" s="825" t="s">
        <v>3126</v>
      </c>
      <c r="F561" s="839" t="s">
        <v>3127</v>
      </c>
      <c r="G561" s="825" t="s">
        <v>3633</v>
      </c>
      <c r="H561" s="825" t="s">
        <v>3634</v>
      </c>
      <c r="I561" s="831">
        <v>527.8499755859375</v>
      </c>
      <c r="J561" s="831">
        <v>9</v>
      </c>
      <c r="K561" s="832">
        <v>4750.64990234375</v>
      </c>
    </row>
    <row r="562" spans="1:11" ht="14.45" customHeight="1" x14ac:dyDescent="0.2">
      <c r="A562" s="821" t="s">
        <v>571</v>
      </c>
      <c r="B562" s="822" t="s">
        <v>572</v>
      </c>
      <c r="C562" s="825" t="s">
        <v>2747</v>
      </c>
      <c r="D562" s="839" t="s">
        <v>2748</v>
      </c>
      <c r="E562" s="825" t="s">
        <v>3126</v>
      </c>
      <c r="F562" s="839" t="s">
        <v>3127</v>
      </c>
      <c r="G562" s="825" t="s">
        <v>3635</v>
      </c>
      <c r="H562" s="825" t="s">
        <v>3636</v>
      </c>
      <c r="I562" s="831">
        <v>5442.9501953125</v>
      </c>
      <c r="J562" s="831">
        <v>1</v>
      </c>
      <c r="K562" s="832">
        <v>5442.9501953125</v>
      </c>
    </row>
    <row r="563" spans="1:11" ht="14.45" customHeight="1" x14ac:dyDescent="0.2">
      <c r="A563" s="821" t="s">
        <v>571</v>
      </c>
      <c r="B563" s="822" t="s">
        <v>572</v>
      </c>
      <c r="C563" s="825" t="s">
        <v>2747</v>
      </c>
      <c r="D563" s="839" t="s">
        <v>2748</v>
      </c>
      <c r="E563" s="825" t="s">
        <v>3126</v>
      </c>
      <c r="F563" s="839" t="s">
        <v>3127</v>
      </c>
      <c r="G563" s="825" t="s">
        <v>3637</v>
      </c>
      <c r="H563" s="825" t="s">
        <v>3638</v>
      </c>
      <c r="I563" s="831">
        <v>5442.9501953125</v>
      </c>
      <c r="J563" s="831">
        <v>3</v>
      </c>
      <c r="K563" s="832">
        <v>16328.8505859375</v>
      </c>
    </row>
    <row r="564" spans="1:11" ht="14.45" customHeight="1" x14ac:dyDescent="0.2">
      <c r="A564" s="821" t="s">
        <v>571</v>
      </c>
      <c r="B564" s="822" t="s">
        <v>572</v>
      </c>
      <c r="C564" s="825" t="s">
        <v>2747</v>
      </c>
      <c r="D564" s="839" t="s">
        <v>2748</v>
      </c>
      <c r="E564" s="825" t="s">
        <v>3126</v>
      </c>
      <c r="F564" s="839" t="s">
        <v>3127</v>
      </c>
      <c r="G564" s="825" t="s">
        <v>3639</v>
      </c>
      <c r="H564" s="825" t="s">
        <v>3640</v>
      </c>
      <c r="I564" s="831">
        <v>4452.7998046875</v>
      </c>
      <c r="J564" s="831">
        <v>16</v>
      </c>
      <c r="K564" s="832">
        <v>71244.796875</v>
      </c>
    </row>
    <row r="565" spans="1:11" ht="14.45" customHeight="1" x14ac:dyDescent="0.2">
      <c r="A565" s="821" t="s">
        <v>571</v>
      </c>
      <c r="B565" s="822" t="s">
        <v>572</v>
      </c>
      <c r="C565" s="825" t="s">
        <v>2747</v>
      </c>
      <c r="D565" s="839" t="s">
        <v>2748</v>
      </c>
      <c r="E565" s="825" t="s">
        <v>3126</v>
      </c>
      <c r="F565" s="839" t="s">
        <v>3127</v>
      </c>
      <c r="G565" s="825" t="s">
        <v>3641</v>
      </c>
      <c r="H565" s="825" t="s">
        <v>3642</v>
      </c>
      <c r="I565" s="831">
        <v>4452.7998046875</v>
      </c>
      <c r="J565" s="831">
        <v>4</v>
      </c>
      <c r="K565" s="832">
        <v>17811.19921875</v>
      </c>
    </row>
    <row r="566" spans="1:11" ht="14.45" customHeight="1" x14ac:dyDescent="0.2">
      <c r="A566" s="821" t="s">
        <v>571</v>
      </c>
      <c r="B566" s="822" t="s">
        <v>572</v>
      </c>
      <c r="C566" s="825" t="s">
        <v>2747</v>
      </c>
      <c r="D566" s="839" t="s">
        <v>2748</v>
      </c>
      <c r="E566" s="825" t="s">
        <v>3126</v>
      </c>
      <c r="F566" s="839" t="s">
        <v>3127</v>
      </c>
      <c r="G566" s="825" t="s">
        <v>3643</v>
      </c>
      <c r="H566" s="825" t="s">
        <v>3644</v>
      </c>
      <c r="I566" s="831">
        <v>4452.7998046875</v>
      </c>
      <c r="J566" s="831">
        <v>19</v>
      </c>
      <c r="K566" s="832">
        <v>84603.1982421875</v>
      </c>
    </row>
    <row r="567" spans="1:11" ht="14.45" customHeight="1" x14ac:dyDescent="0.2">
      <c r="A567" s="821" t="s">
        <v>571</v>
      </c>
      <c r="B567" s="822" t="s">
        <v>572</v>
      </c>
      <c r="C567" s="825" t="s">
        <v>2747</v>
      </c>
      <c r="D567" s="839" t="s">
        <v>2748</v>
      </c>
      <c r="E567" s="825" t="s">
        <v>3126</v>
      </c>
      <c r="F567" s="839" t="s">
        <v>3127</v>
      </c>
      <c r="G567" s="825" t="s">
        <v>3645</v>
      </c>
      <c r="H567" s="825" t="s">
        <v>3646</v>
      </c>
      <c r="I567" s="831">
        <v>4452.7998046875</v>
      </c>
      <c r="J567" s="831">
        <v>16</v>
      </c>
      <c r="K567" s="832">
        <v>71244.796875</v>
      </c>
    </row>
    <row r="568" spans="1:11" ht="14.45" customHeight="1" x14ac:dyDescent="0.2">
      <c r="A568" s="821" t="s">
        <v>571</v>
      </c>
      <c r="B568" s="822" t="s">
        <v>572</v>
      </c>
      <c r="C568" s="825" t="s">
        <v>2747</v>
      </c>
      <c r="D568" s="839" t="s">
        <v>2748</v>
      </c>
      <c r="E568" s="825" t="s">
        <v>3126</v>
      </c>
      <c r="F568" s="839" t="s">
        <v>3127</v>
      </c>
      <c r="G568" s="825" t="s">
        <v>3647</v>
      </c>
      <c r="H568" s="825" t="s">
        <v>3648</v>
      </c>
      <c r="I568" s="831">
        <v>4452.7998046875</v>
      </c>
      <c r="J568" s="831">
        <v>3</v>
      </c>
      <c r="K568" s="832">
        <v>13358.3994140625</v>
      </c>
    </row>
    <row r="569" spans="1:11" ht="14.45" customHeight="1" x14ac:dyDescent="0.2">
      <c r="A569" s="821" t="s">
        <v>571</v>
      </c>
      <c r="B569" s="822" t="s">
        <v>572</v>
      </c>
      <c r="C569" s="825" t="s">
        <v>2747</v>
      </c>
      <c r="D569" s="839" t="s">
        <v>2748</v>
      </c>
      <c r="E569" s="825" t="s">
        <v>3126</v>
      </c>
      <c r="F569" s="839" t="s">
        <v>3127</v>
      </c>
      <c r="G569" s="825" t="s">
        <v>3649</v>
      </c>
      <c r="H569" s="825" t="s">
        <v>3650</v>
      </c>
      <c r="I569" s="831">
        <v>8717</v>
      </c>
      <c r="J569" s="831">
        <v>1</v>
      </c>
      <c r="K569" s="832">
        <v>8717</v>
      </c>
    </row>
    <row r="570" spans="1:11" ht="14.45" customHeight="1" x14ac:dyDescent="0.2">
      <c r="A570" s="821" t="s">
        <v>571</v>
      </c>
      <c r="B570" s="822" t="s">
        <v>572</v>
      </c>
      <c r="C570" s="825" t="s">
        <v>2747</v>
      </c>
      <c r="D570" s="839" t="s">
        <v>2748</v>
      </c>
      <c r="E570" s="825" t="s">
        <v>3126</v>
      </c>
      <c r="F570" s="839" t="s">
        <v>3127</v>
      </c>
      <c r="G570" s="825" t="s">
        <v>3651</v>
      </c>
      <c r="H570" s="825" t="s">
        <v>3652</v>
      </c>
      <c r="I570" s="831">
        <v>8717</v>
      </c>
      <c r="J570" s="831">
        <v>4</v>
      </c>
      <c r="K570" s="832">
        <v>34868</v>
      </c>
    </row>
    <row r="571" spans="1:11" ht="14.45" customHeight="1" x14ac:dyDescent="0.2">
      <c r="A571" s="821" t="s">
        <v>571</v>
      </c>
      <c r="B571" s="822" t="s">
        <v>572</v>
      </c>
      <c r="C571" s="825" t="s">
        <v>2747</v>
      </c>
      <c r="D571" s="839" t="s">
        <v>2748</v>
      </c>
      <c r="E571" s="825" t="s">
        <v>3126</v>
      </c>
      <c r="F571" s="839" t="s">
        <v>3127</v>
      </c>
      <c r="G571" s="825" t="s">
        <v>3653</v>
      </c>
      <c r="H571" s="825" t="s">
        <v>3654</v>
      </c>
      <c r="I571" s="831">
        <v>8717</v>
      </c>
      <c r="J571" s="831">
        <v>4</v>
      </c>
      <c r="K571" s="832">
        <v>34868</v>
      </c>
    </row>
    <row r="572" spans="1:11" ht="14.45" customHeight="1" x14ac:dyDescent="0.2">
      <c r="A572" s="821" t="s">
        <v>571</v>
      </c>
      <c r="B572" s="822" t="s">
        <v>572</v>
      </c>
      <c r="C572" s="825" t="s">
        <v>2747</v>
      </c>
      <c r="D572" s="839" t="s">
        <v>2748</v>
      </c>
      <c r="E572" s="825" t="s">
        <v>3126</v>
      </c>
      <c r="F572" s="839" t="s">
        <v>3127</v>
      </c>
      <c r="G572" s="825" t="s">
        <v>3655</v>
      </c>
      <c r="H572" s="825" t="s">
        <v>3656</v>
      </c>
      <c r="I572" s="831">
        <v>8717</v>
      </c>
      <c r="J572" s="831">
        <v>1</v>
      </c>
      <c r="K572" s="832">
        <v>8717</v>
      </c>
    </row>
    <row r="573" spans="1:11" ht="14.45" customHeight="1" x14ac:dyDescent="0.2">
      <c r="A573" s="821" t="s">
        <v>571</v>
      </c>
      <c r="B573" s="822" t="s">
        <v>572</v>
      </c>
      <c r="C573" s="825" t="s">
        <v>2747</v>
      </c>
      <c r="D573" s="839" t="s">
        <v>2748</v>
      </c>
      <c r="E573" s="825" t="s">
        <v>3126</v>
      </c>
      <c r="F573" s="839" t="s">
        <v>3127</v>
      </c>
      <c r="G573" s="825" t="s">
        <v>3657</v>
      </c>
      <c r="H573" s="825" t="s">
        <v>3658</v>
      </c>
      <c r="I573" s="831">
        <v>8717</v>
      </c>
      <c r="J573" s="831">
        <v>2</v>
      </c>
      <c r="K573" s="832">
        <v>17434</v>
      </c>
    </row>
    <row r="574" spans="1:11" ht="14.45" customHeight="1" x14ac:dyDescent="0.2">
      <c r="A574" s="821" t="s">
        <v>571</v>
      </c>
      <c r="B574" s="822" t="s">
        <v>572</v>
      </c>
      <c r="C574" s="825" t="s">
        <v>2747</v>
      </c>
      <c r="D574" s="839" t="s">
        <v>2748</v>
      </c>
      <c r="E574" s="825" t="s">
        <v>3126</v>
      </c>
      <c r="F574" s="839" t="s">
        <v>3127</v>
      </c>
      <c r="G574" s="825" t="s">
        <v>3659</v>
      </c>
      <c r="H574" s="825" t="s">
        <v>3660</v>
      </c>
      <c r="I574" s="831">
        <v>8717</v>
      </c>
      <c r="J574" s="831">
        <v>1</v>
      </c>
      <c r="K574" s="832">
        <v>8717</v>
      </c>
    </row>
    <row r="575" spans="1:11" ht="14.45" customHeight="1" x14ac:dyDescent="0.2">
      <c r="A575" s="821" t="s">
        <v>571</v>
      </c>
      <c r="B575" s="822" t="s">
        <v>572</v>
      </c>
      <c r="C575" s="825" t="s">
        <v>2747</v>
      </c>
      <c r="D575" s="839" t="s">
        <v>2748</v>
      </c>
      <c r="E575" s="825" t="s">
        <v>3126</v>
      </c>
      <c r="F575" s="839" t="s">
        <v>3127</v>
      </c>
      <c r="G575" s="825" t="s">
        <v>3661</v>
      </c>
      <c r="H575" s="825" t="s">
        <v>3662</v>
      </c>
      <c r="I575" s="831">
        <v>15525</v>
      </c>
      <c r="J575" s="831">
        <v>1</v>
      </c>
      <c r="K575" s="832">
        <v>15525</v>
      </c>
    </row>
    <row r="576" spans="1:11" ht="14.45" customHeight="1" x14ac:dyDescent="0.2">
      <c r="A576" s="821" t="s">
        <v>571</v>
      </c>
      <c r="B576" s="822" t="s">
        <v>572</v>
      </c>
      <c r="C576" s="825" t="s">
        <v>2747</v>
      </c>
      <c r="D576" s="839" t="s">
        <v>2748</v>
      </c>
      <c r="E576" s="825" t="s">
        <v>3126</v>
      </c>
      <c r="F576" s="839" t="s">
        <v>3127</v>
      </c>
      <c r="G576" s="825" t="s">
        <v>3663</v>
      </c>
      <c r="H576" s="825" t="s">
        <v>3664</v>
      </c>
      <c r="I576" s="831">
        <v>8454</v>
      </c>
      <c r="J576" s="831">
        <v>2</v>
      </c>
      <c r="K576" s="832">
        <v>16908</v>
      </c>
    </row>
    <row r="577" spans="1:11" ht="14.45" customHeight="1" x14ac:dyDescent="0.2">
      <c r="A577" s="821" t="s">
        <v>571</v>
      </c>
      <c r="B577" s="822" t="s">
        <v>572</v>
      </c>
      <c r="C577" s="825" t="s">
        <v>2747</v>
      </c>
      <c r="D577" s="839" t="s">
        <v>2748</v>
      </c>
      <c r="E577" s="825" t="s">
        <v>3126</v>
      </c>
      <c r="F577" s="839" t="s">
        <v>3127</v>
      </c>
      <c r="G577" s="825" t="s">
        <v>3665</v>
      </c>
      <c r="H577" s="825" t="s">
        <v>3666</v>
      </c>
      <c r="I577" s="831">
        <v>7732.0400390625</v>
      </c>
      <c r="J577" s="831">
        <v>1</v>
      </c>
      <c r="K577" s="832">
        <v>7732.0400390625</v>
      </c>
    </row>
    <row r="578" spans="1:11" ht="14.45" customHeight="1" x14ac:dyDescent="0.2">
      <c r="A578" s="821" t="s">
        <v>571</v>
      </c>
      <c r="B578" s="822" t="s">
        <v>572</v>
      </c>
      <c r="C578" s="825" t="s">
        <v>2747</v>
      </c>
      <c r="D578" s="839" t="s">
        <v>2748</v>
      </c>
      <c r="E578" s="825" t="s">
        <v>3126</v>
      </c>
      <c r="F578" s="839" t="s">
        <v>3127</v>
      </c>
      <c r="G578" s="825" t="s">
        <v>3667</v>
      </c>
      <c r="H578" s="825" t="s">
        <v>3668</v>
      </c>
      <c r="I578" s="831">
        <v>8454</v>
      </c>
      <c r="J578" s="831">
        <v>1</v>
      </c>
      <c r="K578" s="832">
        <v>8454</v>
      </c>
    </row>
    <row r="579" spans="1:11" ht="14.45" customHeight="1" x14ac:dyDescent="0.2">
      <c r="A579" s="821" t="s">
        <v>571</v>
      </c>
      <c r="B579" s="822" t="s">
        <v>572</v>
      </c>
      <c r="C579" s="825" t="s">
        <v>2747</v>
      </c>
      <c r="D579" s="839" t="s">
        <v>2748</v>
      </c>
      <c r="E579" s="825" t="s">
        <v>3126</v>
      </c>
      <c r="F579" s="839" t="s">
        <v>3127</v>
      </c>
      <c r="G579" s="825" t="s">
        <v>3669</v>
      </c>
      <c r="H579" s="825" t="s">
        <v>3670</v>
      </c>
      <c r="I579" s="831">
        <v>8454</v>
      </c>
      <c r="J579" s="831">
        <v>1</v>
      </c>
      <c r="K579" s="832">
        <v>8454</v>
      </c>
    </row>
    <row r="580" spans="1:11" ht="14.45" customHeight="1" x14ac:dyDescent="0.2">
      <c r="A580" s="821" t="s">
        <v>571</v>
      </c>
      <c r="B580" s="822" t="s">
        <v>572</v>
      </c>
      <c r="C580" s="825" t="s">
        <v>2747</v>
      </c>
      <c r="D580" s="839" t="s">
        <v>2748</v>
      </c>
      <c r="E580" s="825" t="s">
        <v>3126</v>
      </c>
      <c r="F580" s="839" t="s">
        <v>3127</v>
      </c>
      <c r="G580" s="825" t="s">
        <v>3671</v>
      </c>
      <c r="H580" s="825" t="s">
        <v>3672</v>
      </c>
      <c r="I580" s="831">
        <v>1071.800048828125</v>
      </c>
      <c r="J580" s="831">
        <v>4</v>
      </c>
      <c r="K580" s="832">
        <v>4287.199951171875</v>
      </c>
    </row>
    <row r="581" spans="1:11" ht="14.45" customHeight="1" x14ac:dyDescent="0.2">
      <c r="A581" s="821" t="s">
        <v>571</v>
      </c>
      <c r="B581" s="822" t="s">
        <v>572</v>
      </c>
      <c r="C581" s="825" t="s">
        <v>2747</v>
      </c>
      <c r="D581" s="839" t="s">
        <v>2748</v>
      </c>
      <c r="E581" s="825" t="s">
        <v>3126</v>
      </c>
      <c r="F581" s="839" t="s">
        <v>3127</v>
      </c>
      <c r="G581" s="825" t="s">
        <v>3673</v>
      </c>
      <c r="H581" s="825" t="s">
        <v>3674</v>
      </c>
      <c r="I581" s="831">
        <v>4600</v>
      </c>
      <c r="J581" s="831">
        <v>2</v>
      </c>
      <c r="K581" s="832">
        <v>9200</v>
      </c>
    </row>
    <row r="582" spans="1:11" ht="14.45" customHeight="1" x14ac:dyDescent="0.2">
      <c r="A582" s="821" t="s">
        <v>571</v>
      </c>
      <c r="B582" s="822" t="s">
        <v>572</v>
      </c>
      <c r="C582" s="825" t="s">
        <v>2747</v>
      </c>
      <c r="D582" s="839" t="s">
        <v>2748</v>
      </c>
      <c r="E582" s="825" t="s">
        <v>3126</v>
      </c>
      <c r="F582" s="839" t="s">
        <v>3127</v>
      </c>
      <c r="G582" s="825" t="s">
        <v>3675</v>
      </c>
      <c r="H582" s="825" t="s">
        <v>3676</v>
      </c>
      <c r="I582" s="831">
        <v>3761.65</v>
      </c>
      <c r="J582" s="831">
        <v>16</v>
      </c>
      <c r="K582" s="832">
        <v>62353</v>
      </c>
    </row>
    <row r="583" spans="1:11" ht="14.45" customHeight="1" x14ac:dyDescent="0.2">
      <c r="A583" s="821" t="s">
        <v>571</v>
      </c>
      <c r="B583" s="822" t="s">
        <v>572</v>
      </c>
      <c r="C583" s="825" t="s">
        <v>2747</v>
      </c>
      <c r="D583" s="839" t="s">
        <v>2748</v>
      </c>
      <c r="E583" s="825" t="s">
        <v>3126</v>
      </c>
      <c r="F583" s="839" t="s">
        <v>3127</v>
      </c>
      <c r="G583" s="825" t="s">
        <v>3677</v>
      </c>
      <c r="H583" s="825" t="s">
        <v>3678</v>
      </c>
      <c r="I583" s="831">
        <v>4312.5</v>
      </c>
      <c r="J583" s="831">
        <v>1</v>
      </c>
      <c r="K583" s="832">
        <v>4312.5</v>
      </c>
    </row>
    <row r="584" spans="1:11" ht="14.45" customHeight="1" x14ac:dyDescent="0.2">
      <c r="A584" s="821" t="s">
        <v>571</v>
      </c>
      <c r="B584" s="822" t="s">
        <v>572</v>
      </c>
      <c r="C584" s="825" t="s">
        <v>2747</v>
      </c>
      <c r="D584" s="839" t="s">
        <v>2748</v>
      </c>
      <c r="E584" s="825" t="s">
        <v>3126</v>
      </c>
      <c r="F584" s="839" t="s">
        <v>3127</v>
      </c>
      <c r="G584" s="825" t="s">
        <v>3679</v>
      </c>
      <c r="H584" s="825" t="s">
        <v>3680</v>
      </c>
      <c r="I584" s="831">
        <v>4312.5</v>
      </c>
      <c r="J584" s="831">
        <v>2</v>
      </c>
      <c r="K584" s="832">
        <v>8625</v>
      </c>
    </row>
    <row r="585" spans="1:11" ht="14.45" customHeight="1" x14ac:dyDescent="0.2">
      <c r="A585" s="821" t="s">
        <v>571</v>
      </c>
      <c r="B585" s="822" t="s">
        <v>572</v>
      </c>
      <c r="C585" s="825" t="s">
        <v>2747</v>
      </c>
      <c r="D585" s="839" t="s">
        <v>2748</v>
      </c>
      <c r="E585" s="825" t="s">
        <v>3126</v>
      </c>
      <c r="F585" s="839" t="s">
        <v>3127</v>
      </c>
      <c r="G585" s="825" t="s">
        <v>3681</v>
      </c>
      <c r="H585" s="825" t="s">
        <v>3682</v>
      </c>
      <c r="I585" s="831">
        <v>4600</v>
      </c>
      <c r="J585" s="831">
        <v>1</v>
      </c>
      <c r="K585" s="832">
        <v>4600</v>
      </c>
    </row>
    <row r="586" spans="1:11" ht="14.45" customHeight="1" x14ac:dyDescent="0.2">
      <c r="A586" s="821" t="s">
        <v>571</v>
      </c>
      <c r="B586" s="822" t="s">
        <v>572</v>
      </c>
      <c r="C586" s="825" t="s">
        <v>2747</v>
      </c>
      <c r="D586" s="839" t="s">
        <v>2748</v>
      </c>
      <c r="E586" s="825" t="s">
        <v>3126</v>
      </c>
      <c r="F586" s="839" t="s">
        <v>3127</v>
      </c>
      <c r="G586" s="825" t="s">
        <v>3683</v>
      </c>
      <c r="H586" s="825" t="s">
        <v>3684</v>
      </c>
      <c r="I586" s="831">
        <v>5175</v>
      </c>
      <c r="J586" s="831">
        <v>8</v>
      </c>
      <c r="K586" s="832">
        <v>41400</v>
      </c>
    </row>
    <row r="587" spans="1:11" ht="14.45" customHeight="1" x14ac:dyDescent="0.2">
      <c r="A587" s="821" t="s">
        <v>571</v>
      </c>
      <c r="B587" s="822" t="s">
        <v>572</v>
      </c>
      <c r="C587" s="825" t="s">
        <v>2747</v>
      </c>
      <c r="D587" s="839" t="s">
        <v>2748</v>
      </c>
      <c r="E587" s="825" t="s">
        <v>3126</v>
      </c>
      <c r="F587" s="839" t="s">
        <v>3127</v>
      </c>
      <c r="G587" s="825" t="s">
        <v>3685</v>
      </c>
      <c r="H587" s="825" t="s">
        <v>3686</v>
      </c>
      <c r="I587" s="831">
        <v>1000.5</v>
      </c>
      <c r="J587" s="831">
        <v>2</v>
      </c>
      <c r="K587" s="832">
        <v>2001</v>
      </c>
    </row>
    <row r="588" spans="1:11" ht="14.45" customHeight="1" x14ac:dyDescent="0.2">
      <c r="A588" s="821" t="s">
        <v>571</v>
      </c>
      <c r="B588" s="822" t="s">
        <v>572</v>
      </c>
      <c r="C588" s="825" t="s">
        <v>2747</v>
      </c>
      <c r="D588" s="839" t="s">
        <v>2748</v>
      </c>
      <c r="E588" s="825" t="s">
        <v>3126</v>
      </c>
      <c r="F588" s="839" t="s">
        <v>3127</v>
      </c>
      <c r="G588" s="825" t="s">
        <v>3687</v>
      </c>
      <c r="H588" s="825" t="s">
        <v>3688</v>
      </c>
      <c r="I588" s="831">
        <v>1000.5</v>
      </c>
      <c r="J588" s="831">
        <v>9</v>
      </c>
      <c r="K588" s="832">
        <v>9004.5</v>
      </c>
    </row>
    <row r="589" spans="1:11" ht="14.45" customHeight="1" x14ac:dyDescent="0.2">
      <c r="A589" s="821" t="s">
        <v>571</v>
      </c>
      <c r="B589" s="822" t="s">
        <v>572</v>
      </c>
      <c r="C589" s="825" t="s">
        <v>2747</v>
      </c>
      <c r="D589" s="839" t="s">
        <v>2748</v>
      </c>
      <c r="E589" s="825" t="s">
        <v>3126</v>
      </c>
      <c r="F589" s="839" t="s">
        <v>3127</v>
      </c>
      <c r="G589" s="825" t="s">
        <v>3689</v>
      </c>
      <c r="H589" s="825" t="s">
        <v>3690</v>
      </c>
      <c r="I589" s="831">
        <v>1000.5</v>
      </c>
      <c r="J589" s="831">
        <v>15</v>
      </c>
      <c r="K589" s="832">
        <v>15007.5</v>
      </c>
    </row>
    <row r="590" spans="1:11" ht="14.45" customHeight="1" x14ac:dyDescent="0.2">
      <c r="A590" s="821" t="s">
        <v>571</v>
      </c>
      <c r="B590" s="822" t="s">
        <v>572</v>
      </c>
      <c r="C590" s="825" t="s">
        <v>2747</v>
      </c>
      <c r="D590" s="839" t="s">
        <v>2748</v>
      </c>
      <c r="E590" s="825" t="s">
        <v>3126</v>
      </c>
      <c r="F590" s="839" t="s">
        <v>3127</v>
      </c>
      <c r="G590" s="825" t="s">
        <v>3691</v>
      </c>
      <c r="H590" s="825" t="s">
        <v>3692</v>
      </c>
      <c r="I590" s="831">
        <v>1000.5</v>
      </c>
      <c r="J590" s="831">
        <v>23</v>
      </c>
      <c r="K590" s="832">
        <v>23011.5</v>
      </c>
    </row>
    <row r="591" spans="1:11" ht="14.45" customHeight="1" x14ac:dyDescent="0.2">
      <c r="A591" s="821" t="s">
        <v>571</v>
      </c>
      <c r="B591" s="822" t="s">
        <v>572</v>
      </c>
      <c r="C591" s="825" t="s">
        <v>2747</v>
      </c>
      <c r="D591" s="839" t="s">
        <v>2748</v>
      </c>
      <c r="E591" s="825" t="s">
        <v>3126</v>
      </c>
      <c r="F591" s="839" t="s">
        <v>3127</v>
      </c>
      <c r="G591" s="825" t="s">
        <v>3693</v>
      </c>
      <c r="H591" s="825" t="s">
        <v>3694</v>
      </c>
      <c r="I591" s="831">
        <v>1000.5</v>
      </c>
      <c r="J591" s="831">
        <v>18</v>
      </c>
      <c r="K591" s="832">
        <v>18009</v>
      </c>
    </row>
    <row r="592" spans="1:11" ht="14.45" customHeight="1" x14ac:dyDescent="0.2">
      <c r="A592" s="821" t="s">
        <v>571</v>
      </c>
      <c r="B592" s="822" t="s">
        <v>572</v>
      </c>
      <c r="C592" s="825" t="s">
        <v>2747</v>
      </c>
      <c r="D592" s="839" t="s">
        <v>2748</v>
      </c>
      <c r="E592" s="825" t="s">
        <v>3126</v>
      </c>
      <c r="F592" s="839" t="s">
        <v>3127</v>
      </c>
      <c r="G592" s="825" t="s">
        <v>3695</v>
      </c>
      <c r="H592" s="825" t="s">
        <v>3696</v>
      </c>
      <c r="I592" s="831">
        <v>1000.5</v>
      </c>
      <c r="J592" s="831">
        <v>14</v>
      </c>
      <c r="K592" s="832">
        <v>14007</v>
      </c>
    </row>
    <row r="593" spans="1:11" ht="14.45" customHeight="1" x14ac:dyDescent="0.2">
      <c r="A593" s="821" t="s">
        <v>571</v>
      </c>
      <c r="B593" s="822" t="s">
        <v>572</v>
      </c>
      <c r="C593" s="825" t="s">
        <v>2747</v>
      </c>
      <c r="D593" s="839" t="s">
        <v>2748</v>
      </c>
      <c r="E593" s="825" t="s">
        <v>3126</v>
      </c>
      <c r="F593" s="839" t="s">
        <v>3127</v>
      </c>
      <c r="G593" s="825" t="s">
        <v>3697</v>
      </c>
      <c r="H593" s="825" t="s">
        <v>3698</v>
      </c>
      <c r="I593" s="831">
        <v>1000.5</v>
      </c>
      <c r="J593" s="831">
        <v>6</v>
      </c>
      <c r="K593" s="832">
        <v>6003</v>
      </c>
    </row>
    <row r="594" spans="1:11" ht="14.45" customHeight="1" x14ac:dyDescent="0.2">
      <c r="A594" s="821" t="s">
        <v>571</v>
      </c>
      <c r="B594" s="822" t="s">
        <v>572</v>
      </c>
      <c r="C594" s="825" t="s">
        <v>2747</v>
      </c>
      <c r="D594" s="839" t="s">
        <v>2748</v>
      </c>
      <c r="E594" s="825" t="s">
        <v>3126</v>
      </c>
      <c r="F594" s="839" t="s">
        <v>3127</v>
      </c>
      <c r="G594" s="825" t="s">
        <v>3699</v>
      </c>
      <c r="H594" s="825" t="s">
        <v>3700</v>
      </c>
      <c r="I594" s="831">
        <v>1901.72998046875</v>
      </c>
      <c r="J594" s="831">
        <v>1</v>
      </c>
      <c r="K594" s="832">
        <v>1901.72998046875</v>
      </c>
    </row>
    <row r="595" spans="1:11" ht="14.45" customHeight="1" x14ac:dyDescent="0.2">
      <c r="A595" s="821" t="s">
        <v>571</v>
      </c>
      <c r="B595" s="822" t="s">
        <v>572</v>
      </c>
      <c r="C595" s="825" t="s">
        <v>2747</v>
      </c>
      <c r="D595" s="839" t="s">
        <v>2748</v>
      </c>
      <c r="E595" s="825" t="s">
        <v>3126</v>
      </c>
      <c r="F595" s="839" t="s">
        <v>3127</v>
      </c>
      <c r="G595" s="825" t="s">
        <v>3701</v>
      </c>
      <c r="H595" s="825" t="s">
        <v>3702</v>
      </c>
      <c r="I595" s="831">
        <v>1901.7249755859375</v>
      </c>
      <c r="J595" s="831">
        <v>4</v>
      </c>
      <c r="K595" s="832">
        <v>7606.89990234375</v>
      </c>
    </row>
    <row r="596" spans="1:11" ht="14.45" customHeight="1" x14ac:dyDescent="0.2">
      <c r="A596" s="821" t="s">
        <v>571</v>
      </c>
      <c r="B596" s="822" t="s">
        <v>572</v>
      </c>
      <c r="C596" s="825" t="s">
        <v>2747</v>
      </c>
      <c r="D596" s="839" t="s">
        <v>2748</v>
      </c>
      <c r="E596" s="825" t="s">
        <v>3126</v>
      </c>
      <c r="F596" s="839" t="s">
        <v>3127</v>
      </c>
      <c r="G596" s="825" t="s">
        <v>3703</v>
      </c>
      <c r="H596" s="825" t="s">
        <v>3704</v>
      </c>
      <c r="I596" s="831">
        <v>1901.719970703125</v>
      </c>
      <c r="J596" s="831">
        <v>4</v>
      </c>
      <c r="K596" s="832">
        <v>7606.8798828125</v>
      </c>
    </row>
    <row r="597" spans="1:11" ht="14.45" customHeight="1" x14ac:dyDescent="0.2">
      <c r="A597" s="821" t="s">
        <v>571</v>
      </c>
      <c r="B597" s="822" t="s">
        <v>572</v>
      </c>
      <c r="C597" s="825" t="s">
        <v>2747</v>
      </c>
      <c r="D597" s="839" t="s">
        <v>2748</v>
      </c>
      <c r="E597" s="825" t="s">
        <v>3126</v>
      </c>
      <c r="F597" s="839" t="s">
        <v>3127</v>
      </c>
      <c r="G597" s="825" t="s">
        <v>3705</v>
      </c>
      <c r="H597" s="825" t="s">
        <v>3706</v>
      </c>
      <c r="I597" s="831">
        <v>1901.719970703125</v>
      </c>
      <c r="J597" s="831">
        <v>3</v>
      </c>
      <c r="K597" s="832">
        <v>5705.159912109375</v>
      </c>
    </row>
    <row r="598" spans="1:11" ht="14.45" customHeight="1" x14ac:dyDescent="0.2">
      <c r="A598" s="821" t="s">
        <v>571</v>
      </c>
      <c r="B598" s="822" t="s">
        <v>572</v>
      </c>
      <c r="C598" s="825" t="s">
        <v>2747</v>
      </c>
      <c r="D598" s="839" t="s">
        <v>2748</v>
      </c>
      <c r="E598" s="825" t="s">
        <v>3126</v>
      </c>
      <c r="F598" s="839" t="s">
        <v>3127</v>
      </c>
      <c r="G598" s="825" t="s">
        <v>3707</v>
      </c>
      <c r="H598" s="825" t="s">
        <v>3708</v>
      </c>
      <c r="I598" s="831">
        <v>1901.719970703125</v>
      </c>
      <c r="J598" s="831">
        <v>5</v>
      </c>
      <c r="K598" s="832">
        <v>9508.599853515625</v>
      </c>
    </row>
    <row r="599" spans="1:11" ht="14.45" customHeight="1" x14ac:dyDescent="0.2">
      <c r="A599" s="821" t="s">
        <v>571</v>
      </c>
      <c r="B599" s="822" t="s">
        <v>572</v>
      </c>
      <c r="C599" s="825" t="s">
        <v>2747</v>
      </c>
      <c r="D599" s="839" t="s">
        <v>2748</v>
      </c>
      <c r="E599" s="825" t="s">
        <v>3126</v>
      </c>
      <c r="F599" s="839" t="s">
        <v>3127</v>
      </c>
      <c r="G599" s="825" t="s">
        <v>3709</v>
      </c>
      <c r="H599" s="825" t="s">
        <v>3710</v>
      </c>
      <c r="I599" s="831">
        <v>1901.719970703125</v>
      </c>
      <c r="J599" s="831">
        <v>5</v>
      </c>
      <c r="K599" s="832">
        <v>9508.599853515625</v>
      </c>
    </row>
    <row r="600" spans="1:11" ht="14.45" customHeight="1" x14ac:dyDescent="0.2">
      <c r="A600" s="821" t="s">
        <v>571</v>
      </c>
      <c r="B600" s="822" t="s">
        <v>572</v>
      </c>
      <c r="C600" s="825" t="s">
        <v>2747</v>
      </c>
      <c r="D600" s="839" t="s">
        <v>2748</v>
      </c>
      <c r="E600" s="825" t="s">
        <v>3126</v>
      </c>
      <c r="F600" s="839" t="s">
        <v>3127</v>
      </c>
      <c r="G600" s="825" t="s">
        <v>3711</v>
      </c>
      <c r="H600" s="825" t="s">
        <v>3712</v>
      </c>
      <c r="I600" s="831">
        <v>1901.719970703125</v>
      </c>
      <c r="J600" s="831">
        <v>6</v>
      </c>
      <c r="K600" s="832">
        <v>11410.31982421875</v>
      </c>
    </row>
    <row r="601" spans="1:11" ht="14.45" customHeight="1" x14ac:dyDescent="0.2">
      <c r="A601" s="821" t="s">
        <v>571</v>
      </c>
      <c r="B601" s="822" t="s">
        <v>572</v>
      </c>
      <c r="C601" s="825" t="s">
        <v>2747</v>
      </c>
      <c r="D601" s="839" t="s">
        <v>2748</v>
      </c>
      <c r="E601" s="825" t="s">
        <v>3126</v>
      </c>
      <c r="F601" s="839" t="s">
        <v>3127</v>
      </c>
      <c r="G601" s="825" t="s">
        <v>3713</v>
      </c>
      <c r="H601" s="825" t="s">
        <v>3714</v>
      </c>
      <c r="I601" s="831">
        <v>1901.719970703125</v>
      </c>
      <c r="J601" s="831">
        <v>2</v>
      </c>
      <c r="K601" s="832">
        <v>3803.43994140625</v>
      </c>
    </row>
    <row r="602" spans="1:11" ht="14.45" customHeight="1" x14ac:dyDescent="0.2">
      <c r="A602" s="821" t="s">
        <v>571</v>
      </c>
      <c r="B602" s="822" t="s">
        <v>572</v>
      </c>
      <c r="C602" s="825" t="s">
        <v>2747</v>
      </c>
      <c r="D602" s="839" t="s">
        <v>2748</v>
      </c>
      <c r="E602" s="825" t="s">
        <v>3126</v>
      </c>
      <c r="F602" s="839" t="s">
        <v>3127</v>
      </c>
      <c r="G602" s="825" t="s">
        <v>3715</v>
      </c>
      <c r="H602" s="825" t="s">
        <v>3716</v>
      </c>
      <c r="I602" s="831">
        <v>884.05999755859375</v>
      </c>
      <c r="J602" s="831">
        <v>1</v>
      </c>
      <c r="K602" s="832">
        <v>884.05999755859375</v>
      </c>
    </row>
    <row r="603" spans="1:11" ht="14.45" customHeight="1" x14ac:dyDescent="0.2">
      <c r="A603" s="821" t="s">
        <v>571</v>
      </c>
      <c r="B603" s="822" t="s">
        <v>572</v>
      </c>
      <c r="C603" s="825" t="s">
        <v>2747</v>
      </c>
      <c r="D603" s="839" t="s">
        <v>2748</v>
      </c>
      <c r="E603" s="825" t="s">
        <v>3126</v>
      </c>
      <c r="F603" s="839" t="s">
        <v>3127</v>
      </c>
      <c r="G603" s="825" t="s">
        <v>3717</v>
      </c>
      <c r="H603" s="825" t="s">
        <v>3718</v>
      </c>
      <c r="I603" s="831">
        <v>884.04998779296875</v>
      </c>
      <c r="J603" s="831">
        <v>1</v>
      </c>
      <c r="K603" s="832">
        <v>884.04998779296875</v>
      </c>
    </row>
    <row r="604" spans="1:11" ht="14.45" customHeight="1" x14ac:dyDescent="0.2">
      <c r="A604" s="821" t="s">
        <v>571</v>
      </c>
      <c r="B604" s="822" t="s">
        <v>572</v>
      </c>
      <c r="C604" s="825" t="s">
        <v>2747</v>
      </c>
      <c r="D604" s="839" t="s">
        <v>2748</v>
      </c>
      <c r="E604" s="825" t="s">
        <v>3126</v>
      </c>
      <c r="F604" s="839" t="s">
        <v>3127</v>
      </c>
      <c r="G604" s="825" t="s">
        <v>3719</v>
      </c>
      <c r="H604" s="825" t="s">
        <v>3720</v>
      </c>
      <c r="I604" s="831">
        <v>884.05499267578125</v>
      </c>
      <c r="J604" s="831">
        <v>3</v>
      </c>
      <c r="K604" s="832">
        <v>2652.1599731445313</v>
      </c>
    </row>
    <row r="605" spans="1:11" ht="14.45" customHeight="1" x14ac:dyDescent="0.2">
      <c r="A605" s="821" t="s">
        <v>571</v>
      </c>
      <c r="B605" s="822" t="s">
        <v>572</v>
      </c>
      <c r="C605" s="825" t="s">
        <v>2747</v>
      </c>
      <c r="D605" s="839" t="s">
        <v>2748</v>
      </c>
      <c r="E605" s="825" t="s">
        <v>3126</v>
      </c>
      <c r="F605" s="839" t="s">
        <v>3127</v>
      </c>
      <c r="G605" s="825" t="s">
        <v>3721</v>
      </c>
      <c r="H605" s="825" t="s">
        <v>3722</v>
      </c>
      <c r="I605" s="831">
        <v>884.04998779296875</v>
      </c>
      <c r="J605" s="831">
        <v>1</v>
      </c>
      <c r="K605" s="832">
        <v>884.04998779296875</v>
      </c>
    </row>
    <row r="606" spans="1:11" ht="14.45" customHeight="1" x14ac:dyDescent="0.2">
      <c r="A606" s="821" t="s">
        <v>571</v>
      </c>
      <c r="B606" s="822" t="s">
        <v>572</v>
      </c>
      <c r="C606" s="825" t="s">
        <v>2747</v>
      </c>
      <c r="D606" s="839" t="s">
        <v>2748</v>
      </c>
      <c r="E606" s="825" t="s">
        <v>3126</v>
      </c>
      <c r="F606" s="839" t="s">
        <v>3127</v>
      </c>
      <c r="G606" s="825" t="s">
        <v>3723</v>
      </c>
      <c r="H606" s="825" t="s">
        <v>3724</v>
      </c>
      <c r="I606" s="831">
        <v>884.04998779296875</v>
      </c>
      <c r="J606" s="831">
        <v>1</v>
      </c>
      <c r="K606" s="832">
        <v>884.04998779296875</v>
      </c>
    </row>
    <row r="607" spans="1:11" ht="14.45" customHeight="1" x14ac:dyDescent="0.2">
      <c r="A607" s="821" t="s">
        <v>571</v>
      </c>
      <c r="B607" s="822" t="s">
        <v>572</v>
      </c>
      <c r="C607" s="825" t="s">
        <v>2747</v>
      </c>
      <c r="D607" s="839" t="s">
        <v>2748</v>
      </c>
      <c r="E607" s="825" t="s">
        <v>3126</v>
      </c>
      <c r="F607" s="839" t="s">
        <v>3127</v>
      </c>
      <c r="G607" s="825" t="s">
        <v>3725</v>
      </c>
      <c r="H607" s="825" t="s">
        <v>3726</v>
      </c>
      <c r="I607" s="831">
        <v>884.05499267578125</v>
      </c>
      <c r="J607" s="831">
        <v>6</v>
      </c>
      <c r="K607" s="832">
        <v>5304.329833984375</v>
      </c>
    </row>
    <row r="608" spans="1:11" ht="14.45" customHeight="1" x14ac:dyDescent="0.2">
      <c r="A608" s="821" t="s">
        <v>571</v>
      </c>
      <c r="B608" s="822" t="s">
        <v>572</v>
      </c>
      <c r="C608" s="825" t="s">
        <v>2747</v>
      </c>
      <c r="D608" s="839" t="s">
        <v>2748</v>
      </c>
      <c r="E608" s="825" t="s">
        <v>3126</v>
      </c>
      <c r="F608" s="839" t="s">
        <v>3127</v>
      </c>
      <c r="G608" s="825" t="s">
        <v>3727</v>
      </c>
      <c r="H608" s="825" t="s">
        <v>3728</v>
      </c>
      <c r="I608" s="831">
        <v>884.03997802734375</v>
      </c>
      <c r="J608" s="831">
        <v>1</v>
      </c>
      <c r="K608" s="832">
        <v>884.03997802734375</v>
      </c>
    </row>
    <row r="609" spans="1:11" ht="14.45" customHeight="1" x14ac:dyDescent="0.2">
      <c r="A609" s="821" t="s">
        <v>571</v>
      </c>
      <c r="B609" s="822" t="s">
        <v>572</v>
      </c>
      <c r="C609" s="825" t="s">
        <v>2747</v>
      </c>
      <c r="D609" s="839" t="s">
        <v>2748</v>
      </c>
      <c r="E609" s="825" t="s">
        <v>3126</v>
      </c>
      <c r="F609" s="839" t="s">
        <v>3127</v>
      </c>
      <c r="G609" s="825" t="s">
        <v>3729</v>
      </c>
      <c r="H609" s="825" t="s">
        <v>3730</v>
      </c>
      <c r="I609" s="831">
        <v>884.04998779296875</v>
      </c>
      <c r="J609" s="831">
        <v>1</v>
      </c>
      <c r="K609" s="832">
        <v>884.04998779296875</v>
      </c>
    </row>
    <row r="610" spans="1:11" ht="14.45" customHeight="1" x14ac:dyDescent="0.2">
      <c r="A610" s="821" t="s">
        <v>571</v>
      </c>
      <c r="B610" s="822" t="s">
        <v>572</v>
      </c>
      <c r="C610" s="825" t="s">
        <v>2747</v>
      </c>
      <c r="D610" s="839" t="s">
        <v>2748</v>
      </c>
      <c r="E610" s="825" t="s">
        <v>3126</v>
      </c>
      <c r="F610" s="839" t="s">
        <v>3127</v>
      </c>
      <c r="G610" s="825" t="s">
        <v>3731</v>
      </c>
      <c r="H610" s="825" t="s">
        <v>3732</v>
      </c>
      <c r="I610" s="831">
        <v>1783.5260253906249</v>
      </c>
      <c r="J610" s="831">
        <v>8</v>
      </c>
      <c r="K610" s="832">
        <v>14268.22021484375</v>
      </c>
    </row>
    <row r="611" spans="1:11" ht="14.45" customHeight="1" x14ac:dyDescent="0.2">
      <c r="A611" s="821" t="s">
        <v>571</v>
      </c>
      <c r="B611" s="822" t="s">
        <v>572</v>
      </c>
      <c r="C611" s="825" t="s">
        <v>2747</v>
      </c>
      <c r="D611" s="839" t="s">
        <v>2748</v>
      </c>
      <c r="E611" s="825" t="s">
        <v>3126</v>
      </c>
      <c r="F611" s="839" t="s">
        <v>3127</v>
      </c>
      <c r="G611" s="825" t="s">
        <v>3733</v>
      </c>
      <c r="H611" s="825" t="s">
        <v>3734</v>
      </c>
      <c r="I611" s="831">
        <v>1783.5400390625</v>
      </c>
      <c r="J611" s="831">
        <v>8</v>
      </c>
      <c r="K611" s="832">
        <v>14268.310302734375</v>
      </c>
    </row>
    <row r="612" spans="1:11" ht="14.45" customHeight="1" x14ac:dyDescent="0.2">
      <c r="A612" s="821" t="s">
        <v>571</v>
      </c>
      <c r="B612" s="822" t="s">
        <v>572</v>
      </c>
      <c r="C612" s="825" t="s">
        <v>2747</v>
      </c>
      <c r="D612" s="839" t="s">
        <v>2748</v>
      </c>
      <c r="E612" s="825" t="s">
        <v>3126</v>
      </c>
      <c r="F612" s="839" t="s">
        <v>3127</v>
      </c>
      <c r="G612" s="825" t="s">
        <v>3735</v>
      </c>
      <c r="H612" s="825" t="s">
        <v>3736</v>
      </c>
      <c r="I612" s="831">
        <v>1783.5291951497395</v>
      </c>
      <c r="J612" s="831">
        <v>13</v>
      </c>
      <c r="K612" s="832">
        <v>23185.88037109375</v>
      </c>
    </row>
    <row r="613" spans="1:11" ht="14.45" customHeight="1" x14ac:dyDescent="0.2">
      <c r="A613" s="821" t="s">
        <v>571</v>
      </c>
      <c r="B613" s="822" t="s">
        <v>572</v>
      </c>
      <c r="C613" s="825" t="s">
        <v>2747</v>
      </c>
      <c r="D613" s="839" t="s">
        <v>2748</v>
      </c>
      <c r="E613" s="825" t="s">
        <v>3126</v>
      </c>
      <c r="F613" s="839" t="s">
        <v>3127</v>
      </c>
      <c r="G613" s="825" t="s">
        <v>3737</v>
      </c>
      <c r="H613" s="825" t="s">
        <v>3738</v>
      </c>
      <c r="I613" s="831">
        <v>1783.52802734375</v>
      </c>
      <c r="J613" s="831">
        <v>7</v>
      </c>
      <c r="K613" s="832">
        <v>12484.7001953125</v>
      </c>
    </row>
    <row r="614" spans="1:11" ht="14.45" customHeight="1" x14ac:dyDescent="0.2">
      <c r="A614" s="821" t="s">
        <v>571</v>
      </c>
      <c r="B614" s="822" t="s">
        <v>572</v>
      </c>
      <c r="C614" s="825" t="s">
        <v>2747</v>
      </c>
      <c r="D614" s="839" t="s">
        <v>2748</v>
      </c>
      <c r="E614" s="825" t="s">
        <v>3126</v>
      </c>
      <c r="F614" s="839" t="s">
        <v>3127</v>
      </c>
      <c r="G614" s="825" t="s">
        <v>3739</v>
      </c>
      <c r="H614" s="825" t="s">
        <v>3740</v>
      </c>
      <c r="I614" s="831">
        <v>1783.5283610026042</v>
      </c>
      <c r="J614" s="831">
        <v>7</v>
      </c>
      <c r="K614" s="832">
        <v>12484.7001953125</v>
      </c>
    </row>
    <row r="615" spans="1:11" ht="14.45" customHeight="1" x14ac:dyDescent="0.2">
      <c r="A615" s="821" t="s">
        <v>571</v>
      </c>
      <c r="B615" s="822" t="s">
        <v>572</v>
      </c>
      <c r="C615" s="825" t="s">
        <v>2747</v>
      </c>
      <c r="D615" s="839" t="s">
        <v>2748</v>
      </c>
      <c r="E615" s="825" t="s">
        <v>3126</v>
      </c>
      <c r="F615" s="839" t="s">
        <v>3127</v>
      </c>
      <c r="G615" s="825" t="s">
        <v>3741</v>
      </c>
      <c r="H615" s="825" t="s">
        <v>3742</v>
      </c>
      <c r="I615" s="831">
        <v>1783.5386090959821</v>
      </c>
      <c r="J615" s="831">
        <v>7</v>
      </c>
      <c r="K615" s="832">
        <v>12484.770263671875</v>
      </c>
    </row>
    <row r="616" spans="1:11" ht="14.45" customHeight="1" x14ac:dyDescent="0.2">
      <c r="A616" s="821" t="s">
        <v>571</v>
      </c>
      <c r="B616" s="822" t="s">
        <v>572</v>
      </c>
      <c r="C616" s="825" t="s">
        <v>2747</v>
      </c>
      <c r="D616" s="839" t="s">
        <v>2748</v>
      </c>
      <c r="E616" s="825" t="s">
        <v>3126</v>
      </c>
      <c r="F616" s="839" t="s">
        <v>3127</v>
      </c>
      <c r="G616" s="825" t="s">
        <v>3743</v>
      </c>
      <c r="H616" s="825" t="s">
        <v>3744</v>
      </c>
      <c r="I616" s="831">
        <v>1783.5400390625</v>
      </c>
      <c r="J616" s="831">
        <v>3</v>
      </c>
      <c r="K616" s="832">
        <v>5350.610107421875</v>
      </c>
    </row>
    <row r="617" spans="1:11" ht="14.45" customHeight="1" x14ac:dyDescent="0.2">
      <c r="A617" s="821" t="s">
        <v>571</v>
      </c>
      <c r="B617" s="822" t="s">
        <v>572</v>
      </c>
      <c r="C617" s="825" t="s">
        <v>2747</v>
      </c>
      <c r="D617" s="839" t="s">
        <v>2748</v>
      </c>
      <c r="E617" s="825" t="s">
        <v>3126</v>
      </c>
      <c r="F617" s="839" t="s">
        <v>3127</v>
      </c>
      <c r="G617" s="825" t="s">
        <v>3745</v>
      </c>
      <c r="H617" s="825" t="s">
        <v>3746</v>
      </c>
      <c r="I617" s="831">
        <v>1783.5275268554688</v>
      </c>
      <c r="J617" s="831">
        <v>14</v>
      </c>
      <c r="K617" s="832">
        <v>24969.390380859375</v>
      </c>
    </row>
    <row r="618" spans="1:11" ht="14.45" customHeight="1" x14ac:dyDescent="0.2">
      <c r="A618" s="821" t="s">
        <v>571</v>
      </c>
      <c r="B618" s="822" t="s">
        <v>572</v>
      </c>
      <c r="C618" s="825" t="s">
        <v>2747</v>
      </c>
      <c r="D618" s="839" t="s">
        <v>2748</v>
      </c>
      <c r="E618" s="825" t="s">
        <v>3126</v>
      </c>
      <c r="F618" s="839" t="s">
        <v>3127</v>
      </c>
      <c r="G618" s="825" t="s">
        <v>3747</v>
      </c>
      <c r="H618" s="825" t="s">
        <v>3748</v>
      </c>
      <c r="I618" s="831">
        <v>748.59002685546875</v>
      </c>
      <c r="J618" s="831">
        <v>1</v>
      </c>
      <c r="K618" s="832">
        <v>748.59002685546875</v>
      </c>
    </row>
    <row r="619" spans="1:11" ht="14.45" customHeight="1" x14ac:dyDescent="0.2">
      <c r="A619" s="821" t="s">
        <v>571</v>
      </c>
      <c r="B619" s="822" t="s">
        <v>572</v>
      </c>
      <c r="C619" s="825" t="s">
        <v>2747</v>
      </c>
      <c r="D619" s="839" t="s">
        <v>2748</v>
      </c>
      <c r="E619" s="825" t="s">
        <v>3126</v>
      </c>
      <c r="F619" s="839" t="s">
        <v>3127</v>
      </c>
      <c r="G619" s="825" t="s">
        <v>3749</v>
      </c>
      <c r="H619" s="825" t="s">
        <v>3750</v>
      </c>
      <c r="I619" s="831">
        <v>748.57000732421875</v>
      </c>
      <c r="J619" s="831">
        <v>1</v>
      </c>
      <c r="K619" s="832">
        <v>748.57000732421875</v>
      </c>
    </row>
    <row r="620" spans="1:11" ht="14.45" customHeight="1" x14ac:dyDescent="0.2">
      <c r="A620" s="821" t="s">
        <v>571</v>
      </c>
      <c r="B620" s="822" t="s">
        <v>572</v>
      </c>
      <c r="C620" s="825" t="s">
        <v>2747</v>
      </c>
      <c r="D620" s="839" t="s">
        <v>2748</v>
      </c>
      <c r="E620" s="825" t="s">
        <v>3126</v>
      </c>
      <c r="F620" s="839" t="s">
        <v>3127</v>
      </c>
      <c r="G620" s="825" t="s">
        <v>3751</v>
      </c>
      <c r="H620" s="825" t="s">
        <v>3752</v>
      </c>
      <c r="I620" s="831">
        <v>748.57000732421875</v>
      </c>
      <c r="J620" s="831">
        <v>1</v>
      </c>
      <c r="K620" s="832">
        <v>748.57000732421875</v>
      </c>
    </row>
    <row r="621" spans="1:11" ht="14.45" customHeight="1" x14ac:dyDescent="0.2">
      <c r="A621" s="821" t="s">
        <v>571</v>
      </c>
      <c r="B621" s="822" t="s">
        <v>572</v>
      </c>
      <c r="C621" s="825" t="s">
        <v>2747</v>
      </c>
      <c r="D621" s="839" t="s">
        <v>2748</v>
      </c>
      <c r="E621" s="825" t="s">
        <v>3126</v>
      </c>
      <c r="F621" s="839" t="s">
        <v>3127</v>
      </c>
      <c r="G621" s="825" t="s">
        <v>3753</v>
      </c>
      <c r="H621" s="825" t="s">
        <v>3754</v>
      </c>
      <c r="I621" s="831">
        <v>748.57000732421875</v>
      </c>
      <c r="J621" s="831">
        <v>1</v>
      </c>
      <c r="K621" s="832">
        <v>748.57000732421875</v>
      </c>
    </row>
    <row r="622" spans="1:11" ht="14.45" customHeight="1" x14ac:dyDescent="0.2">
      <c r="A622" s="821" t="s">
        <v>571</v>
      </c>
      <c r="B622" s="822" t="s">
        <v>572</v>
      </c>
      <c r="C622" s="825" t="s">
        <v>2747</v>
      </c>
      <c r="D622" s="839" t="s">
        <v>2748</v>
      </c>
      <c r="E622" s="825" t="s">
        <v>3126</v>
      </c>
      <c r="F622" s="839" t="s">
        <v>3127</v>
      </c>
      <c r="G622" s="825" t="s">
        <v>3755</v>
      </c>
      <c r="H622" s="825" t="s">
        <v>3756</v>
      </c>
      <c r="I622" s="831">
        <v>748.57000732421875</v>
      </c>
      <c r="J622" s="831">
        <v>1</v>
      </c>
      <c r="K622" s="832">
        <v>748.57000732421875</v>
      </c>
    </row>
    <row r="623" spans="1:11" ht="14.45" customHeight="1" x14ac:dyDescent="0.2">
      <c r="A623" s="821" t="s">
        <v>571</v>
      </c>
      <c r="B623" s="822" t="s">
        <v>572</v>
      </c>
      <c r="C623" s="825" t="s">
        <v>2747</v>
      </c>
      <c r="D623" s="839" t="s">
        <v>2748</v>
      </c>
      <c r="E623" s="825" t="s">
        <v>3126</v>
      </c>
      <c r="F623" s="839" t="s">
        <v>3127</v>
      </c>
      <c r="G623" s="825" t="s">
        <v>3757</v>
      </c>
      <c r="H623" s="825" t="s">
        <v>3758</v>
      </c>
      <c r="I623" s="831">
        <v>748.57000732421875</v>
      </c>
      <c r="J623" s="831">
        <v>1</v>
      </c>
      <c r="K623" s="832">
        <v>748.57000732421875</v>
      </c>
    </row>
    <row r="624" spans="1:11" ht="14.45" customHeight="1" x14ac:dyDescent="0.2">
      <c r="A624" s="821" t="s">
        <v>571</v>
      </c>
      <c r="B624" s="822" t="s">
        <v>572</v>
      </c>
      <c r="C624" s="825" t="s">
        <v>2747</v>
      </c>
      <c r="D624" s="839" t="s">
        <v>2748</v>
      </c>
      <c r="E624" s="825" t="s">
        <v>3126</v>
      </c>
      <c r="F624" s="839" t="s">
        <v>3127</v>
      </c>
      <c r="G624" s="825" t="s">
        <v>3759</v>
      </c>
      <c r="H624" s="825" t="s">
        <v>3760</v>
      </c>
      <c r="I624" s="831">
        <v>748.57000732421875</v>
      </c>
      <c r="J624" s="831">
        <v>2</v>
      </c>
      <c r="K624" s="832">
        <v>1497.1400146484375</v>
      </c>
    </row>
    <row r="625" spans="1:11" ht="14.45" customHeight="1" x14ac:dyDescent="0.2">
      <c r="A625" s="821" t="s">
        <v>571</v>
      </c>
      <c r="B625" s="822" t="s">
        <v>572</v>
      </c>
      <c r="C625" s="825" t="s">
        <v>2747</v>
      </c>
      <c r="D625" s="839" t="s">
        <v>2748</v>
      </c>
      <c r="E625" s="825" t="s">
        <v>3126</v>
      </c>
      <c r="F625" s="839" t="s">
        <v>3127</v>
      </c>
      <c r="G625" s="825" t="s">
        <v>3761</v>
      </c>
      <c r="H625" s="825" t="s">
        <v>3762</v>
      </c>
      <c r="I625" s="831">
        <v>748.59002685546875</v>
      </c>
      <c r="J625" s="831">
        <v>1</v>
      </c>
      <c r="K625" s="832">
        <v>748.59002685546875</v>
      </c>
    </row>
    <row r="626" spans="1:11" ht="14.45" customHeight="1" x14ac:dyDescent="0.2">
      <c r="A626" s="821" t="s">
        <v>571</v>
      </c>
      <c r="B626" s="822" t="s">
        <v>572</v>
      </c>
      <c r="C626" s="825" t="s">
        <v>2747</v>
      </c>
      <c r="D626" s="839" t="s">
        <v>2748</v>
      </c>
      <c r="E626" s="825" t="s">
        <v>3126</v>
      </c>
      <c r="F626" s="839" t="s">
        <v>3127</v>
      </c>
      <c r="G626" s="825" t="s">
        <v>3763</v>
      </c>
      <c r="H626" s="825" t="s">
        <v>3764</v>
      </c>
      <c r="I626" s="831">
        <v>748.57000732421875</v>
      </c>
      <c r="J626" s="831">
        <v>1</v>
      </c>
      <c r="K626" s="832">
        <v>748.57000732421875</v>
      </c>
    </row>
    <row r="627" spans="1:11" ht="14.45" customHeight="1" x14ac:dyDescent="0.2">
      <c r="A627" s="821" t="s">
        <v>571</v>
      </c>
      <c r="B627" s="822" t="s">
        <v>572</v>
      </c>
      <c r="C627" s="825" t="s">
        <v>2747</v>
      </c>
      <c r="D627" s="839" t="s">
        <v>2748</v>
      </c>
      <c r="E627" s="825" t="s">
        <v>3126</v>
      </c>
      <c r="F627" s="839" t="s">
        <v>3127</v>
      </c>
      <c r="G627" s="825" t="s">
        <v>3765</v>
      </c>
      <c r="H627" s="825" t="s">
        <v>3766</v>
      </c>
      <c r="I627" s="831">
        <v>2002</v>
      </c>
      <c r="J627" s="831">
        <v>1</v>
      </c>
      <c r="K627" s="832">
        <v>2002</v>
      </c>
    </row>
    <row r="628" spans="1:11" ht="14.45" customHeight="1" x14ac:dyDescent="0.2">
      <c r="A628" s="821" t="s">
        <v>571</v>
      </c>
      <c r="B628" s="822" t="s">
        <v>572</v>
      </c>
      <c r="C628" s="825" t="s">
        <v>2747</v>
      </c>
      <c r="D628" s="839" t="s">
        <v>2748</v>
      </c>
      <c r="E628" s="825" t="s">
        <v>3126</v>
      </c>
      <c r="F628" s="839" t="s">
        <v>3127</v>
      </c>
      <c r="G628" s="825" t="s">
        <v>3767</v>
      </c>
      <c r="H628" s="825" t="s">
        <v>3768</v>
      </c>
      <c r="I628" s="831">
        <v>1820.739990234375</v>
      </c>
      <c r="J628" s="831">
        <v>4</v>
      </c>
      <c r="K628" s="832">
        <v>7282.9599609375</v>
      </c>
    </row>
    <row r="629" spans="1:11" ht="14.45" customHeight="1" x14ac:dyDescent="0.2">
      <c r="A629" s="821" t="s">
        <v>571</v>
      </c>
      <c r="B629" s="822" t="s">
        <v>572</v>
      </c>
      <c r="C629" s="825" t="s">
        <v>2747</v>
      </c>
      <c r="D629" s="839" t="s">
        <v>2748</v>
      </c>
      <c r="E629" s="825" t="s">
        <v>3126</v>
      </c>
      <c r="F629" s="839" t="s">
        <v>3127</v>
      </c>
      <c r="G629" s="825" t="s">
        <v>3769</v>
      </c>
      <c r="H629" s="825" t="s">
        <v>3770</v>
      </c>
      <c r="I629" s="831">
        <v>1820.739990234375</v>
      </c>
      <c r="J629" s="831">
        <v>1</v>
      </c>
      <c r="K629" s="832">
        <v>1820.739990234375</v>
      </c>
    </row>
    <row r="630" spans="1:11" ht="14.45" customHeight="1" x14ac:dyDescent="0.2">
      <c r="A630" s="821" t="s">
        <v>571</v>
      </c>
      <c r="B630" s="822" t="s">
        <v>572</v>
      </c>
      <c r="C630" s="825" t="s">
        <v>2747</v>
      </c>
      <c r="D630" s="839" t="s">
        <v>2748</v>
      </c>
      <c r="E630" s="825" t="s">
        <v>3126</v>
      </c>
      <c r="F630" s="839" t="s">
        <v>3127</v>
      </c>
      <c r="G630" s="825" t="s">
        <v>3771</v>
      </c>
      <c r="H630" s="825" t="s">
        <v>3772</v>
      </c>
      <c r="I630" s="831">
        <v>1820.7424926757813</v>
      </c>
      <c r="J630" s="831">
        <v>5</v>
      </c>
      <c r="K630" s="832">
        <v>9103.7099609375</v>
      </c>
    </row>
    <row r="631" spans="1:11" ht="14.45" customHeight="1" x14ac:dyDescent="0.2">
      <c r="A631" s="821" t="s">
        <v>571</v>
      </c>
      <c r="B631" s="822" t="s">
        <v>572</v>
      </c>
      <c r="C631" s="825" t="s">
        <v>2747</v>
      </c>
      <c r="D631" s="839" t="s">
        <v>2748</v>
      </c>
      <c r="E631" s="825" t="s">
        <v>3126</v>
      </c>
      <c r="F631" s="839" t="s">
        <v>3127</v>
      </c>
      <c r="G631" s="825" t="s">
        <v>3773</v>
      </c>
      <c r="H631" s="825" t="s">
        <v>3774</v>
      </c>
      <c r="I631" s="831">
        <v>1820.75</v>
      </c>
      <c r="J631" s="831">
        <v>1</v>
      </c>
      <c r="K631" s="832">
        <v>1820.75</v>
      </c>
    </row>
    <row r="632" spans="1:11" ht="14.45" customHeight="1" x14ac:dyDescent="0.2">
      <c r="A632" s="821" t="s">
        <v>571</v>
      </c>
      <c r="B632" s="822" t="s">
        <v>572</v>
      </c>
      <c r="C632" s="825" t="s">
        <v>2747</v>
      </c>
      <c r="D632" s="839" t="s">
        <v>2748</v>
      </c>
      <c r="E632" s="825" t="s">
        <v>3126</v>
      </c>
      <c r="F632" s="839" t="s">
        <v>3127</v>
      </c>
      <c r="G632" s="825" t="s">
        <v>3775</v>
      </c>
      <c r="H632" s="825" t="s">
        <v>3776</v>
      </c>
      <c r="I632" s="831">
        <v>1820.7333170572917</v>
      </c>
      <c r="J632" s="831">
        <v>4</v>
      </c>
      <c r="K632" s="832">
        <v>7282.93994140625</v>
      </c>
    </row>
    <row r="633" spans="1:11" ht="14.45" customHeight="1" x14ac:dyDescent="0.2">
      <c r="A633" s="821" t="s">
        <v>571</v>
      </c>
      <c r="B633" s="822" t="s">
        <v>572</v>
      </c>
      <c r="C633" s="825" t="s">
        <v>2747</v>
      </c>
      <c r="D633" s="839" t="s">
        <v>2748</v>
      </c>
      <c r="E633" s="825" t="s">
        <v>3126</v>
      </c>
      <c r="F633" s="839" t="s">
        <v>3127</v>
      </c>
      <c r="G633" s="825" t="s">
        <v>3777</v>
      </c>
      <c r="H633" s="825" t="s">
        <v>3778</v>
      </c>
      <c r="I633" s="831">
        <v>1820.739990234375</v>
      </c>
      <c r="J633" s="831">
        <v>2</v>
      </c>
      <c r="K633" s="832">
        <v>3641.47998046875</v>
      </c>
    </row>
    <row r="634" spans="1:11" ht="14.45" customHeight="1" x14ac:dyDescent="0.2">
      <c r="A634" s="821" t="s">
        <v>571</v>
      </c>
      <c r="B634" s="822" t="s">
        <v>572</v>
      </c>
      <c r="C634" s="825" t="s">
        <v>2747</v>
      </c>
      <c r="D634" s="839" t="s">
        <v>2748</v>
      </c>
      <c r="E634" s="825" t="s">
        <v>3126</v>
      </c>
      <c r="F634" s="839" t="s">
        <v>3127</v>
      </c>
      <c r="G634" s="825" t="s">
        <v>3779</v>
      </c>
      <c r="H634" s="825" t="s">
        <v>3780</v>
      </c>
      <c r="I634" s="831">
        <v>1820.7433268229167</v>
      </c>
      <c r="J634" s="831">
        <v>3</v>
      </c>
      <c r="K634" s="832">
        <v>5462.22998046875</v>
      </c>
    </row>
    <row r="635" spans="1:11" ht="14.45" customHeight="1" x14ac:dyDescent="0.2">
      <c r="A635" s="821" t="s">
        <v>571</v>
      </c>
      <c r="B635" s="822" t="s">
        <v>572</v>
      </c>
      <c r="C635" s="825" t="s">
        <v>2747</v>
      </c>
      <c r="D635" s="839" t="s">
        <v>2748</v>
      </c>
      <c r="E635" s="825" t="s">
        <v>3126</v>
      </c>
      <c r="F635" s="839" t="s">
        <v>3127</v>
      </c>
      <c r="G635" s="825" t="s">
        <v>3781</v>
      </c>
      <c r="H635" s="825" t="s">
        <v>3782</v>
      </c>
      <c r="I635" s="831">
        <v>1820.739990234375</v>
      </c>
      <c r="J635" s="831">
        <v>3</v>
      </c>
      <c r="K635" s="832">
        <v>5462.219970703125</v>
      </c>
    </row>
    <row r="636" spans="1:11" ht="14.45" customHeight="1" x14ac:dyDescent="0.2">
      <c r="A636" s="821" t="s">
        <v>571</v>
      </c>
      <c r="B636" s="822" t="s">
        <v>572</v>
      </c>
      <c r="C636" s="825" t="s">
        <v>2747</v>
      </c>
      <c r="D636" s="839" t="s">
        <v>2748</v>
      </c>
      <c r="E636" s="825" t="s">
        <v>3126</v>
      </c>
      <c r="F636" s="839" t="s">
        <v>3127</v>
      </c>
      <c r="G636" s="825" t="s">
        <v>3783</v>
      </c>
      <c r="H636" s="825" t="s">
        <v>3784</v>
      </c>
      <c r="I636" s="831">
        <v>1820.739990234375</v>
      </c>
      <c r="J636" s="831">
        <v>1</v>
      </c>
      <c r="K636" s="832">
        <v>1820.739990234375</v>
      </c>
    </row>
    <row r="637" spans="1:11" ht="14.45" customHeight="1" x14ac:dyDescent="0.2">
      <c r="A637" s="821" t="s">
        <v>571</v>
      </c>
      <c r="B637" s="822" t="s">
        <v>572</v>
      </c>
      <c r="C637" s="825" t="s">
        <v>2747</v>
      </c>
      <c r="D637" s="839" t="s">
        <v>2748</v>
      </c>
      <c r="E637" s="825" t="s">
        <v>3126</v>
      </c>
      <c r="F637" s="839" t="s">
        <v>3127</v>
      </c>
      <c r="G637" s="825" t="s">
        <v>3785</v>
      </c>
      <c r="H637" s="825" t="s">
        <v>3786</v>
      </c>
      <c r="I637" s="831">
        <v>1820.739990234375</v>
      </c>
      <c r="J637" s="831">
        <v>1</v>
      </c>
      <c r="K637" s="832">
        <v>1820.739990234375</v>
      </c>
    </row>
    <row r="638" spans="1:11" ht="14.45" customHeight="1" x14ac:dyDescent="0.2">
      <c r="A638" s="821" t="s">
        <v>571</v>
      </c>
      <c r="B638" s="822" t="s">
        <v>572</v>
      </c>
      <c r="C638" s="825" t="s">
        <v>2747</v>
      </c>
      <c r="D638" s="839" t="s">
        <v>2748</v>
      </c>
      <c r="E638" s="825" t="s">
        <v>3126</v>
      </c>
      <c r="F638" s="839" t="s">
        <v>3127</v>
      </c>
      <c r="G638" s="825" t="s">
        <v>3787</v>
      </c>
      <c r="H638" s="825" t="s">
        <v>3788</v>
      </c>
      <c r="I638" s="831">
        <v>1820.7366536458333</v>
      </c>
      <c r="J638" s="831">
        <v>4</v>
      </c>
      <c r="K638" s="832">
        <v>7282.949951171875</v>
      </c>
    </row>
    <row r="639" spans="1:11" ht="14.45" customHeight="1" x14ac:dyDescent="0.2">
      <c r="A639" s="821" t="s">
        <v>571</v>
      </c>
      <c r="B639" s="822" t="s">
        <v>572</v>
      </c>
      <c r="C639" s="825" t="s">
        <v>2747</v>
      </c>
      <c r="D639" s="839" t="s">
        <v>2748</v>
      </c>
      <c r="E639" s="825" t="s">
        <v>3126</v>
      </c>
      <c r="F639" s="839" t="s">
        <v>3127</v>
      </c>
      <c r="G639" s="825" t="s">
        <v>3789</v>
      </c>
      <c r="H639" s="825" t="s">
        <v>3790</v>
      </c>
      <c r="I639" s="831">
        <v>1820.739990234375</v>
      </c>
      <c r="J639" s="831">
        <v>2</v>
      </c>
      <c r="K639" s="832">
        <v>3641.47998046875</v>
      </c>
    </row>
    <row r="640" spans="1:11" ht="14.45" customHeight="1" x14ac:dyDescent="0.2">
      <c r="A640" s="821" t="s">
        <v>571</v>
      </c>
      <c r="B640" s="822" t="s">
        <v>572</v>
      </c>
      <c r="C640" s="825" t="s">
        <v>2747</v>
      </c>
      <c r="D640" s="839" t="s">
        <v>2748</v>
      </c>
      <c r="E640" s="825" t="s">
        <v>3126</v>
      </c>
      <c r="F640" s="839" t="s">
        <v>3127</v>
      </c>
      <c r="G640" s="825" t="s">
        <v>3791</v>
      </c>
      <c r="H640" s="825" t="s">
        <v>3792</v>
      </c>
      <c r="I640" s="831">
        <v>1820.739990234375</v>
      </c>
      <c r="J640" s="831">
        <v>2</v>
      </c>
      <c r="K640" s="832">
        <v>3641.47998046875</v>
      </c>
    </row>
    <row r="641" spans="1:11" ht="14.45" customHeight="1" x14ac:dyDescent="0.2">
      <c r="A641" s="821" t="s">
        <v>571</v>
      </c>
      <c r="B641" s="822" t="s">
        <v>572</v>
      </c>
      <c r="C641" s="825" t="s">
        <v>2747</v>
      </c>
      <c r="D641" s="839" t="s">
        <v>2748</v>
      </c>
      <c r="E641" s="825" t="s">
        <v>3126</v>
      </c>
      <c r="F641" s="839" t="s">
        <v>3127</v>
      </c>
      <c r="G641" s="825" t="s">
        <v>3793</v>
      </c>
      <c r="H641" s="825" t="s">
        <v>3794</v>
      </c>
      <c r="I641" s="831">
        <v>1820.739990234375</v>
      </c>
      <c r="J641" s="831">
        <v>2</v>
      </c>
      <c r="K641" s="832">
        <v>3641.47998046875</v>
      </c>
    </row>
    <row r="642" spans="1:11" ht="14.45" customHeight="1" x14ac:dyDescent="0.2">
      <c r="A642" s="821" t="s">
        <v>571</v>
      </c>
      <c r="B642" s="822" t="s">
        <v>572</v>
      </c>
      <c r="C642" s="825" t="s">
        <v>2747</v>
      </c>
      <c r="D642" s="839" t="s">
        <v>2748</v>
      </c>
      <c r="E642" s="825" t="s">
        <v>3126</v>
      </c>
      <c r="F642" s="839" t="s">
        <v>3127</v>
      </c>
      <c r="G642" s="825" t="s">
        <v>3795</v>
      </c>
      <c r="H642" s="825" t="s">
        <v>3796</v>
      </c>
      <c r="I642" s="831">
        <v>1764.9100341796875</v>
      </c>
      <c r="J642" s="831">
        <v>1</v>
      </c>
      <c r="K642" s="832">
        <v>1764.9100341796875</v>
      </c>
    </row>
    <row r="643" spans="1:11" ht="14.45" customHeight="1" x14ac:dyDescent="0.2">
      <c r="A643" s="821" t="s">
        <v>571</v>
      </c>
      <c r="B643" s="822" t="s">
        <v>572</v>
      </c>
      <c r="C643" s="825" t="s">
        <v>2747</v>
      </c>
      <c r="D643" s="839" t="s">
        <v>2748</v>
      </c>
      <c r="E643" s="825" t="s">
        <v>3126</v>
      </c>
      <c r="F643" s="839" t="s">
        <v>3127</v>
      </c>
      <c r="G643" s="825" t="s">
        <v>3797</v>
      </c>
      <c r="H643" s="825" t="s">
        <v>3798</v>
      </c>
      <c r="I643" s="831">
        <v>1764.9125366210938</v>
      </c>
      <c r="J643" s="831">
        <v>7</v>
      </c>
      <c r="K643" s="832">
        <v>12354.380249023438</v>
      </c>
    </row>
    <row r="644" spans="1:11" ht="14.45" customHeight="1" x14ac:dyDescent="0.2">
      <c r="A644" s="821" t="s">
        <v>571</v>
      </c>
      <c r="B644" s="822" t="s">
        <v>572</v>
      </c>
      <c r="C644" s="825" t="s">
        <v>2747</v>
      </c>
      <c r="D644" s="839" t="s">
        <v>2748</v>
      </c>
      <c r="E644" s="825" t="s">
        <v>3126</v>
      </c>
      <c r="F644" s="839" t="s">
        <v>3127</v>
      </c>
      <c r="G644" s="825" t="s">
        <v>3799</v>
      </c>
      <c r="H644" s="825" t="s">
        <v>3800</v>
      </c>
      <c r="I644" s="831">
        <v>1764.9133707682292</v>
      </c>
      <c r="J644" s="831">
        <v>3</v>
      </c>
      <c r="K644" s="832">
        <v>5294.7401123046875</v>
      </c>
    </row>
    <row r="645" spans="1:11" ht="14.45" customHeight="1" x14ac:dyDescent="0.2">
      <c r="A645" s="821" t="s">
        <v>571</v>
      </c>
      <c r="B645" s="822" t="s">
        <v>572</v>
      </c>
      <c r="C645" s="825" t="s">
        <v>2747</v>
      </c>
      <c r="D645" s="839" t="s">
        <v>2748</v>
      </c>
      <c r="E645" s="825" t="s">
        <v>3126</v>
      </c>
      <c r="F645" s="839" t="s">
        <v>3127</v>
      </c>
      <c r="G645" s="825" t="s">
        <v>3801</v>
      </c>
      <c r="H645" s="825" t="s">
        <v>3802</v>
      </c>
      <c r="I645" s="831">
        <v>1764.9140380859376</v>
      </c>
      <c r="J645" s="831">
        <v>7</v>
      </c>
      <c r="K645" s="832">
        <v>12354.400268554688</v>
      </c>
    </row>
    <row r="646" spans="1:11" ht="14.45" customHeight="1" x14ac:dyDescent="0.2">
      <c r="A646" s="821" t="s">
        <v>571</v>
      </c>
      <c r="B646" s="822" t="s">
        <v>572</v>
      </c>
      <c r="C646" s="825" t="s">
        <v>2747</v>
      </c>
      <c r="D646" s="839" t="s">
        <v>2748</v>
      </c>
      <c r="E646" s="825" t="s">
        <v>3126</v>
      </c>
      <c r="F646" s="839" t="s">
        <v>3127</v>
      </c>
      <c r="G646" s="825" t="s">
        <v>3803</v>
      </c>
      <c r="H646" s="825" t="s">
        <v>3804</v>
      </c>
      <c r="I646" s="831">
        <v>1764.9100341796875</v>
      </c>
      <c r="J646" s="831">
        <v>2</v>
      </c>
      <c r="K646" s="832">
        <v>3529.820068359375</v>
      </c>
    </row>
    <row r="647" spans="1:11" ht="14.45" customHeight="1" x14ac:dyDescent="0.2">
      <c r="A647" s="821" t="s">
        <v>571</v>
      </c>
      <c r="B647" s="822" t="s">
        <v>572</v>
      </c>
      <c r="C647" s="825" t="s">
        <v>2747</v>
      </c>
      <c r="D647" s="839" t="s">
        <v>2748</v>
      </c>
      <c r="E647" s="825" t="s">
        <v>3126</v>
      </c>
      <c r="F647" s="839" t="s">
        <v>3127</v>
      </c>
      <c r="G647" s="825" t="s">
        <v>3805</v>
      </c>
      <c r="H647" s="825" t="s">
        <v>3806</v>
      </c>
      <c r="I647" s="831">
        <v>1764.905029296875</v>
      </c>
      <c r="J647" s="831">
        <v>3</v>
      </c>
      <c r="K647" s="832">
        <v>5294.7000732421875</v>
      </c>
    </row>
    <row r="648" spans="1:11" ht="14.45" customHeight="1" x14ac:dyDescent="0.2">
      <c r="A648" s="821" t="s">
        <v>571</v>
      </c>
      <c r="B648" s="822" t="s">
        <v>572</v>
      </c>
      <c r="C648" s="825" t="s">
        <v>2747</v>
      </c>
      <c r="D648" s="839" t="s">
        <v>2748</v>
      </c>
      <c r="E648" s="825" t="s">
        <v>3126</v>
      </c>
      <c r="F648" s="839" t="s">
        <v>3127</v>
      </c>
      <c r="G648" s="825" t="s">
        <v>3807</v>
      </c>
      <c r="H648" s="825" t="s">
        <v>3808</v>
      </c>
      <c r="I648" s="831">
        <v>1764.9066975911458</v>
      </c>
      <c r="J648" s="831">
        <v>3</v>
      </c>
      <c r="K648" s="832">
        <v>5294.7200927734375</v>
      </c>
    </row>
    <row r="649" spans="1:11" ht="14.45" customHeight="1" x14ac:dyDescent="0.2">
      <c r="A649" s="821" t="s">
        <v>571</v>
      </c>
      <c r="B649" s="822" t="s">
        <v>572</v>
      </c>
      <c r="C649" s="825" t="s">
        <v>2747</v>
      </c>
      <c r="D649" s="839" t="s">
        <v>2748</v>
      </c>
      <c r="E649" s="825" t="s">
        <v>3126</v>
      </c>
      <c r="F649" s="839" t="s">
        <v>3127</v>
      </c>
      <c r="G649" s="825" t="s">
        <v>3809</v>
      </c>
      <c r="H649" s="825" t="s">
        <v>3810</v>
      </c>
      <c r="I649" s="831">
        <v>1764.9066975911458</v>
      </c>
      <c r="J649" s="831">
        <v>3</v>
      </c>
      <c r="K649" s="832">
        <v>5294.7200927734375</v>
      </c>
    </row>
    <row r="650" spans="1:11" ht="14.45" customHeight="1" x14ac:dyDescent="0.2">
      <c r="A650" s="821" t="s">
        <v>571</v>
      </c>
      <c r="B650" s="822" t="s">
        <v>572</v>
      </c>
      <c r="C650" s="825" t="s">
        <v>2747</v>
      </c>
      <c r="D650" s="839" t="s">
        <v>2748</v>
      </c>
      <c r="E650" s="825" t="s">
        <v>3126</v>
      </c>
      <c r="F650" s="839" t="s">
        <v>3127</v>
      </c>
      <c r="G650" s="825" t="s">
        <v>3811</v>
      </c>
      <c r="H650" s="825" t="s">
        <v>3812</v>
      </c>
      <c r="I650" s="831">
        <v>1800.010009765625</v>
      </c>
      <c r="J650" s="831">
        <v>2</v>
      </c>
      <c r="K650" s="832">
        <v>3600.010009765625</v>
      </c>
    </row>
    <row r="651" spans="1:11" ht="14.45" customHeight="1" x14ac:dyDescent="0.2">
      <c r="A651" s="821" t="s">
        <v>571</v>
      </c>
      <c r="B651" s="822" t="s">
        <v>572</v>
      </c>
      <c r="C651" s="825" t="s">
        <v>2747</v>
      </c>
      <c r="D651" s="839" t="s">
        <v>2748</v>
      </c>
      <c r="E651" s="825" t="s">
        <v>3126</v>
      </c>
      <c r="F651" s="839" t="s">
        <v>3127</v>
      </c>
      <c r="G651" s="825" t="s">
        <v>3813</v>
      </c>
      <c r="H651" s="825" t="s">
        <v>3814</v>
      </c>
      <c r="I651" s="831">
        <v>1800.010009765625</v>
      </c>
      <c r="J651" s="831">
        <v>2</v>
      </c>
      <c r="K651" s="832">
        <v>3600.010009765625</v>
      </c>
    </row>
    <row r="652" spans="1:11" ht="14.45" customHeight="1" x14ac:dyDescent="0.2">
      <c r="A652" s="821" t="s">
        <v>571</v>
      </c>
      <c r="B652" s="822" t="s">
        <v>572</v>
      </c>
      <c r="C652" s="825" t="s">
        <v>2747</v>
      </c>
      <c r="D652" s="839" t="s">
        <v>2748</v>
      </c>
      <c r="E652" s="825" t="s">
        <v>3126</v>
      </c>
      <c r="F652" s="839" t="s">
        <v>3127</v>
      </c>
      <c r="G652" s="825" t="s">
        <v>3815</v>
      </c>
      <c r="H652" s="825" t="s">
        <v>3816</v>
      </c>
      <c r="I652" s="831">
        <v>1800</v>
      </c>
      <c r="J652" s="831">
        <v>1</v>
      </c>
      <c r="K652" s="832">
        <v>1800</v>
      </c>
    </row>
    <row r="653" spans="1:11" ht="14.45" customHeight="1" x14ac:dyDescent="0.2">
      <c r="A653" s="821" t="s">
        <v>571</v>
      </c>
      <c r="B653" s="822" t="s">
        <v>572</v>
      </c>
      <c r="C653" s="825" t="s">
        <v>2747</v>
      </c>
      <c r="D653" s="839" t="s">
        <v>2748</v>
      </c>
      <c r="E653" s="825" t="s">
        <v>3126</v>
      </c>
      <c r="F653" s="839" t="s">
        <v>3127</v>
      </c>
      <c r="G653" s="825" t="s">
        <v>3817</v>
      </c>
      <c r="H653" s="825" t="s">
        <v>3818</v>
      </c>
      <c r="I653" s="831">
        <v>1800</v>
      </c>
      <c r="J653" s="831">
        <v>1</v>
      </c>
      <c r="K653" s="832">
        <v>1800</v>
      </c>
    </row>
    <row r="654" spans="1:11" ht="14.45" customHeight="1" x14ac:dyDescent="0.2">
      <c r="A654" s="821" t="s">
        <v>571</v>
      </c>
      <c r="B654" s="822" t="s">
        <v>572</v>
      </c>
      <c r="C654" s="825" t="s">
        <v>2747</v>
      </c>
      <c r="D654" s="839" t="s">
        <v>2748</v>
      </c>
      <c r="E654" s="825" t="s">
        <v>3126</v>
      </c>
      <c r="F654" s="839" t="s">
        <v>3127</v>
      </c>
      <c r="G654" s="825" t="s">
        <v>3819</v>
      </c>
      <c r="H654" s="825" t="s">
        <v>3820</v>
      </c>
      <c r="I654" s="831">
        <v>3859.169921875</v>
      </c>
      <c r="J654" s="831">
        <v>2</v>
      </c>
      <c r="K654" s="832">
        <v>7718.33984375</v>
      </c>
    </row>
    <row r="655" spans="1:11" ht="14.45" customHeight="1" x14ac:dyDescent="0.2">
      <c r="A655" s="821" t="s">
        <v>571</v>
      </c>
      <c r="B655" s="822" t="s">
        <v>572</v>
      </c>
      <c r="C655" s="825" t="s">
        <v>2747</v>
      </c>
      <c r="D655" s="839" t="s">
        <v>2748</v>
      </c>
      <c r="E655" s="825" t="s">
        <v>3126</v>
      </c>
      <c r="F655" s="839" t="s">
        <v>3127</v>
      </c>
      <c r="G655" s="825" t="s">
        <v>3821</v>
      </c>
      <c r="H655" s="825" t="s">
        <v>3822</v>
      </c>
      <c r="I655" s="831">
        <v>3859.169921875</v>
      </c>
      <c r="J655" s="831">
        <v>1</v>
      </c>
      <c r="K655" s="832">
        <v>3859.169921875</v>
      </c>
    </row>
    <row r="656" spans="1:11" ht="14.45" customHeight="1" x14ac:dyDescent="0.2">
      <c r="A656" s="821" t="s">
        <v>571</v>
      </c>
      <c r="B656" s="822" t="s">
        <v>572</v>
      </c>
      <c r="C656" s="825" t="s">
        <v>2747</v>
      </c>
      <c r="D656" s="839" t="s">
        <v>2748</v>
      </c>
      <c r="E656" s="825" t="s">
        <v>3126</v>
      </c>
      <c r="F656" s="839" t="s">
        <v>3127</v>
      </c>
      <c r="G656" s="825" t="s">
        <v>3823</v>
      </c>
      <c r="H656" s="825" t="s">
        <v>3824</v>
      </c>
      <c r="I656" s="831">
        <v>3859.169921875</v>
      </c>
      <c r="J656" s="831">
        <v>1</v>
      </c>
      <c r="K656" s="832">
        <v>3859.169921875</v>
      </c>
    </row>
    <row r="657" spans="1:11" ht="14.45" customHeight="1" x14ac:dyDescent="0.2">
      <c r="A657" s="821" t="s">
        <v>571</v>
      </c>
      <c r="B657" s="822" t="s">
        <v>572</v>
      </c>
      <c r="C657" s="825" t="s">
        <v>2747</v>
      </c>
      <c r="D657" s="839" t="s">
        <v>2748</v>
      </c>
      <c r="E657" s="825" t="s">
        <v>3126</v>
      </c>
      <c r="F657" s="839" t="s">
        <v>3127</v>
      </c>
      <c r="G657" s="825" t="s">
        <v>3825</v>
      </c>
      <c r="H657" s="825" t="s">
        <v>3826</v>
      </c>
      <c r="I657" s="831">
        <v>3859.199951171875</v>
      </c>
      <c r="J657" s="831">
        <v>1</v>
      </c>
      <c r="K657" s="832">
        <v>3859.199951171875</v>
      </c>
    </row>
    <row r="658" spans="1:11" ht="14.45" customHeight="1" x14ac:dyDescent="0.2">
      <c r="A658" s="821" t="s">
        <v>571</v>
      </c>
      <c r="B658" s="822" t="s">
        <v>572</v>
      </c>
      <c r="C658" s="825" t="s">
        <v>2747</v>
      </c>
      <c r="D658" s="839" t="s">
        <v>2748</v>
      </c>
      <c r="E658" s="825" t="s">
        <v>3126</v>
      </c>
      <c r="F658" s="839" t="s">
        <v>3127</v>
      </c>
      <c r="G658" s="825" t="s">
        <v>3827</v>
      </c>
      <c r="H658" s="825" t="s">
        <v>3828</v>
      </c>
      <c r="I658" s="831">
        <v>4208.2001953125</v>
      </c>
      <c r="J658" s="831">
        <v>2</v>
      </c>
      <c r="K658" s="832">
        <v>8416.400390625</v>
      </c>
    </row>
    <row r="659" spans="1:11" ht="14.45" customHeight="1" x14ac:dyDescent="0.2">
      <c r="A659" s="821" t="s">
        <v>571</v>
      </c>
      <c r="B659" s="822" t="s">
        <v>572</v>
      </c>
      <c r="C659" s="825" t="s">
        <v>2747</v>
      </c>
      <c r="D659" s="839" t="s">
        <v>2748</v>
      </c>
      <c r="E659" s="825" t="s">
        <v>3126</v>
      </c>
      <c r="F659" s="839" t="s">
        <v>3127</v>
      </c>
      <c r="G659" s="825" t="s">
        <v>3829</v>
      </c>
      <c r="H659" s="825" t="s">
        <v>3830</v>
      </c>
      <c r="I659" s="831">
        <v>3859.169921875</v>
      </c>
      <c r="J659" s="831">
        <v>2</v>
      </c>
      <c r="K659" s="832">
        <v>7718.33984375</v>
      </c>
    </row>
    <row r="660" spans="1:11" ht="14.45" customHeight="1" x14ac:dyDescent="0.2">
      <c r="A660" s="821" t="s">
        <v>571</v>
      </c>
      <c r="B660" s="822" t="s">
        <v>572</v>
      </c>
      <c r="C660" s="825" t="s">
        <v>2747</v>
      </c>
      <c r="D660" s="839" t="s">
        <v>2748</v>
      </c>
      <c r="E660" s="825" t="s">
        <v>3126</v>
      </c>
      <c r="F660" s="839" t="s">
        <v>3127</v>
      </c>
      <c r="G660" s="825" t="s">
        <v>3831</v>
      </c>
      <c r="H660" s="825" t="s">
        <v>3832</v>
      </c>
      <c r="I660" s="831">
        <v>3859.169921875</v>
      </c>
      <c r="J660" s="831">
        <v>2</v>
      </c>
      <c r="K660" s="832">
        <v>7718.33984375</v>
      </c>
    </row>
    <row r="661" spans="1:11" ht="14.45" customHeight="1" x14ac:dyDescent="0.2">
      <c r="A661" s="821" t="s">
        <v>571</v>
      </c>
      <c r="B661" s="822" t="s">
        <v>572</v>
      </c>
      <c r="C661" s="825" t="s">
        <v>2747</v>
      </c>
      <c r="D661" s="839" t="s">
        <v>2748</v>
      </c>
      <c r="E661" s="825" t="s">
        <v>3126</v>
      </c>
      <c r="F661" s="839" t="s">
        <v>3127</v>
      </c>
      <c r="G661" s="825" t="s">
        <v>3833</v>
      </c>
      <c r="H661" s="825" t="s">
        <v>3834</v>
      </c>
      <c r="I661" s="831">
        <v>4208.1951904296875</v>
      </c>
      <c r="J661" s="831">
        <v>4</v>
      </c>
      <c r="K661" s="832">
        <v>16832.78076171875</v>
      </c>
    </row>
    <row r="662" spans="1:11" ht="14.45" customHeight="1" x14ac:dyDescent="0.2">
      <c r="A662" s="821" t="s">
        <v>571</v>
      </c>
      <c r="B662" s="822" t="s">
        <v>572</v>
      </c>
      <c r="C662" s="825" t="s">
        <v>2747</v>
      </c>
      <c r="D662" s="839" t="s">
        <v>2748</v>
      </c>
      <c r="E662" s="825" t="s">
        <v>3126</v>
      </c>
      <c r="F662" s="839" t="s">
        <v>3127</v>
      </c>
      <c r="G662" s="825" t="s">
        <v>3835</v>
      </c>
      <c r="H662" s="825" t="s">
        <v>3836</v>
      </c>
      <c r="I662" s="831">
        <v>3859.169921875</v>
      </c>
      <c r="J662" s="831">
        <v>1</v>
      </c>
      <c r="K662" s="832">
        <v>3859.169921875</v>
      </c>
    </row>
    <row r="663" spans="1:11" ht="14.45" customHeight="1" x14ac:dyDescent="0.2">
      <c r="A663" s="821" t="s">
        <v>571</v>
      </c>
      <c r="B663" s="822" t="s">
        <v>572</v>
      </c>
      <c r="C663" s="825" t="s">
        <v>2747</v>
      </c>
      <c r="D663" s="839" t="s">
        <v>2748</v>
      </c>
      <c r="E663" s="825" t="s">
        <v>3126</v>
      </c>
      <c r="F663" s="839" t="s">
        <v>3127</v>
      </c>
      <c r="G663" s="825" t="s">
        <v>3837</v>
      </c>
      <c r="H663" s="825" t="s">
        <v>3838</v>
      </c>
      <c r="I663" s="831">
        <v>4208.195068359375</v>
      </c>
      <c r="J663" s="831">
        <v>2</v>
      </c>
      <c r="K663" s="832">
        <v>8416.39013671875</v>
      </c>
    </row>
    <row r="664" spans="1:11" ht="14.45" customHeight="1" x14ac:dyDescent="0.2">
      <c r="A664" s="821" t="s">
        <v>571</v>
      </c>
      <c r="B664" s="822" t="s">
        <v>572</v>
      </c>
      <c r="C664" s="825" t="s">
        <v>2747</v>
      </c>
      <c r="D664" s="839" t="s">
        <v>2748</v>
      </c>
      <c r="E664" s="825" t="s">
        <v>3126</v>
      </c>
      <c r="F664" s="839" t="s">
        <v>3127</v>
      </c>
      <c r="G664" s="825" t="s">
        <v>3839</v>
      </c>
      <c r="H664" s="825" t="s">
        <v>3840</v>
      </c>
      <c r="I664" s="831">
        <v>3510.260009765625</v>
      </c>
      <c r="J664" s="831">
        <v>1</v>
      </c>
      <c r="K664" s="832">
        <v>3510.260009765625</v>
      </c>
    </row>
    <row r="665" spans="1:11" ht="14.45" customHeight="1" x14ac:dyDescent="0.2">
      <c r="A665" s="821" t="s">
        <v>571</v>
      </c>
      <c r="B665" s="822" t="s">
        <v>572</v>
      </c>
      <c r="C665" s="825" t="s">
        <v>2747</v>
      </c>
      <c r="D665" s="839" t="s">
        <v>2748</v>
      </c>
      <c r="E665" s="825" t="s">
        <v>3126</v>
      </c>
      <c r="F665" s="839" t="s">
        <v>3127</v>
      </c>
      <c r="G665" s="825" t="s">
        <v>3841</v>
      </c>
      <c r="H665" s="825" t="s">
        <v>3842</v>
      </c>
      <c r="I665" s="831">
        <v>3510.260009765625</v>
      </c>
      <c r="J665" s="831">
        <v>3</v>
      </c>
      <c r="K665" s="832">
        <v>10530.780029296875</v>
      </c>
    </row>
    <row r="666" spans="1:11" ht="14.45" customHeight="1" x14ac:dyDescent="0.2">
      <c r="A666" s="821" t="s">
        <v>571</v>
      </c>
      <c r="B666" s="822" t="s">
        <v>572</v>
      </c>
      <c r="C666" s="825" t="s">
        <v>2747</v>
      </c>
      <c r="D666" s="839" t="s">
        <v>2748</v>
      </c>
      <c r="E666" s="825" t="s">
        <v>3126</v>
      </c>
      <c r="F666" s="839" t="s">
        <v>3127</v>
      </c>
      <c r="G666" s="825" t="s">
        <v>3843</v>
      </c>
      <c r="H666" s="825" t="s">
        <v>3844</v>
      </c>
      <c r="I666" s="831">
        <v>3859.1649169921875</v>
      </c>
      <c r="J666" s="831">
        <v>2</v>
      </c>
      <c r="K666" s="832">
        <v>7718.329833984375</v>
      </c>
    </row>
    <row r="667" spans="1:11" ht="14.45" customHeight="1" x14ac:dyDescent="0.2">
      <c r="A667" s="821" t="s">
        <v>571</v>
      </c>
      <c r="B667" s="822" t="s">
        <v>572</v>
      </c>
      <c r="C667" s="825" t="s">
        <v>2747</v>
      </c>
      <c r="D667" s="839" t="s">
        <v>2748</v>
      </c>
      <c r="E667" s="825" t="s">
        <v>3126</v>
      </c>
      <c r="F667" s="839" t="s">
        <v>3127</v>
      </c>
      <c r="G667" s="825" t="s">
        <v>3845</v>
      </c>
      <c r="H667" s="825" t="s">
        <v>3846</v>
      </c>
      <c r="I667" s="831">
        <v>3510.2550048828125</v>
      </c>
      <c r="J667" s="831">
        <v>2</v>
      </c>
      <c r="K667" s="832">
        <v>7020.510009765625</v>
      </c>
    </row>
    <row r="668" spans="1:11" ht="14.45" customHeight="1" x14ac:dyDescent="0.2">
      <c r="A668" s="821" t="s">
        <v>571</v>
      </c>
      <c r="B668" s="822" t="s">
        <v>572</v>
      </c>
      <c r="C668" s="825" t="s">
        <v>2747</v>
      </c>
      <c r="D668" s="839" t="s">
        <v>2748</v>
      </c>
      <c r="E668" s="825" t="s">
        <v>3126</v>
      </c>
      <c r="F668" s="839" t="s">
        <v>3127</v>
      </c>
      <c r="G668" s="825" t="s">
        <v>3847</v>
      </c>
      <c r="H668" s="825" t="s">
        <v>3848</v>
      </c>
      <c r="I668" s="831">
        <v>3859.169921875</v>
      </c>
      <c r="J668" s="831">
        <v>1</v>
      </c>
      <c r="K668" s="832">
        <v>3859.169921875</v>
      </c>
    </row>
    <row r="669" spans="1:11" ht="14.45" customHeight="1" x14ac:dyDescent="0.2">
      <c r="A669" s="821" t="s">
        <v>571</v>
      </c>
      <c r="B669" s="822" t="s">
        <v>572</v>
      </c>
      <c r="C669" s="825" t="s">
        <v>2747</v>
      </c>
      <c r="D669" s="839" t="s">
        <v>2748</v>
      </c>
      <c r="E669" s="825" t="s">
        <v>3126</v>
      </c>
      <c r="F669" s="839" t="s">
        <v>3127</v>
      </c>
      <c r="G669" s="825" t="s">
        <v>3849</v>
      </c>
      <c r="H669" s="825" t="s">
        <v>3850</v>
      </c>
      <c r="I669" s="831">
        <v>3510.25</v>
      </c>
      <c r="J669" s="831">
        <v>1</v>
      </c>
      <c r="K669" s="832">
        <v>3510.25</v>
      </c>
    </row>
    <row r="670" spans="1:11" ht="14.45" customHeight="1" x14ac:dyDescent="0.2">
      <c r="A670" s="821" t="s">
        <v>571</v>
      </c>
      <c r="B670" s="822" t="s">
        <v>572</v>
      </c>
      <c r="C670" s="825" t="s">
        <v>2747</v>
      </c>
      <c r="D670" s="839" t="s">
        <v>2748</v>
      </c>
      <c r="E670" s="825" t="s">
        <v>3126</v>
      </c>
      <c r="F670" s="839" t="s">
        <v>3127</v>
      </c>
      <c r="G670" s="825" t="s">
        <v>3851</v>
      </c>
      <c r="H670" s="825" t="s">
        <v>3852</v>
      </c>
      <c r="I670" s="831">
        <v>3859.169921875</v>
      </c>
      <c r="J670" s="831">
        <v>2</v>
      </c>
      <c r="K670" s="832">
        <v>7718.33984375</v>
      </c>
    </row>
    <row r="671" spans="1:11" ht="14.45" customHeight="1" x14ac:dyDescent="0.2">
      <c r="A671" s="821" t="s">
        <v>571</v>
      </c>
      <c r="B671" s="822" t="s">
        <v>572</v>
      </c>
      <c r="C671" s="825" t="s">
        <v>2747</v>
      </c>
      <c r="D671" s="839" t="s">
        <v>2748</v>
      </c>
      <c r="E671" s="825" t="s">
        <v>3126</v>
      </c>
      <c r="F671" s="839" t="s">
        <v>3127</v>
      </c>
      <c r="G671" s="825" t="s">
        <v>3853</v>
      </c>
      <c r="H671" s="825" t="s">
        <v>3854</v>
      </c>
      <c r="I671" s="831">
        <v>3859.169921875</v>
      </c>
      <c r="J671" s="831">
        <v>1</v>
      </c>
      <c r="K671" s="832">
        <v>3859.169921875</v>
      </c>
    </row>
    <row r="672" spans="1:11" ht="14.45" customHeight="1" x14ac:dyDescent="0.2">
      <c r="A672" s="821" t="s">
        <v>571</v>
      </c>
      <c r="B672" s="822" t="s">
        <v>572</v>
      </c>
      <c r="C672" s="825" t="s">
        <v>2747</v>
      </c>
      <c r="D672" s="839" t="s">
        <v>2748</v>
      </c>
      <c r="E672" s="825" t="s">
        <v>3126</v>
      </c>
      <c r="F672" s="839" t="s">
        <v>3127</v>
      </c>
      <c r="G672" s="825" t="s">
        <v>3855</v>
      </c>
      <c r="H672" s="825" t="s">
        <v>3856</v>
      </c>
      <c r="I672" s="831">
        <v>4857.60009765625</v>
      </c>
      <c r="J672" s="831">
        <v>1</v>
      </c>
      <c r="K672" s="832">
        <v>4857.60009765625</v>
      </c>
    </row>
    <row r="673" spans="1:11" ht="14.45" customHeight="1" x14ac:dyDescent="0.2">
      <c r="A673" s="821" t="s">
        <v>571</v>
      </c>
      <c r="B673" s="822" t="s">
        <v>572</v>
      </c>
      <c r="C673" s="825" t="s">
        <v>2747</v>
      </c>
      <c r="D673" s="839" t="s">
        <v>2748</v>
      </c>
      <c r="E673" s="825" t="s">
        <v>3126</v>
      </c>
      <c r="F673" s="839" t="s">
        <v>3127</v>
      </c>
      <c r="G673" s="825" t="s">
        <v>3857</v>
      </c>
      <c r="H673" s="825" t="s">
        <v>3858</v>
      </c>
      <c r="I673" s="831">
        <v>4857.60009765625</v>
      </c>
      <c r="J673" s="831">
        <v>1</v>
      </c>
      <c r="K673" s="832">
        <v>4857.60009765625</v>
      </c>
    </row>
    <row r="674" spans="1:11" ht="14.45" customHeight="1" x14ac:dyDescent="0.2">
      <c r="A674" s="821" t="s">
        <v>571</v>
      </c>
      <c r="B674" s="822" t="s">
        <v>572</v>
      </c>
      <c r="C674" s="825" t="s">
        <v>2747</v>
      </c>
      <c r="D674" s="839" t="s">
        <v>2748</v>
      </c>
      <c r="E674" s="825" t="s">
        <v>3126</v>
      </c>
      <c r="F674" s="839" t="s">
        <v>3127</v>
      </c>
      <c r="G674" s="825" t="s">
        <v>3859</v>
      </c>
      <c r="H674" s="825" t="s">
        <v>3860</v>
      </c>
      <c r="I674" s="831">
        <v>4857.60009765625</v>
      </c>
      <c r="J674" s="831">
        <v>1</v>
      </c>
      <c r="K674" s="832">
        <v>4857.60009765625</v>
      </c>
    </row>
    <row r="675" spans="1:11" ht="14.45" customHeight="1" x14ac:dyDescent="0.2">
      <c r="A675" s="821" t="s">
        <v>571</v>
      </c>
      <c r="B675" s="822" t="s">
        <v>572</v>
      </c>
      <c r="C675" s="825" t="s">
        <v>2747</v>
      </c>
      <c r="D675" s="839" t="s">
        <v>2748</v>
      </c>
      <c r="E675" s="825" t="s">
        <v>3126</v>
      </c>
      <c r="F675" s="839" t="s">
        <v>3127</v>
      </c>
      <c r="G675" s="825" t="s">
        <v>3861</v>
      </c>
      <c r="H675" s="825" t="s">
        <v>3862</v>
      </c>
      <c r="I675" s="831">
        <v>4857.60009765625</v>
      </c>
      <c r="J675" s="831">
        <v>1</v>
      </c>
      <c r="K675" s="832">
        <v>4857.60009765625</v>
      </c>
    </row>
    <row r="676" spans="1:11" ht="14.45" customHeight="1" x14ac:dyDescent="0.2">
      <c r="A676" s="821" t="s">
        <v>571</v>
      </c>
      <c r="B676" s="822" t="s">
        <v>572</v>
      </c>
      <c r="C676" s="825" t="s">
        <v>2747</v>
      </c>
      <c r="D676" s="839" t="s">
        <v>2748</v>
      </c>
      <c r="E676" s="825" t="s">
        <v>3126</v>
      </c>
      <c r="F676" s="839" t="s">
        <v>3127</v>
      </c>
      <c r="G676" s="825" t="s">
        <v>3863</v>
      </c>
      <c r="H676" s="825" t="s">
        <v>3864</v>
      </c>
      <c r="I676" s="831">
        <v>4857.60009765625</v>
      </c>
      <c r="J676" s="831">
        <v>1</v>
      </c>
      <c r="K676" s="832">
        <v>4857.60009765625</v>
      </c>
    </row>
    <row r="677" spans="1:11" ht="14.45" customHeight="1" x14ac:dyDescent="0.2">
      <c r="A677" s="821" t="s">
        <v>571</v>
      </c>
      <c r="B677" s="822" t="s">
        <v>572</v>
      </c>
      <c r="C677" s="825" t="s">
        <v>2747</v>
      </c>
      <c r="D677" s="839" t="s">
        <v>2748</v>
      </c>
      <c r="E677" s="825" t="s">
        <v>3126</v>
      </c>
      <c r="F677" s="839" t="s">
        <v>3127</v>
      </c>
      <c r="G677" s="825" t="s">
        <v>3865</v>
      </c>
      <c r="H677" s="825" t="s">
        <v>3866</v>
      </c>
      <c r="I677" s="831">
        <v>3999</v>
      </c>
      <c r="J677" s="831">
        <v>1</v>
      </c>
      <c r="K677" s="832">
        <v>3999</v>
      </c>
    </row>
    <row r="678" spans="1:11" ht="14.45" customHeight="1" x14ac:dyDescent="0.2">
      <c r="A678" s="821" t="s">
        <v>571</v>
      </c>
      <c r="B678" s="822" t="s">
        <v>572</v>
      </c>
      <c r="C678" s="825" t="s">
        <v>2747</v>
      </c>
      <c r="D678" s="839" t="s">
        <v>2748</v>
      </c>
      <c r="E678" s="825" t="s">
        <v>3126</v>
      </c>
      <c r="F678" s="839" t="s">
        <v>3127</v>
      </c>
      <c r="G678" s="825" t="s">
        <v>3867</v>
      </c>
      <c r="H678" s="825" t="s">
        <v>3868</v>
      </c>
      <c r="I678" s="831">
        <v>1041.4224853515625</v>
      </c>
      <c r="J678" s="831">
        <v>5</v>
      </c>
      <c r="K678" s="832">
        <v>5195.68994140625</v>
      </c>
    </row>
    <row r="679" spans="1:11" ht="14.45" customHeight="1" x14ac:dyDescent="0.2">
      <c r="A679" s="821" t="s">
        <v>571</v>
      </c>
      <c r="B679" s="822" t="s">
        <v>572</v>
      </c>
      <c r="C679" s="825" t="s">
        <v>2747</v>
      </c>
      <c r="D679" s="839" t="s">
        <v>2748</v>
      </c>
      <c r="E679" s="825" t="s">
        <v>3126</v>
      </c>
      <c r="F679" s="839" t="s">
        <v>3127</v>
      </c>
      <c r="G679" s="825" t="s">
        <v>3869</v>
      </c>
      <c r="H679" s="825" t="s">
        <v>3870</v>
      </c>
      <c r="I679" s="831">
        <v>3999</v>
      </c>
      <c r="J679" s="831">
        <v>2</v>
      </c>
      <c r="K679" s="832">
        <v>7998</v>
      </c>
    </row>
    <row r="680" spans="1:11" ht="14.45" customHeight="1" x14ac:dyDescent="0.2">
      <c r="A680" s="821" t="s">
        <v>571</v>
      </c>
      <c r="B680" s="822" t="s">
        <v>572</v>
      </c>
      <c r="C680" s="825" t="s">
        <v>2747</v>
      </c>
      <c r="D680" s="839" t="s">
        <v>2748</v>
      </c>
      <c r="E680" s="825" t="s">
        <v>3126</v>
      </c>
      <c r="F680" s="839" t="s">
        <v>3127</v>
      </c>
      <c r="G680" s="825" t="s">
        <v>3871</v>
      </c>
      <c r="H680" s="825" t="s">
        <v>3872</v>
      </c>
      <c r="I680" s="831">
        <v>744.510009765625</v>
      </c>
      <c r="J680" s="831">
        <v>1</v>
      </c>
      <c r="K680" s="832">
        <v>744.510009765625</v>
      </c>
    </row>
    <row r="681" spans="1:11" ht="14.45" customHeight="1" x14ac:dyDescent="0.2">
      <c r="A681" s="821" t="s">
        <v>571</v>
      </c>
      <c r="B681" s="822" t="s">
        <v>572</v>
      </c>
      <c r="C681" s="825" t="s">
        <v>2747</v>
      </c>
      <c r="D681" s="839" t="s">
        <v>2748</v>
      </c>
      <c r="E681" s="825" t="s">
        <v>3126</v>
      </c>
      <c r="F681" s="839" t="s">
        <v>3127</v>
      </c>
      <c r="G681" s="825" t="s">
        <v>3873</v>
      </c>
      <c r="H681" s="825" t="s">
        <v>3874</v>
      </c>
      <c r="I681" s="831">
        <v>403.52666219075519</v>
      </c>
      <c r="J681" s="831">
        <v>5</v>
      </c>
      <c r="K681" s="832">
        <v>2017.6199645996094</v>
      </c>
    </row>
    <row r="682" spans="1:11" ht="14.45" customHeight="1" x14ac:dyDescent="0.2">
      <c r="A682" s="821" t="s">
        <v>571</v>
      </c>
      <c r="B682" s="822" t="s">
        <v>572</v>
      </c>
      <c r="C682" s="825" t="s">
        <v>2747</v>
      </c>
      <c r="D682" s="839" t="s">
        <v>2748</v>
      </c>
      <c r="E682" s="825" t="s">
        <v>3126</v>
      </c>
      <c r="F682" s="839" t="s">
        <v>3127</v>
      </c>
      <c r="G682" s="825" t="s">
        <v>3875</v>
      </c>
      <c r="H682" s="825" t="s">
        <v>3876</v>
      </c>
      <c r="I682" s="831">
        <v>403.52199096679686</v>
      </c>
      <c r="J682" s="831">
        <v>6</v>
      </c>
      <c r="K682" s="832">
        <v>2421.1299438476563</v>
      </c>
    </row>
    <row r="683" spans="1:11" ht="14.45" customHeight="1" x14ac:dyDescent="0.2">
      <c r="A683" s="821" t="s">
        <v>571</v>
      </c>
      <c r="B683" s="822" t="s">
        <v>572</v>
      </c>
      <c r="C683" s="825" t="s">
        <v>2747</v>
      </c>
      <c r="D683" s="839" t="s">
        <v>2748</v>
      </c>
      <c r="E683" s="825" t="s">
        <v>3126</v>
      </c>
      <c r="F683" s="839" t="s">
        <v>3127</v>
      </c>
      <c r="G683" s="825" t="s">
        <v>3877</v>
      </c>
      <c r="H683" s="825" t="s">
        <v>3878</v>
      </c>
      <c r="I683" s="831">
        <v>403.52544888583094</v>
      </c>
      <c r="J683" s="831">
        <v>22</v>
      </c>
      <c r="K683" s="832">
        <v>8877.5299072265625</v>
      </c>
    </row>
    <row r="684" spans="1:11" ht="14.45" customHeight="1" x14ac:dyDescent="0.2">
      <c r="A684" s="821" t="s">
        <v>571</v>
      </c>
      <c r="B684" s="822" t="s">
        <v>572</v>
      </c>
      <c r="C684" s="825" t="s">
        <v>2747</v>
      </c>
      <c r="D684" s="839" t="s">
        <v>2748</v>
      </c>
      <c r="E684" s="825" t="s">
        <v>3126</v>
      </c>
      <c r="F684" s="839" t="s">
        <v>3127</v>
      </c>
      <c r="G684" s="825" t="s">
        <v>3879</v>
      </c>
      <c r="H684" s="825" t="s">
        <v>3880</v>
      </c>
      <c r="I684" s="831">
        <v>403.52332560221356</v>
      </c>
      <c r="J684" s="831">
        <v>8</v>
      </c>
      <c r="K684" s="832">
        <v>3228.179931640625</v>
      </c>
    </row>
    <row r="685" spans="1:11" ht="14.45" customHeight="1" x14ac:dyDescent="0.2">
      <c r="A685" s="821" t="s">
        <v>571</v>
      </c>
      <c r="B685" s="822" t="s">
        <v>572</v>
      </c>
      <c r="C685" s="825" t="s">
        <v>2747</v>
      </c>
      <c r="D685" s="839" t="s">
        <v>2748</v>
      </c>
      <c r="E685" s="825" t="s">
        <v>3126</v>
      </c>
      <c r="F685" s="839" t="s">
        <v>3127</v>
      </c>
      <c r="G685" s="825" t="s">
        <v>3881</v>
      </c>
      <c r="H685" s="825" t="s">
        <v>3882</v>
      </c>
      <c r="I685" s="831">
        <v>403.52199401855466</v>
      </c>
      <c r="J685" s="831">
        <v>17</v>
      </c>
      <c r="K685" s="832">
        <v>6859.8998413085938</v>
      </c>
    </row>
    <row r="686" spans="1:11" ht="14.45" customHeight="1" x14ac:dyDescent="0.2">
      <c r="A686" s="821" t="s">
        <v>571</v>
      </c>
      <c r="B686" s="822" t="s">
        <v>572</v>
      </c>
      <c r="C686" s="825" t="s">
        <v>2747</v>
      </c>
      <c r="D686" s="839" t="s">
        <v>2748</v>
      </c>
      <c r="E686" s="825" t="s">
        <v>3126</v>
      </c>
      <c r="F686" s="839" t="s">
        <v>3127</v>
      </c>
      <c r="G686" s="825" t="s">
        <v>3883</v>
      </c>
      <c r="H686" s="825" t="s">
        <v>3884</v>
      </c>
      <c r="I686" s="831">
        <v>403.52332560221356</v>
      </c>
      <c r="J686" s="831">
        <v>4</v>
      </c>
      <c r="K686" s="832">
        <v>1614.0899658203125</v>
      </c>
    </row>
    <row r="687" spans="1:11" ht="14.45" customHeight="1" x14ac:dyDescent="0.2">
      <c r="A687" s="821" t="s">
        <v>571</v>
      </c>
      <c r="B687" s="822" t="s">
        <v>572</v>
      </c>
      <c r="C687" s="825" t="s">
        <v>2747</v>
      </c>
      <c r="D687" s="839" t="s">
        <v>2748</v>
      </c>
      <c r="E687" s="825" t="s">
        <v>3126</v>
      </c>
      <c r="F687" s="839" t="s">
        <v>3127</v>
      </c>
      <c r="G687" s="825" t="s">
        <v>3885</v>
      </c>
      <c r="H687" s="825" t="s">
        <v>3886</v>
      </c>
      <c r="I687" s="831">
        <v>403.52141898018971</v>
      </c>
      <c r="J687" s="831">
        <v>10</v>
      </c>
      <c r="K687" s="832">
        <v>4035.2198791503906</v>
      </c>
    </row>
    <row r="688" spans="1:11" ht="14.45" customHeight="1" x14ac:dyDescent="0.2">
      <c r="A688" s="821" t="s">
        <v>571</v>
      </c>
      <c r="B688" s="822" t="s">
        <v>572</v>
      </c>
      <c r="C688" s="825" t="s">
        <v>2747</v>
      </c>
      <c r="D688" s="839" t="s">
        <v>2748</v>
      </c>
      <c r="E688" s="825" t="s">
        <v>3126</v>
      </c>
      <c r="F688" s="839" t="s">
        <v>3127</v>
      </c>
      <c r="G688" s="825" t="s">
        <v>3887</v>
      </c>
      <c r="H688" s="825" t="s">
        <v>3888</v>
      </c>
      <c r="I688" s="831">
        <v>403.52332560221356</v>
      </c>
      <c r="J688" s="831">
        <v>4</v>
      </c>
      <c r="K688" s="832">
        <v>1614.0899658203125</v>
      </c>
    </row>
    <row r="689" spans="1:11" ht="14.45" customHeight="1" x14ac:dyDescent="0.2">
      <c r="A689" s="821" t="s">
        <v>571</v>
      </c>
      <c r="B689" s="822" t="s">
        <v>572</v>
      </c>
      <c r="C689" s="825" t="s">
        <v>2747</v>
      </c>
      <c r="D689" s="839" t="s">
        <v>2748</v>
      </c>
      <c r="E689" s="825" t="s">
        <v>3126</v>
      </c>
      <c r="F689" s="839" t="s">
        <v>3127</v>
      </c>
      <c r="G689" s="825" t="s">
        <v>3889</v>
      </c>
      <c r="H689" s="825" t="s">
        <v>3890</v>
      </c>
      <c r="I689" s="831">
        <v>403.51998901367188</v>
      </c>
      <c r="J689" s="831">
        <v>1</v>
      </c>
      <c r="K689" s="832">
        <v>403.51998901367188</v>
      </c>
    </row>
    <row r="690" spans="1:11" ht="14.45" customHeight="1" x14ac:dyDescent="0.2">
      <c r="A690" s="821" t="s">
        <v>571</v>
      </c>
      <c r="B690" s="822" t="s">
        <v>572</v>
      </c>
      <c r="C690" s="825" t="s">
        <v>2747</v>
      </c>
      <c r="D690" s="839" t="s">
        <v>2748</v>
      </c>
      <c r="E690" s="825" t="s">
        <v>3126</v>
      </c>
      <c r="F690" s="839" t="s">
        <v>3127</v>
      </c>
      <c r="G690" s="825" t="s">
        <v>3891</v>
      </c>
      <c r="H690" s="825" t="s">
        <v>3892</v>
      </c>
      <c r="I690" s="831">
        <v>398.64999389648438</v>
      </c>
      <c r="J690" s="831">
        <v>1</v>
      </c>
      <c r="K690" s="832">
        <v>398.64999389648438</v>
      </c>
    </row>
    <row r="691" spans="1:11" ht="14.45" customHeight="1" x14ac:dyDescent="0.2">
      <c r="A691" s="821" t="s">
        <v>571</v>
      </c>
      <c r="B691" s="822" t="s">
        <v>572</v>
      </c>
      <c r="C691" s="825" t="s">
        <v>2747</v>
      </c>
      <c r="D691" s="839" t="s">
        <v>2748</v>
      </c>
      <c r="E691" s="825" t="s">
        <v>3126</v>
      </c>
      <c r="F691" s="839" t="s">
        <v>3127</v>
      </c>
      <c r="G691" s="825" t="s">
        <v>3893</v>
      </c>
      <c r="H691" s="825" t="s">
        <v>3894</v>
      </c>
      <c r="I691" s="831">
        <v>597.90997314453125</v>
      </c>
      <c r="J691" s="831">
        <v>2</v>
      </c>
      <c r="K691" s="832">
        <v>1195.8199462890625</v>
      </c>
    </row>
    <row r="692" spans="1:11" ht="14.45" customHeight="1" x14ac:dyDescent="0.2">
      <c r="A692" s="821" t="s">
        <v>571</v>
      </c>
      <c r="B692" s="822" t="s">
        <v>572</v>
      </c>
      <c r="C692" s="825" t="s">
        <v>2747</v>
      </c>
      <c r="D692" s="839" t="s">
        <v>2748</v>
      </c>
      <c r="E692" s="825" t="s">
        <v>3126</v>
      </c>
      <c r="F692" s="839" t="s">
        <v>3127</v>
      </c>
      <c r="G692" s="825" t="s">
        <v>3895</v>
      </c>
      <c r="H692" s="825" t="s">
        <v>3896</v>
      </c>
      <c r="I692" s="831">
        <v>589.31500244140625</v>
      </c>
      <c r="J692" s="831">
        <v>4</v>
      </c>
      <c r="K692" s="832">
        <v>2357.25</v>
      </c>
    </row>
    <row r="693" spans="1:11" ht="14.45" customHeight="1" x14ac:dyDescent="0.2">
      <c r="A693" s="821" t="s">
        <v>571</v>
      </c>
      <c r="B693" s="822" t="s">
        <v>572</v>
      </c>
      <c r="C693" s="825" t="s">
        <v>2747</v>
      </c>
      <c r="D693" s="839" t="s">
        <v>2748</v>
      </c>
      <c r="E693" s="825" t="s">
        <v>3126</v>
      </c>
      <c r="F693" s="839" t="s">
        <v>3127</v>
      </c>
      <c r="G693" s="825" t="s">
        <v>3897</v>
      </c>
      <c r="H693" s="825" t="s">
        <v>3898</v>
      </c>
      <c r="I693" s="831">
        <v>597.90997314453125</v>
      </c>
      <c r="J693" s="831">
        <v>2</v>
      </c>
      <c r="K693" s="832">
        <v>1195.8199462890625</v>
      </c>
    </row>
    <row r="694" spans="1:11" ht="14.45" customHeight="1" x14ac:dyDescent="0.2">
      <c r="A694" s="821" t="s">
        <v>571</v>
      </c>
      <c r="B694" s="822" t="s">
        <v>572</v>
      </c>
      <c r="C694" s="825" t="s">
        <v>2747</v>
      </c>
      <c r="D694" s="839" t="s">
        <v>2748</v>
      </c>
      <c r="E694" s="825" t="s">
        <v>3126</v>
      </c>
      <c r="F694" s="839" t="s">
        <v>3127</v>
      </c>
      <c r="G694" s="825" t="s">
        <v>3899</v>
      </c>
      <c r="H694" s="825" t="s">
        <v>3900</v>
      </c>
      <c r="I694" s="831">
        <v>684.5999755859375</v>
      </c>
      <c r="J694" s="831">
        <v>1</v>
      </c>
      <c r="K694" s="832">
        <v>684.5999755859375</v>
      </c>
    </row>
    <row r="695" spans="1:11" ht="14.45" customHeight="1" x14ac:dyDescent="0.2">
      <c r="A695" s="821" t="s">
        <v>571</v>
      </c>
      <c r="B695" s="822" t="s">
        <v>572</v>
      </c>
      <c r="C695" s="825" t="s">
        <v>2747</v>
      </c>
      <c r="D695" s="839" t="s">
        <v>2748</v>
      </c>
      <c r="E695" s="825" t="s">
        <v>3126</v>
      </c>
      <c r="F695" s="839" t="s">
        <v>3127</v>
      </c>
      <c r="G695" s="825" t="s">
        <v>3901</v>
      </c>
      <c r="H695" s="825" t="s">
        <v>3902</v>
      </c>
      <c r="I695" s="831">
        <v>801.2080200195312</v>
      </c>
      <c r="J695" s="831">
        <v>9</v>
      </c>
      <c r="K695" s="832">
        <v>7210.8501586914063</v>
      </c>
    </row>
    <row r="696" spans="1:11" ht="14.45" customHeight="1" x14ac:dyDescent="0.2">
      <c r="A696" s="821" t="s">
        <v>571</v>
      </c>
      <c r="B696" s="822" t="s">
        <v>572</v>
      </c>
      <c r="C696" s="825" t="s">
        <v>2747</v>
      </c>
      <c r="D696" s="839" t="s">
        <v>2748</v>
      </c>
      <c r="E696" s="825" t="s">
        <v>3126</v>
      </c>
      <c r="F696" s="839" t="s">
        <v>3127</v>
      </c>
      <c r="G696" s="825" t="s">
        <v>3903</v>
      </c>
      <c r="H696" s="825" t="s">
        <v>3904</v>
      </c>
      <c r="I696" s="831">
        <v>801.20501708984375</v>
      </c>
      <c r="J696" s="831">
        <v>9</v>
      </c>
      <c r="K696" s="832">
        <v>7210.8501586914063</v>
      </c>
    </row>
    <row r="697" spans="1:11" ht="14.45" customHeight="1" x14ac:dyDescent="0.2">
      <c r="A697" s="821" t="s">
        <v>571</v>
      </c>
      <c r="B697" s="822" t="s">
        <v>572</v>
      </c>
      <c r="C697" s="825" t="s">
        <v>2747</v>
      </c>
      <c r="D697" s="839" t="s">
        <v>2748</v>
      </c>
      <c r="E697" s="825" t="s">
        <v>3126</v>
      </c>
      <c r="F697" s="839" t="s">
        <v>3127</v>
      </c>
      <c r="G697" s="825" t="s">
        <v>3905</v>
      </c>
      <c r="H697" s="825" t="s">
        <v>3906</v>
      </c>
      <c r="I697" s="831">
        <v>1000.0399780273438</v>
      </c>
      <c r="J697" s="831">
        <v>2</v>
      </c>
      <c r="K697" s="832">
        <v>2000.0799560546875</v>
      </c>
    </row>
    <row r="698" spans="1:11" ht="14.45" customHeight="1" x14ac:dyDescent="0.2">
      <c r="A698" s="821" t="s">
        <v>571</v>
      </c>
      <c r="B698" s="822" t="s">
        <v>572</v>
      </c>
      <c r="C698" s="825" t="s">
        <v>2747</v>
      </c>
      <c r="D698" s="839" t="s">
        <v>2748</v>
      </c>
      <c r="E698" s="825" t="s">
        <v>3126</v>
      </c>
      <c r="F698" s="839" t="s">
        <v>3127</v>
      </c>
      <c r="G698" s="825" t="s">
        <v>3907</v>
      </c>
      <c r="H698" s="825" t="s">
        <v>3908</v>
      </c>
      <c r="I698" s="831">
        <v>1000.0399780273438</v>
      </c>
      <c r="J698" s="831">
        <v>1</v>
      </c>
      <c r="K698" s="832">
        <v>1000.0399780273438</v>
      </c>
    </row>
    <row r="699" spans="1:11" ht="14.45" customHeight="1" x14ac:dyDescent="0.2">
      <c r="A699" s="821" t="s">
        <v>571</v>
      </c>
      <c r="B699" s="822" t="s">
        <v>572</v>
      </c>
      <c r="C699" s="825" t="s">
        <v>2747</v>
      </c>
      <c r="D699" s="839" t="s">
        <v>2748</v>
      </c>
      <c r="E699" s="825" t="s">
        <v>3126</v>
      </c>
      <c r="F699" s="839" t="s">
        <v>3127</v>
      </c>
      <c r="G699" s="825" t="s">
        <v>3909</v>
      </c>
      <c r="H699" s="825" t="s">
        <v>3910</v>
      </c>
      <c r="I699" s="831">
        <v>404.5</v>
      </c>
      <c r="J699" s="831">
        <v>1</v>
      </c>
      <c r="K699" s="832">
        <v>404.5</v>
      </c>
    </row>
    <row r="700" spans="1:11" ht="14.45" customHeight="1" x14ac:dyDescent="0.2">
      <c r="A700" s="821" t="s">
        <v>571</v>
      </c>
      <c r="B700" s="822" t="s">
        <v>572</v>
      </c>
      <c r="C700" s="825" t="s">
        <v>2747</v>
      </c>
      <c r="D700" s="839" t="s">
        <v>2748</v>
      </c>
      <c r="E700" s="825" t="s">
        <v>3126</v>
      </c>
      <c r="F700" s="839" t="s">
        <v>3127</v>
      </c>
      <c r="G700" s="825" t="s">
        <v>3911</v>
      </c>
      <c r="H700" s="825" t="s">
        <v>3912</v>
      </c>
      <c r="I700" s="831">
        <v>801.21002197265625</v>
      </c>
      <c r="J700" s="831">
        <v>2</v>
      </c>
      <c r="K700" s="832">
        <v>1602.4200439453125</v>
      </c>
    </row>
    <row r="701" spans="1:11" ht="14.45" customHeight="1" x14ac:dyDescent="0.2">
      <c r="A701" s="821" t="s">
        <v>571</v>
      </c>
      <c r="B701" s="822" t="s">
        <v>572</v>
      </c>
      <c r="C701" s="825" t="s">
        <v>2747</v>
      </c>
      <c r="D701" s="839" t="s">
        <v>2748</v>
      </c>
      <c r="E701" s="825" t="s">
        <v>3126</v>
      </c>
      <c r="F701" s="839" t="s">
        <v>3127</v>
      </c>
      <c r="G701" s="825" t="s">
        <v>3913</v>
      </c>
      <c r="H701" s="825" t="s">
        <v>3914</v>
      </c>
      <c r="I701" s="831">
        <v>801.21002197265625</v>
      </c>
      <c r="J701" s="831">
        <v>1</v>
      </c>
      <c r="K701" s="832">
        <v>801.21002197265625</v>
      </c>
    </row>
    <row r="702" spans="1:11" ht="14.45" customHeight="1" x14ac:dyDescent="0.2">
      <c r="A702" s="821" t="s">
        <v>571</v>
      </c>
      <c r="B702" s="822" t="s">
        <v>572</v>
      </c>
      <c r="C702" s="825" t="s">
        <v>2747</v>
      </c>
      <c r="D702" s="839" t="s">
        <v>2748</v>
      </c>
      <c r="E702" s="825" t="s">
        <v>3126</v>
      </c>
      <c r="F702" s="839" t="s">
        <v>3127</v>
      </c>
      <c r="G702" s="825" t="s">
        <v>3915</v>
      </c>
      <c r="H702" s="825" t="s">
        <v>3916</v>
      </c>
      <c r="I702" s="831">
        <v>527.8499755859375</v>
      </c>
      <c r="J702" s="831">
        <v>6</v>
      </c>
      <c r="K702" s="832">
        <v>3167.099853515625</v>
      </c>
    </row>
    <row r="703" spans="1:11" ht="14.45" customHeight="1" x14ac:dyDescent="0.2">
      <c r="A703" s="821" t="s">
        <v>571</v>
      </c>
      <c r="B703" s="822" t="s">
        <v>572</v>
      </c>
      <c r="C703" s="825" t="s">
        <v>2747</v>
      </c>
      <c r="D703" s="839" t="s">
        <v>2748</v>
      </c>
      <c r="E703" s="825" t="s">
        <v>3126</v>
      </c>
      <c r="F703" s="839" t="s">
        <v>3127</v>
      </c>
      <c r="G703" s="825" t="s">
        <v>3917</v>
      </c>
      <c r="H703" s="825" t="s">
        <v>3918</v>
      </c>
      <c r="I703" s="831">
        <v>527.8499755859375</v>
      </c>
      <c r="J703" s="831">
        <v>61</v>
      </c>
      <c r="K703" s="832">
        <v>32198.849609375</v>
      </c>
    </row>
    <row r="704" spans="1:11" ht="14.45" customHeight="1" x14ac:dyDescent="0.2">
      <c r="A704" s="821" t="s">
        <v>571</v>
      </c>
      <c r="B704" s="822" t="s">
        <v>572</v>
      </c>
      <c r="C704" s="825" t="s">
        <v>2747</v>
      </c>
      <c r="D704" s="839" t="s">
        <v>2748</v>
      </c>
      <c r="E704" s="825" t="s">
        <v>3126</v>
      </c>
      <c r="F704" s="839" t="s">
        <v>3127</v>
      </c>
      <c r="G704" s="825" t="s">
        <v>3919</v>
      </c>
      <c r="H704" s="825" t="s">
        <v>3920</v>
      </c>
      <c r="I704" s="831">
        <v>527.8499755859375</v>
      </c>
      <c r="J704" s="831">
        <v>44</v>
      </c>
      <c r="K704" s="832">
        <v>23225.3896484375</v>
      </c>
    </row>
    <row r="705" spans="1:11" ht="14.45" customHeight="1" x14ac:dyDescent="0.2">
      <c r="A705" s="821" t="s">
        <v>571</v>
      </c>
      <c r="B705" s="822" t="s">
        <v>572</v>
      </c>
      <c r="C705" s="825" t="s">
        <v>2747</v>
      </c>
      <c r="D705" s="839" t="s">
        <v>2748</v>
      </c>
      <c r="E705" s="825" t="s">
        <v>3126</v>
      </c>
      <c r="F705" s="839" t="s">
        <v>3127</v>
      </c>
      <c r="G705" s="825" t="s">
        <v>3921</v>
      </c>
      <c r="H705" s="825" t="s">
        <v>3922</v>
      </c>
      <c r="I705" s="831">
        <v>527.8499755859375</v>
      </c>
      <c r="J705" s="831">
        <v>16</v>
      </c>
      <c r="K705" s="832">
        <v>8445.599609375</v>
      </c>
    </row>
    <row r="706" spans="1:11" ht="14.45" customHeight="1" x14ac:dyDescent="0.2">
      <c r="A706" s="821" t="s">
        <v>571</v>
      </c>
      <c r="B706" s="822" t="s">
        <v>572</v>
      </c>
      <c r="C706" s="825" t="s">
        <v>2747</v>
      </c>
      <c r="D706" s="839" t="s">
        <v>2748</v>
      </c>
      <c r="E706" s="825" t="s">
        <v>3126</v>
      </c>
      <c r="F706" s="839" t="s">
        <v>3127</v>
      </c>
      <c r="G706" s="825" t="s">
        <v>3923</v>
      </c>
      <c r="H706" s="825" t="s">
        <v>3924</v>
      </c>
      <c r="I706" s="831">
        <v>527.8499755859375</v>
      </c>
      <c r="J706" s="831">
        <v>3</v>
      </c>
      <c r="K706" s="832">
        <v>1583.5499267578125</v>
      </c>
    </row>
    <row r="707" spans="1:11" ht="14.45" customHeight="1" x14ac:dyDescent="0.2">
      <c r="A707" s="821" t="s">
        <v>571</v>
      </c>
      <c r="B707" s="822" t="s">
        <v>572</v>
      </c>
      <c r="C707" s="825" t="s">
        <v>2747</v>
      </c>
      <c r="D707" s="839" t="s">
        <v>2748</v>
      </c>
      <c r="E707" s="825" t="s">
        <v>3126</v>
      </c>
      <c r="F707" s="839" t="s">
        <v>3127</v>
      </c>
      <c r="G707" s="825" t="s">
        <v>3925</v>
      </c>
      <c r="H707" s="825" t="s">
        <v>3926</v>
      </c>
      <c r="I707" s="831">
        <v>589.6099853515625</v>
      </c>
      <c r="J707" s="831">
        <v>2</v>
      </c>
      <c r="K707" s="832">
        <v>1179.2099609375</v>
      </c>
    </row>
    <row r="708" spans="1:11" ht="14.45" customHeight="1" x14ac:dyDescent="0.2">
      <c r="A708" s="821" t="s">
        <v>571</v>
      </c>
      <c r="B708" s="822" t="s">
        <v>572</v>
      </c>
      <c r="C708" s="825" t="s">
        <v>2747</v>
      </c>
      <c r="D708" s="839" t="s">
        <v>2748</v>
      </c>
      <c r="E708" s="825" t="s">
        <v>3126</v>
      </c>
      <c r="F708" s="839" t="s">
        <v>3127</v>
      </c>
      <c r="G708" s="825" t="s">
        <v>3927</v>
      </c>
      <c r="H708" s="825" t="s">
        <v>3928</v>
      </c>
      <c r="I708" s="831">
        <v>640.94000244140625</v>
      </c>
      <c r="J708" s="831">
        <v>1</v>
      </c>
      <c r="K708" s="832">
        <v>640.94000244140625</v>
      </c>
    </row>
    <row r="709" spans="1:11" ht="14.45" customHeight="1" x14ac:dyDescent="0.2">
      <c r="A709" s="821" t="s">
        <v>571</v>
      </c>
      <c r="B709" s="822" t="s">
        <v>572</v>
      </c>
      <c r="C709" s="825" t="s">
        <v>2747</v>
      </c>
      <c r="D709" s="839" t="s">
        <v>2748</v>
      </c>
      <c r="E709" s="825" t="s">
        <v>3126</v>
      </c>
      <c r="F709" s="839" t="s">
        <v>3127</v>
      </c>
      <c r="G709" s="825" t="s">
        <v>3929</v>
      </c>
      <c r="H709" s="825" t="s">
        <v>3930</v>
      </c>
      <c r="I709" s="831">
        <v>281.69667561848956</v>
      </c>
      <c r="J709" s="831">
        <v>5</v>
      </c>
      <c r="K709" s="832">
        <v>1408.4700317382813</v>
      </c>
    </row>
    <row r="710" spans="1:11" ht="14.45" customHeight="1" x14ac:dyDescent="0.2">
      <c r="A710" s="821" t="s">
        <v>571</v>
      </c>
      <c r="B710" s="822" t="s">
        <v>572</v>
      </c>
      <c r="C710" s="825" t="s">
        <v>2747</v>
      </c>
      <c r="D710" s="839" t="s">
        <v>2748</v>
      </c>
      <c r="E710" s="825" t="s">
        <v>3126</v>
      </c>
      <c r="F710" s="839" t="s">
        <v>3127</v>
      </c>
      <c r="G710" s="825" t="s">
        <v>3931</v>
      </c>
      <c r="H710" s="825" t="s">
        <v>3932</v>
      </c>
      <c r="I710" s="831">
        <v>281.69333902994794</v>
      </c>
      <c r="J710" s="831">
        <v>35</v>
      </c>
      <c r="K710" s="832">
        <v>9859.2501831054688</v>
      </c>
    </row>
    <row r="711" spans="1:11" ht="14.45" customHeight="1" x14ac:dyDescent="0.2">
      <c r="A711" s="821" t="s">
        <v>571</v>
      </c>
      <c r="B711" s="822" t="s">
        <v>572</v>
      </c>
      <c r="C711" s="825" t="s">
        <v>2747</v>
      </c>
      <c r="D711" s="839" t="s">
        <v>2748</v>
      </c>
      <c r="E711" s="825" t="s">
        <v>3126</v>
      </c>
      <c r="F711" s="839" t="s">
        <v>3127</v>
      </c>
      <c r="G711" s="825" t="s">
        <v>3933</v>
      </c>
      <c r="H711" s="825" t="s">
        <v>3934</v>
      </c>
      <c r="I711" s="831">
        <v>281.69342442562703</v>
      </c>
      <c r="J711" s="831">
        <v>126</v>
      </c>
      <c r="K711" s="832">
        <v>35493.430206298828</v>
      </c>
    </row>
    <row r="712" spans="1:11" ht="14.45" customHeight="1" x14ac:dyDescent="0.2">
      <c r="A712" s="821" t="s">
        <v>571</v>
      </c>
      <c r="B712" s="822" t="s">
        <v>572</v>
      </c>
      <c r="C712" s="825" t="s">
        <v>2747</v>
      </c>
      <c r="D712" s="839" t="s">
        <v>2748</v>
      </c>
      <c r="E712" s="825" t="s">
        <v>3126</v>
      </c>
      <c r="F712" s="839" t="s">
        <v>3127</v>
      </c>
      <c r="G712" s="825" t="s">
        <v>3935</v>
      </c>
      <c r="H712" s="825" t="s">
        <v>3936</v>
      </c>
      <c r="I712" s="831">
        <v>281.6936053466797</v>
      </c>
      <c r="J712" s="831">
        <v>183</v>
      </c>
      <c r="K712" s="832">
        <v>51549.800598144531</v>
      </c>
    </row>
    <row r="713" spans="1:11" ht="14.45" customHeight="1" x14ac:dyDescent="0.2">
      <c r="A713" s="821" t="s">
        <v>571</v>
      </c>
      <c r="B713" s="822" t="s">
        <v>572</v>
      </c>
      <c r="C713" s="825" t="s">
        <v>2747</v>
      </c>
      <c r="D713" s="839" t="s">
        <v>2748</v>
      </c>
      <c r="E713" s="825" t="s">
        <v>3126</v>
      </c>
      <c r="F713" s="839" t="s">
        <v>3127</v>
      </c>
      <c r="G713" s="825" t="s">
        <v>3937</v>
      </c>
      <c r="H713" s="825" t="s">
        <v>3938</v>
      </c>
      <c r="I713" s="831">
        <v>281.69292132059735</v>
      </c>
      <c r="J713" s="831">
        <v>141</v>
      </c>
      <c r="K713" s="832">
        <v>39718.760314941406</v>
      </c>
    </row>
    <row r="714" spans="1:11" ht="14.45" customHeight="1" x14ac:dyDescent="0.2">
      <c r="A714" s="821" t="s">
        <v>571</v>
      </c>
      <c r="B714" s="822" t="s">
        <v>572</v>
      </c>
      <c r="C714" s="825" t="s">
        <v>2747</v>
      </c>
      <c r="D714" s="839" t="s">
        <v>2748</v>
      </c>
      <c r="E714" s="825" t="s">
        <v>3126</v>
      </c>
      <c r="F714" s="839" t="s">
        <v>3127</v>
      </c>
      <c r="G714" s="825" t="s">
        <v>3939</v>
      </c>
      <c r="H714" s="825" t="s">
        <v>3940</v>
      </c>
      <c r="I714" s="831">
        <v>281.69243724926099</v>
      </c>
      <c r="J714" s="831">
        <v>85</v>
      </c>
      <c r="K714" s="832">
        <v>23943.850402832031</v>
      </c>
    </row>
    <row r="715" spans="1:11" ht="14.45" customHeight="1" x14ac:dyDescent="0.2">
      <c r="A715" s="821" t="s">
        <v>571</v>
      </c>
      <c r="B715" s="822" t="s">
        <v>572</v>
      </c>
      <c r="C715" s="825" t="s">
        <v>2747</v>
      </c>
      <c r="D715" s="839" t="s">
        <v>2748</v>
      </c>
      <c r="E715" s="825" t="s">
        <v>3126</v>
      </c>
      <c r="F715" s="839" t="s">
        <v>3127</v>
      </c>
      <c r="G715" s="825" t="s">
        <v>3941</v>
      </c>
      <c r="H715" s="825" t="s">
        <v>3942</v>
      </c>
      <c r="I715" s="831">
        <v>281.69143240792408</v>
      </c>
      <c r="J715" s="831">
        <v>34</v>
      </c>
      <c r="K715" s="832">
        <v>9577.5200805664063</v>
      </c>
    </row>
    <row r="716" spans="1:11" ht="14.45" customHeight="1" x14ac:dyDescent="0.2">
      <c r="A716" s="821" t="s">
        <v>571</v>
      </c>
      <c r="B716" s="822" t="s">
        <v>572</v>
      </c>
      <c r="C716" s="825" t="s">
        <v>2747</v>
      </c>
      <c r="D716" s="839" t="s">
        <v>2748</v>
      </c>
      <c r="E716" s="825" t="s">
        <v>3126</v>
      </c>
      <c r="F716" s="839" t="s">
        <v>3127</v>
      </c>
      <c r="G716" s="825" t="s">
        <v>3943</v>
      </c>
      <c r="H716" s="825" t="s">
        <v>3944</v>
      </c>
      <c r="I716" s="831">
        <v>281.69158293071547</v>
      </c>
      <c r="J716" s="831">
        <v>34</v>
      </c>
      <c r="K716" s="832">
        <v>9577.5301513671875</v>
      </c>
    </row>
    <row r="717" spans="1:11" ht="14.45" customHeight="1" x14ac:dyDescent="0.2">
      <c r="A717" s="821" t="s">
        <v>571</v>
      </c>
      <c r="B717" s="822" t="s">
        <v>572</v>
      </c>
      <c r="C717" s="825" t="s">
        <v>2747</v>
      </c>
      <c r="D717" s="839" t="s">
        <v>2748</v>
      </c>
      <c r="E717" s="825" t="s">
        <v>3126</v>
      </c>
      <c r="F717" s="839" t="s">
        <v>3127</v>
      </c>
      <c r="G717" s="825" t="s">
        <v>3945</v>
      </c>
      <c r="H717" s="825" t="s">
        <v>3946</v>
      </c>
      <c r="I717" s="831">
        <v>281.69091242009944</v>
      </c>
      <c r="J717" s="831">
        <v>15</v>
      </c>
      <c r="K717" s="832">
        <v>4225.3600463867188</v>
      </c>
    </row>
    <row r="718" spans="1:11" ht="14.45" customHeight="1" x14ac:dyDescent="0.2">
      <c r="A718" s="821" t="s">
        <v>571</v>
      </c>
      <c r="B718" s="822" t="s">
        <v>572</v>
      </c>
      <c r="C718" s="825" t="s">
        <v>2747</v>
      </c>
      <c r="D718" s="839" t="s">
        <v>2748</v>
      </c>
      <c r="E718" s="825" t="s">
        <v>3126</v>
      </c>
      <c r="F718" s="839" t="s">
        <v>3127</v>
      </c>
      <c r="G718" s="825" t="s">
        <v>3947</v>
      </c>
      <c r="H718" s="825" t="s">
        <v>3948</v>
      </c>
      <c r="I718" s="831">
        <v>281.69000244140625</v>
      </c>
      <c r="J718" s="831">
        <v>11</v>
      </c>
      <c r="K718" s="832">
        <v>3098.56005859375</v>
      </c>
    </row>
    <row r="719" spans="1:11" ht="14.45" customHeight="1" x14ac:dyDescent="0.2">
      <c r="A719" s="821" t="s">
        <v>571</v>
      </c>
      <c r="B719" s="822" t="s">
        <v>572</v>
      </c>
      <c r="C719" s="825" t="s">
        <v>2747</v>
      </c>
      <c r="D719" s="839" t="s">
        <v>2748</v>
      </c>
      <c r="E719" s="825" t="s">
        <v>3126</v>
      </c>
      <c r="F719" s="839" t="s">
        <v>3127</v>
      </c>
      <c r="G719" s="825" t="s">
        <v>3949</v>
      </c>
      <c r="H719" s="825" t="s">
        <v>3950</v>
      </c>
      <c r="I719" s="831">
        <v>281.6923123873197</v>
      </c>
      <c r="J719" s="831">
        <v>20</v>
      </c>
      <c r="K719" s="832">
        <v>5633.85009765625</v>
      </c>
    </row>
    <row r="720" spans="1:11" ht="14.45" customHeight="1" x14ac:dyDescent="0.2">
      <c r="A720" s="821" t="s">
        <v>571</v>
      </c>
      <c r="B720" s="822" t="s">
        <v>572</v>
      </c>
      <c r="C720" s="825" t="s">
        <v>2747</v>
      </c>
      <c r="D720" s="839" t="s">
        <v>2748</v>
      </c>
      <c r="E720" s="825" t="s">
        <v>3126</v>
      </c>
      <c r="F720" s="839" t="s">
        <v>3127</v>
      </c>
      <c r="G720" s="825" t="s">
        <v>3951</v>
      </c>
      <c r="H720" s="825" t="s">
        <v>3952</v>
      </c>
      <c r="I720" s="831">
        <v>281.69333902994794</v>
      </c>
      <c r="J720" s="831">
        <v>8</v>
      </c>
      <c r="K720" s="832">
        <v>2253.5400390625</v>
      </c>
    </row>
    <row r="721" spans="1:11" ht="14.45" customHeight="1" x14ac:dyDescent="0.2">
      <c r="A721" s="821" t="s">
        <v>571</v>
      </c>
      <c r="B721" s="822" t="s">
        <v>572</v>
      </c>
      <c r="C721" s="825" t="s">
        <v>2747</v>
      </c>
      <c r="D721" s="839" t="s">
        <v>2748</v>
      </c>
      <c r="E721" s="825" t="s">
        <v>3126</v>
      </c>
      <c r="F721" s="839" t="s">
        <v>3127</v>
      </c>
      <c r="G721" s="825" t="s">
        <v>3953</v>
      </c>
      <c r="H721" s="825" t="s">
        <v>3954</v>
      </c>
      <c r="I721" s="831">
        <v>281.6925048828125</v>
      </c>
      <c r="J721" s="831">
        <v>7</v>
      </c>
      <c r="K721" s="832">
        <v>1971.8500366210938</v>
      </c>
    </row>
    <row r="722" spans="1:11" ht="14.45" customHeight="1" x14ac:dyDescent="0.2">
      <c r="A722" s="821" t="s">
        <v>571</v>
      </c>
      <c r="B722" s="822" t="s">
        <v>572</v>
      </c>
      <c r="C722" s="825" t="s">
        <v>2747</v>
      </c>
      <c r="D722" s="839" t="s">
        <v>2748</v>
      </c>
      <c r="E722" s="825" t="s">
        <v>3126</v>
      </c>
      <c r="F722" s="839" t="s">
        <v>3127</v>
      </c>
      <c r="G722" s="825" t="s">
        <v>3955</v>
      </c>
      <c r="H722" s="825" t="s">
        <v>3956</v>
      </c>
      <c r="I722" s="831">
        <v>281.69286237444197</v>
      </c>
      <c r="J722" s="831">
        <v>9</v>
      </c>
      <c r="K722" s="832">
        <v>2535.2300415039063</v>
      </c>
    </row>
    <row r="723" spans="1:11" ht="14.45" customHeight="1" x14ac:dyDescent="0.2">
      <c r="A723" s="821" t="s">
        <v>571</v>
      </c>
      <c r="B723" s="822" t="s">
        <v>572</v>
      </c>
      <c r="C723" s="825" t="s">
        <v>2747</v>
      </c>
      <c r="D723" s="839" t="s">
        <v>2748</v>
      </c>
      <c r="E723" s="825" t="s">
        <v>3126</v>
      </c>
      <c r="F723" s="839" t="s">
        <v>3127</v>
      </c>
      <c r="G723" s="825" t="s">
        <v>3957</v>
      </c>
      <c r="H723" s="825" t="s">
        <v>3958</v>
      </c>
      <c r="I723" s="831">
        <v>281.69000244140625</v>
      </c>
      <c r="J723" s="831">
        <v>4</v>
      </c>
      <c r="K723" s="832">
        <v>1126.760009765625</v>
      </c>
    </row>
    <row r="724" spans="1:11" ht="14.45" customHeight="1" x14ac:dyDescent="0.2">
      <c r="A724" s="821" t="s">
        <v>571</v>
      </c>
      <c r="B724" s="822" t="s">
        <v>572</v>
      </c>
      <c r="C724" s="825" t="s">
        <v>2747</v>
      </c>
      <c r="D724" s="839" t="s">
        <v>2748</v>
      </c>
      <c r="E724" s="825" t="s">
        <v>3126</v>
      </c>
      <c r="F724" s="839" t="s">
        <v>3127</v>
      </c>
      <c r="G724" s="825" t="s">
        <v>3959</v>
      </c>
      <c r="H724" s="825" t="s">
        <v>3960</v>
      </c>
      <c r="I724" s="831">
        <v>281.6923123873197</v>
      </c>
      <c r="J724" s="831">
        <v>20</v>
      </c>
      <c r="K724" s="832">
        <v>5633.8600463867188</v>
      </c>
    </row>
    <row r="725" spans="1:11" ht="14.45" customHeight="1" x14ac:dyDescent="0.2">
      <c r="A725" s="821" t="s">
        <v>571</v>
      </c>
      <c r="B725" s="822" t="s">
        <v>572</v>
      </c>
      <c r="C725" s="825" t="s">
        <v>2747</v>
      </c>
      <c r="D725" s="839" t="s">
        <v>2748</v>
      </c>
      <c r="E725" s="825" t="s">
        <v>3126</v>
      </c>
      <c r="F725" s="839" t="s">
        <v>3127</v>
      </c>
      <c r="G725" s="825" t="s">
        <v>3961</v>
      </c>
      <c r="H725" s="825" t="s">
        <v>3962</v>
      </c>
      <c r="I725" s="831">
        <v>370.3900146484375</v>
      </c>
      <c r="J725" s="831">
        <v>7</v>
      </c>
      <c r="K725" s="832">
        <v>2592.7401123046875</v>
      </c>
    </row>
    <row r="726" spans="1:11" ht="14.45" customHeight="1" x14ac:dyDescent="0.2">
      <c r="A726" s="821" t="s">
        <v>571</v>
      </c>
      <c r="B726" s="822" t="s">
        <v>572</v>
      </c>
      <c r="C726" s="825" t="s">
        <v>2747</v>
      </c>
      <c r="D726" s="839" t="s">
        <v>2748</v>
      </c>
      <c r="E726" s="825" t="s">
        <v>3126</v>
      </c>
      <c r="F726" s="839" t="s">
        <v>3127</v>
      </c>
      <c r="G726" s="825" t="s">
        <v>3963</v>
      </c>
      <c r="H726" s="825" t="s">
        <v>3964</v>
      </c>
      <c r="I726" s="831">
        <v>370.38924466646637</v>
      </c>
      <c r="J726" s="831">
        <v>19</v>
      </c>
      <c r="K726" s="832">
        <v>7037.4102783203125</v>
      </c>
    </row>
    <row r="727" spans="1:11" ht="14.45" customHeight="1" x14ac:dyDescent="0.2">
      <c r="A727" s="821" t="s">
        <v>571</v>
      </c>
      <c r="B727" s="822" t="s">
        <v>572</v>
      </c>
      <c r="C727" s="825" t="s">
        <v>2747</v>
      </c>
      <c r="D727" s="839" t="s">
        <v>2748</v>
      </c>
      <c r="E727" s="825" t="s">
        <v>3126</v>
      </c>
      <c r="F727" s="839" t="s">
        <v>3127</v>
      </c>
      <c r="G727" s="825" t="s">
        <v>3965</v>
      </c>
      <c r="H727" s="825" t="s">
        <v>3966</v>
      </c>
      <c r="I727" s="831">
        <v>370.385009765625</v>
      </c>
      <c r="J727" s="831">
        <v>2</v>
      </c>
      <c r="K727" s="832">
        <v>740.77001953125</v>
      </c>
    </row>
    <row r="728" spans="1:11" ht="14.45" customHeight="1" x14ac:dyDescent="0.2">
      <c r="A728" s="821" t="s">
        <v>571</v>
      </c>
      <c r="B728" s="822" t="s">
        <v>572</v>
      </c>
      <c r="C728" s="825" t="s">
        <v>2747</v>
      </c>
      <c r="D728" s="839" t="s">
        <v>2748</v>
      </c>
      <c r="E728" s="825" t="s">
        <v>3126</v>
      </c>
      <c r="F728" s="839" t="s">
        <v>3127</v>
      </c>
      <c r="G728" s="825" t="s">
        <v>3967</v>
      </c>
      <c r="H728" s="825" t="s">
        <v>3968</v>
      </c>
      <c r="I728" s="831">
        <v>370.38924466646637</v>
      </c>
      <c r="J728" s="831">
        <v>23</v>
      </c>
      <c r="K728" s="832">
        <v>8518.9700927734375</v>
      </c>
    </row>
    <row r="729" spans="1:11" ht="14.45" customHeight="1" x14ac:dyDescent="0.2">
      <c r="A729" s="821" t="s">
        <v>571</v>
      </c>
      <c r="B729" s="822" t="s">
        <v>572</v>
      </c>
      <c r="C729" s="825" t="s">
        <v>2747</v>
      </c>
      <c r="D729" s="839" t="s">
        <v>2748</v>
      </c>
      <c r="E729" s="825" t="s">
        <v>3126</v>
      </c>
      <c r="F729" s="839" t="s">
        <v>3127</v>
      </c>
      <c r="G729" s="825" t="s">
        <v>3969</v>
      </c>
      <c r="H729" s="825" t="s">
        <v>3970</v>
      </c>
      <c r="I729" s="831">
        <v>370.3900146484375</v>
      </c>
      <c r="J729" s="831">
        <v>12</v>
      </c>
      <c r="K729" s="832">
        <v>4444.7001953125</v>
      </c>
    </row>
    <row r="730" spans="1:11" ht="14.45" customHeight="1" x14ac:dyDescent="0.2">
      <c r="A730" s="821" t="s">
        <v>571</v>
      </c>
      <c r="B730" s="822" t="s">
        <v>572</v>
      </c>
      <c r="C730" s="825" t="s">
        <v>2747</v>
      </c>
      <c r="D730" s="839" t="s">
        <v>2748</v>
      </c>
      <c r="E730" s="825" t="s">
        <v>3126</v>
      </c>
      <c r="F730" s="839" t="s">
        <v>3127</v>
      </c>
      <c r="G730" s="825" t="s">
        <v>3971</v>
      </c>
      <c r="H730" s="825" t="s">
        <v>3972</v>
      </c>
      <c r="I730" s="831">
        <v>370.3900146484375</v>
      </c>
      <c r="J730" s="831">
        <v>4</v>
      </c>
      <c r="K730" s="832">
        <v>1481.56005859375</v>
      </c>
    </row>
    <row r="731" spans="1:11" ht="14.45" customHeight="1" x14ac:dyDescent="0.2">
      <c r="A731" s="821" t="s">
        <v>571</v>
      </c>
      <c r="B731" s="822" t="s">
        <v>572</v>
      </c>
      <c r="C731" s="825" t="s">
        <v>2747</v>
      </c>
      <c r="D731" s="839" t="s">
        <v>2748</v>
      </c>
      <c r="E731" s="825" t="s">
        <v>3126</v>
      </c>
      <c r="F731" s="839" t="s">
        <v>3127</v>
      </c>
      <c r="G731" s="825" t="s">
        <v>3973</v>
      </c>
      <c r="H731" s="825" t="s">
        <v>3974</v>
      </c>
      <c r="I731" s="831">
        <v>294.35166931152344</v>
      </c>
      <c r="J731" s="831">
        <v>9</v>
      </c>
      <c r="K731" s="832">
        <v>2649.1700134277344</v>
      </c>
    </row>
    <row r="732" spans="1:11" ht="14.45" customHeight="1" x14ac:dyDescent="0.2">
      <c r="A732" s="821" t="s">
        <v>571</v>
      </c>
      <c r="B732" s="822" t="s">
        <v>572</v>
      </c>
      <c r="C732" s="825" t="s">
        <v>2747</v>
      </c>
      <c r="D732" s="839" t="s">
        <v>2748</v>
      </c>
      <c r="E732" s="825" t="s">
        <v>3126</v>
      </c>
      <c r="F732" s="839" t="s">
        <v>3127</v>
      </c>
      <c r="G732" s="825" t="s">
        <v>3975</v>
      </c>
      <c r="H732" s="825" t="s">
        <v>3976</v>
      </c>
      <c r="I732" s="831">
        <v>294.35000610351563</v>
      </c>
      <c r="J732" s="831">
        <v>16</v>
      </c>
      <c r="K732" s="832">
        <v>4709.6100463867188</v>
      </c>
    </row>
    <row r="733" spans="1:11" ht="14.45" customHeight="1" x14ac:dyDescent="0.2">
      <c r="A733" s="821" t="s">
        <v>571</v>
      </c>
      <c r="B733" s="822" t="s">
        <v>572</v>
      </c>
      <c r="C733" s="825" t="s">
        <v>2747</v>
      </c>
      <c r="D733" s="839" t="s">
        <v>2748</v>
      </c>
      <c r="E733" s="825" t="s">
        <v>3126</v>
      </c>
      <c r="F733" s="839" t="s">
        <v>3127</v>
      </c>
      <c r="G733" s="825" t="s">
        <v>3977</v>
      </c>
      <c r="H733" s="825" t="s">
        <v>3978</v>
      </c>
      <c r="I733" s="831">
        <v>294.35666910807294</v>
      </c>
      <c r="J733" s="831">
        <v>11</v>
      </c>
      <c r="K733" s="832">
        <v>3237.8900756835938</v>
      </c>
    </row>
    <row r="734" spans="1:11" ht="14.45" customHeight="1" x14ac:dyDescent="0.2">
      <c r="A734" s="821" t="s">
        <v>571</v>
      </c>
      <c r="B734" s="822" t="s">
        <v>572</v>
      </c>
      <c r="C734" s="825" t="s">
        <v>2747</v>
      </c>
      <c r="D734" s="839" t="s">
        <v>2748</v>
      </c>
      <c r="E734" s="825" t="s">
        <v>3126</v>
      </c>
      <c r="F734" s="839" t="s">
        <v>3127</v>
      </c>
      <c r="G734" s="825" t="s">
        <v>3979</v>
      </c>
      <c r="H734" s="825" t="s">
        <v>3980</v>
      </c>
      <c r="I734" s="831">
        <v>294.36499786376953</v>
      </c>
      <c r="J734" s="831">
        <v>6</v>
      </c>
      <c r="K734" s="832">
        <v>1766.2100219726563</v>
      </c>
    </row>
    <row r="735" spans="1:11" ht="14.45" customHeight="1" x14ac:dyDescent="0.2">
      <c r="A735" s="821" t="s">
        <v>571</v>
      </c>
      <c r="B735" s="822" t="s">
        <v>572</v>
      </c>
      <c r="C735" s="825" t="s">
        <v>2747</v>
      </c>
      <c r="D735" s="839" t="s">
        <v>2748</v>
      </c>
      <c r="E735" s="825" t="s">
        <v>3126</v>
      </c>
      <c r="F735" s="839" t="s">
        <v>3127</v>
      </c>
      <c r="G735" s="825" t="s">
        <v>3981</v>
      </c>
      <c r="H735" s="825" t="s">
        <v>3982</v>
      </c>
      <c r="I735" s="831">
        <v>294.3599853515625</v>
      </c>
      <c r="J735" s="831">
        <v>2</v>
      </c>
      <c r="K735" s="832">
        <v>588.71002197265625</v>
      </c>
    </row>
    <row r="736" spans="1:11" ht="14.45" customHeight="1" x14ac:dyDescent="0.2">
      <c r="A736" s="821" t="s">
        <v>571</v>
      </c>
      <c r="B736" s="822" t="s">
        <v>572</v>
      </c>
      <c r="C736" s="825" t="s">
        <v>2747</v>
      </c>
      <c r="D736" s="839" t="s">
        <v>2748</v>
      </c>
      <c r="E736" s="825" t="s">
        <v>3126</v>
      </c>
      <c r="F736" s="839" t="s">
        <v>3127</v>
      </c>
      <c r="G736" s="825" t="s">
        <v>3983</v>
      </c>
      <c r="H736" s="825" t="s">
        <v>3984</v>
      </c>
      <c r="I736" s="831">
        <v>185.19999694824219</v>
      </c>
      <c r="J736" s="831">
        <v>4</v>
      </c>
      <c r="K736" s="832">
        <v>740.79998779296875</v>
      </c>
    </row>
    <row r="737" spans="1:11" ht="14.45" customHeight="1" x14ac:dyDescent="0.2">
      <c r="A737" s="821" t="s">
        <v>571</v>
      </c>
      <c r="B737" s="822" t="s">
        <v>572</v>
      </c>
      <c r="C737" s="825" t="s">
        <v>2747</v>
      </c>
      <c r="D737" s="839" t="s">
        <v>2748</v>
      </c>
      <c r="E737" s="825" t="s">
        <v>3126</v>
      </c>
      <c r="F737" s="839" t="s">
        <v>3127</v>
      </c>
      <c r="G737" s="825" t="s">
        <v>3985</v>
      </c>
      <c r="H737" s="825" t="s">
        <v>3986</v>
      </c>
      <c r="I737" s="831">
        <v>185.19999694824219</v>
      </c>
      <c r="J737" s="831">
        <v>3</v>
      </c>
      <c r="K737" s="832">
        <v>555.59001159667969</v>
      </c>
    </row>
    <row r="738" spans="1:11" ht="14.45" customHeight="1" x14ac:dyDescent="0.2">
      <c r="A738" s="821" t="s">
        <v>571</v>
      </c>
      <c r="B738" s="822" t="s">
        <v>572</v>
      </c>
      <c r="C738" s="825" t="s">
        <v>2747</v>
      </c>
      <c r="D738" s="839" t="s">
        <v>2748</v>
      </c>
      <c r="E738" s="825" t="s">
        <v>3126</v>
      </c>
      <c r="F738" s="839" t="s">
        <v>3127</v>
      </c>
      <c r="G738" s="825" t="s">
        <v>3987</v>
      </c>
      <c r="H738" s="825" t="s">
        <v>3988</v>
      </c>
      <c r="I738" s="831">
        <v>185.19999694824219</v>
      </c>
      <c r="J738" s="831">
        <v>2</v>
      </c>
      <c r="K738" s="832">
        <v>370.39999389648438</v>
      </c>
    </row>
    <row r="739" spans="1:11" ht="14.45" customHeight="1" x14ac:dyDescent="0.2">
      <c r="A739" s="821" t="s">
        <v>571</v>
      </c>
      <c r="B739" s="822" t="s">
        <v>572</v>
      </c>
      <c r="C739" s="825" t="s">
        <v>2747</v>
      </c>
      <c r="D739" s="839" t="s">
        <v>2748</v>
      </c>
      <c r="E739" s="825" t="s">
        <v>3126</v>
      </c>
      <c r="F739" s="839" t="s">
        <v>3127</v>
      </c>
      <c r="G739" s="825" t="s">
        <v>3989</v>
      </c>
      <c r="H739" s="825" t="s">
        <v>3990</v>
      </c>
      <c r="I739" s="831">
        <v>185.19999694824219</v>
      </c>
      <c r="J739" s="831">
        <v>2</v>
      </c>
      <c r="K739" s="832">
        <v>370.39999389648438</v>
      </c>
    </row>
    <row r="740" spans="1:11" ht="14.45" customHeight="1" x14ac:dyDescent="0.2">
      <c r="A740" s="821" t="s">
        <v>571</v>
      </c>
      <c r="B740" s="822" t="s">
        <v>572</v>
      </c>
      <c r="C740" s="825" t="s">
        <v>2747</v>
      </c>
      <c r="D740" s="839" t="s">
        <v>2748</v>
      </c>
      <c r="E740" s="825" t="s">
        <v>3126</v>
      </c>
      <c r="F740" s="839" t="s">
        <v>3127</v>
      </c>
      <c r="G740" s="825" t="s">
        <v>3991</v>
      </c>
      <c r="H740" s="825" t="s">
        <v>3992</v>
      </c>
      <c r="I740" s="831">
        <v>185.19999694824219</v>
      </c>
      <c r="J740" s="831">
        <v>2</v>
      </c>
      <c r="K740" s="832">
        <v>370.39999389648438</v>
      </c>
    </row>
    <row r="741" spans="1:11" ht="14.45" customHeight="1" x14ac:dyDescent="0.2">
      <c r="A741" s="821" t="s">
        <v>571</v>
      </c>
      <c r="B741" s="822" t="s">
        <v>572</v>
      </c>
      <c r="C741" s="825" t="s">
        <v>2747</v>
      </c>
      <c r="D741" s="839" t="s">
        <v>2748</v>
      </c>
      <c r="E741" s="825" t="s">
        <v>3126</v>
      </c>
      <c r="F741" s="839" t="s">
        <v>3127</v>
      </c>
      <c r="G741" s="825" t="s">
        <v>3993</v>
      </c>
      <c r="H741" s="825" t="s">
        <v>3994</v>
      </c>
      <c r="I741" s="831">
        <v>185.19999694824219</v>
      </c>
      <c r="J741" s="831">
        <v>3</v>
      </c>
      <c r="K741" s="832">
        <v>555.59999084472656</v>
      </c>
    </row>
    <row r="742" spans="1:11" ht="14.45" customHeight="1" x14ac:dyDescent="0.2">
      <c r="A742" s="821" t="s">
        <v>571</v>
      </c>
      <c r="B742" s="822" t="s">
        <v>572</v>
      </c>
      <c r="C742" s="825" t="s">
        <v>2747</v>
      </c>
      <c r="D742" s="839" t="s">
        <v>2748</v>
      </c>
      <c r="E742" s="825" t="s">
        <v>3126</v>
      </c>
      <c r="F742" s="839" t="s">
        <v>3127</v>
      </c>
      <c r="G742" s="825" t="s">
        <v>3995</v>
      </c>
      <c r="H742" s="825" t="s">
        <v>3996</v>
      </c>
      <c r="I742" s="831">
        <v>226.1199951171875</v>
      </c>
      <c r="J742" s="831">
        <v>1</v>
      </c>
      <c r="K742" s="832">
        <v>226.1199951171875</v>
      </c>
    </row>
    <row r="743" spans="1:11" ht="14.45" customHeight="1" x14ac:dyDescent="0.2">
      <c r="A743" s="821" t="s">
        <v>571</v>
      </c>
      <c r="B743" s="822" t="s">
        <v>572</v>
      </c>
      <c r="C743" s="825" t="s">
        <v>2747</v>
      </c>
      <c r="D743" s="839" t="s">
        <v>2748</v>
      </c>
      <c r="E743" s="825" t="s">
        <v>3126</v>
      </c>
      <c r="F743" s="839" t="s">
        <v>3127</v>
      </c>
      <c r="G743" s="825" t="s">
        <v>3997</v>
      </c>
      <c r="H743" s="825" t="s">
        <v>3998</v>
      </c>
      <c r="I743" s="831">
        <v>226.1199951171875</v>
      </c>
      <c r="J743" s="831">
        <v>2</v>
      </c>
      <c r="K743" s="832">
        <v>452.239990234375</v>
      </c>
    </row>
    <row r="744" spans="1:11" ht="14.45" customHeight="1" x14ac:dyDescent="0.2">
      <c r="A744" s="821" t="s">
        <v>571</v>
      </c>
      <c r="B744" s="822" t="s">
        <v>572</v>
      </c>
      <c r="C744" s="825" t="s">
        <v>2747</v>
      </c>
      <c r="D744" s="839" t="s">
        <v>2748</v>
      </c>
      <c r="E744" s="825" t="s">
        <v>3126</v>
      </c>
      <c r="F744" s="839" t="s">
        <v>3127</v>
      </c>
      <c r="G744" s="825" t="s">
        <v>3999</v>
      </c>
      <c r="H744" s="825" t="s">
        <v>4000</v>
      </c>
      <c r="I744" s="831">
        <v>226.12499618530273</v>
      </c>
      <c r="J744" s="831">
        <v>4</v>
      </c>
      <c r="K744" s="832">
        <v>904.49998474121094</v>
      </c>
    </row>
    <row r="745" spans="1:11" ht="14.45" customHeight="1" x14ac:dyDescent="0.2">
      <c r="A745" s="821" t="s">
        <v>571</v>
      </c>
      <c r="B745" s="822" t="s">
        <v>572</v>
      </c>
      <c r="C745" s="825" t="s">
        <v>2747</v>
      </c>
      <c r="D745" s="839" t="s">
        <v>2748</v>
      </c>
      <c r="E745" s="825" t="s">
        <v>3126</v>
      </c>
      <c r="F745" s="839" t="s">
        <v>3127</v>
      </c>
      <c r="G745" s="825" t="s">
        <v>4001</v>
      </c>
      <c r="H745" s="825" t="s">
        <v>4002</v>
      </c>
      <c r="I745" s="831">
        <v>226.1199951171875</v>
      </c>
      <c r="J745" s="831">
        <v>2</v>
      </c>
      <c r="K745" s="832">
        <v>452.239990234375</v>
      </c>
    </row>
    <row r="746" spans="1:11" ht="14.45" customHeight="1" x14ac:dyDescent="0.2">
      <c r="A746" s="821" t="s">
        <v>571</v>
      </c>
      <c r="B746" s="822" t="s">
        <v>572</v>
      </c>
      <c r="C746" s="825" t="s">
        <v>2747</v>
      </c>
      <c r="D746" s="839" t="s">
        <v>2748</v>
      </c>
      <c r="E746" s="825" t="s">
        <v>3126</v>
      </c>
      <c r="F746" s="839" t="s">
        <v>3127</v>
      </c>
      <c r="G746" s="825" t="s">
        <v>4003</v>
      </c>
      <c r="H746" s="825" t="s">
        <v>4004</v>
      </c>
      <c r="I746" s="831">
        <v>226.1199951171875</v>
      </c>
      <c r="J746" s="831">
        <v>1</v>
      </c>
      <c r="K746" s="832">
        <v>226.1199951171875</v>
      </c>
    </row>
    <row r="747" spans="1:11" ht="14.45" customHeight="1" x14ac:dyDescent="0.2">
      <c r="A747" s="821" t="s">
        <v>571</v>
      </c>
      <c r="B747" s="822" t="s">
        <v>572</v>
      </c>
      <c r="C747" s="825" t="s">
        <v>2747</v>
      </c>
      <c r="D747" s="839" t="s">
        <v>2748</v>
      </c>
      <c r="E747" s="825" t="s">
        <v>3126</v>
      </c>
      <c r="F747" s="839" t="s">
        <v>3127</v>
      </c>
      <c r="G747" s="825" t="s">
        <v>4005</v>
      </c>
      <c r="H747" s="825" t="s">
        <v>4006</v>
      </c>
      <c r="I747" s="831">
        <v>603.75</v>
      </c>
      <c r="J747" s="831">
        <v>1</v>
      </c>
      <c r="K747" s="832">
        <v>603.75</v>
      </c>
    </row>
    <row r="748" spans="1:11" ht="14.45" customHeight="1" x14ac:dyDescent="0.2">
      <c r="A748" s="821" t="s">
        <v>571</v>
      </c>
      <c r="B748" s="822" t="s">
        <v>572</v>
      </c>
      <c r="C748" s="825" t="s">
        <v>2747</v>
      </c>
      <c r="D748" s="839" t="s">
        <v>2748</v>
      </c>
      <c r="E748" s="825" t="s">
        <v>3126</v>
      </c>
      <c r="F748" s="839" t="s">
        <v>3127</v>
      </c>
      <c r="G748" s="825" t="s">
        <v>4007</v>
      </c>
      <c r="H748" s="825" t="s">
        <v>4008</v>
      </c>
      <c r="I748" s="831">
        <v>561.20001220703125</v>
      </c>
      <c r="J748" s="831">
        <v>1</v>
      </c>
      <c r="K748" s="832">
        <v>561.20001220703125</v>
      </c>
    </row>
    <row r="749" spans="1:11" ht="14.45" customHeight="1" x14ac:dyDescent="0.2">
      <c r="A749" s="821" t="s">
        <v>571</v>
      </c>
      <c r="B749" s="822" t="s">
        <v>572</v>
      </c>
      <c r="C749" s="825" t="s">
        <v>2747</v>
      </c>
      <c r="D749" s="839" t="s">
        <v>2748</v>
      </c>
      <c r="E749" s="825" t="s">
        <v>3126</v>
      </c>
      <c r="F749" s="839" t="s">
        <v>3127</v>
      </c>
      <c r="G749" s="825" t="s">
        <v>4009</v>
      </c>
      <c r="H749" s="825" t="s">
        <v>4010</v>
      </c>
      <c r="I749" s="831">
        <v>561.20001220703125</v>
      </c>
      <c r="J749" s="831">
        <v>11</v>
      </c>
      <c r="K749" s="832">
        <v>6173.2000122070313</v>
      </c>
    </row>
    <row r="750" spans="1:11" ht="14.45" customHeight="1" x14ac:dyDescent="0.2">
      <c r="A750" s="821" t="s">
        <v>571</v>
      </c>
      <c r="B750" s="822" t="s">
        <v>572</v>
      </c>
      <c r="C750" s="825" t="s">
        <v>2747</v>
      </c>
      <c r="D750" s="839" t="s">
        <v>2748</v>
      </c>
      <c r="E750" s="825" t="s">
        <v>3126</v>
      </c>
      <c r="F750" s="839" t="s">
        <v>3127</v>
      </c>
      <c r="G750" s="825" t="s">
        <v>4011</v>
      </c>
      <c r="H750" s="825" t="s">
        <v>4012</v>
      </c>
      <c r="I750" s="831">
        <v>580.75</v>
      </c>
      <c r="J750" s="831">
        <v>9</v>
      </c>
      <c r="K750" s="832">
        <v>5226.75</v>
      </c>
    </row>
    <row r="751" spans="1:11" ht="14.45" customHeight="1" x14ac:dyDescent="0.2">
      <c r="A751" s="821" t="s">
        <v>571</v>
      </c>
      <c r="B751" s="822" t="s">
        <v>572</v>
      </c>
      <c r="C751" s="825" t="s">
        <v>2747</v>
      </c>
      <c r="D751" s="839" t="s">
        <v>2748</v>
      </c>
      <c r="E751" s="825" t="s">
        <v>3126</v>
      </c>
      <c r="F751" s="839" t="s">
        <v>3127</v>
      </c>
      <c r="G751" s="825" t="s">
        <v>4013</v>
      </c>
      <c r="H751" s="825" t="s">
        <v>4014</v>
      </c>
      <c r="I751" s="831">
        <v>580.75</v>
      </c>
      <c r="J751" s="831">
        <v>9</v>
      </c>
      <c r="K751" s="832">
        <v>5226.75</v>
      </c>
    </row>
    <row r="752" spans="1:11" ht="14.45" customHeight="1" x14ac:dyDescent="0.2">
      <c r="A752" s="821" t="s">
        <v>571</v>
      </c>
      <c r="B752" s="822" t="s">
        <v>572</v>
      </c>
      <c r="C752" s="825" t="s">
        <v>2747</v>
      </c>
      <c r="D752" s="839" t="s">
        <v>2748</v>
      </c>
      <c r="E752" s="825" t="s">
        <v>3126</v>
      </c>
      <c r="F752" s="839" t="s">
        <v>3127</v>
      </c>
      <c r="G752" s="825" t="s">
        <v>4015</v>
      </c>
      <c r="H752" s="825" t="s">
        <v>4016</v>
      </c>
      <c r="I752" s="831">
        <v>601.45001220703125</v>
      </c>
      <c r="J752" s="831">
        <v>3</v>
      </c>
      <c r="K752" s="832">
        <v>1804.3500366210938</v>
      </c>
    </row>
    <row r="753" spans="1:11" ht="14.45" customHeight="1" x14ac:dyDescent="0.2">
      <c r="A753" s="821" t="s">
        <v>571</v>
      </c>
      <c r="B753" s="822" t="s">
        <v>572</v>
      </c>
      <c r="C753" s="825" t="s">
        <v>2747</v>
      </c>
      <c r="D753" s="839" t="s">
        <v>2748</v>
      </c>
      <c r="E753" s="825" t="s">
        <v>3126</v>
      </c>
      <c r="F753" s="839" t="s">
        <v>3127</v>
      </c>
      <c r="G753" s="825" t="s">
        <v>4017</v>
      </c>
      <c r="H753" s="825" t="s">
        <v>4018</v>
      </c>
      <c r="I753" s="831">
        <v>621</v>
      </c>
      <c r="J753" s="831">
        <v>1</v>
      </c>
      <c r="K753" s="832">
        <v>621</v>
      </c>
    </row>
    <row r="754" spans="1:11" ht="14.45" customHeight="1" x14ac:dyDescent="0.2">
      <c r="A754" s="821" t="s">
        <v>571</v>
      </c>
      <c r="B754" s="822" t="s">
        <v>572</v>
      </c>
      <c r="C754" s="825" t="s">
        <v>2747</v>
      </c>
      <c r="D754" s="839" t="s">
        <v>2748</v>
      </c>
      <c r="E754" s="825" t="s">
        <v>3126</v>
      </c>
      <c r="F754" s="839" t="s">
        <v>3127</v>
      </c>
      <c r="G754" s="825" t="s">
        <v>4019</v>
      </c>
      <c r="H754" s="825" t="s">
        <v>4020</v>
      </c>
      <c r="I754" s="831">
        <v>2012.5</v>
      </c>
      <c r="J754" s="831">
        <v>4</v>
      </c>
      <c r="K754" s="832">
        <v>8050</v>
      </c>
    </row>
    <row r="755" spans="1:11" ht="14.45" customHeight="1" x14ac:dyDescent="0.2">
      <c r="A755" s="821" t="s">
        <v>571</v>
      </c>
      <c r="B755" s="822" t="s">
        <v>572</v>
      </c>
      <c r="C755" s="825" t="s">
        <v>2747</v>
      </c>
      <c r="D755" s="839" t="s">
        <v>2748</v>
      </c>
      <c r="E755" s="825" t="s">
        <v>3126</v>
      </c>
      <c r="F755" s="839" t="s">
        <v>3127</v>
      </c>
      <c r="G755" s="825" t="s">
        <v>4021</v>
      </c>
      <c r="H755" s="825" t="s">
        <v>4022</v>
      </c>
      <c r="I755" s="831">
        <v>2012.5</v>
      </c>
      <c r="J755" s="831">
        <v>6</v>
      </c>
      <c r="K755" s="832">
        <v>12075</v>
      </c>
    </row>
    <row r="756" spans="1:11" ht="14.45" customHeight="1" x14ac:dyDescent="0.2">
      <c r="A756" s="821" t="s">
        <v>571</v>
      </c>
      <c r="B756" s="822" t="s">
        <v>572</v>
      </c>
      <c r="C756" s="825" t="s">
        <v>2747</v>
      </c>
      <c r="D756" s="839" t="s">
        <v>2748</v>
      </c>
      <c r="E756" s="825" t="s">
        <v>3126</v>
      </c>
      <c r="F756" s="839" t="s">
        <v>3127</v>
      </c>
      <c r="G756" s="825" t="s">
        <v>4023</v>
      </c>
      <c r="H756" s="825" t="s">
        <v>4024</v>
      </c>
      <c r="I756" s="831">
        <v>158.6199951171875</v>
      </c>
      <c r="J756" s="831">
        <v>2</v>
      </c>
      <c r="K756" s="832">
        <v>317.239990234375</v>
      </c>
    </row>
    <row r="757" spans="1:11" ht="14.45" customHeight="1" x14ac:dyDescent="0.2">
      <c r="A757" s="821" t="s">
        <v>571</v>
      </c>
      <c r="B757" s="822" t="s">
        <v>572</v>
      </c>
      <c r="C757" s="825" t="s">
        <v>2747</v>
      </c>
      <c r="D757" s="839" t="s">
        <v>2748</v>
      </c>
      <c r="E757" s="825" t="s">
        <v>3126</v>
      </c>
      <c r="F757" s="839" t="s">
        <v>3127</v>
      </c>
      <c r="G757" s="825" t="s">
        <v>4025</v>
      </c>
      <c r="H757" s="825" t="s">
        <v>4026</v>
      </c>
      <c r="I757" s="831">
        <v>158.6199951171875</v>
      </c>
      <c r="J757" s="831">
        <v>2</v>
      </c>
      <c r="K757" s="832">
        <v>317.239990234375</v>
      </c>
    </row>
    <row r="758" spans="1:11" ht="14.45" customHeight="1" x14ac:dyDescent="0.2">
      <c r="A758" s="821" t="s">
        <v>571</v>
      </c>
      <c r="B758" s="822" t="s">
        <v>572</v>
      </c>
      <c r="C758" s="825" t="s">
        <v>2747</v>
      </c>
      <c r="D758" s="839" t="s">
        <v>2748</v>
      </c>
      <c r="E758" s="825" t="s">
        <v>3126</v>
      </c>
      <c r="F758" s="839" t="s">
        <v>3127</v>
      </c>
      <c r="G758" s="825" t="s">
        <v>4027</v>
      </c>
      <c r="H758" s="825" t="s">
        <v>4028</v>
      </c>
      <c r="I758" s="831">
        <v>158.6199951171875</v>
      </c>
      <c r="J758" s="831">
        <v>1</v>
      </c>
      <c r="K758" s="832">
        <v>158.6199951171875</v>
      </c>
    </row>
    <row r="759" spans="1:11" ht="14.45" customHeight="1" x14ac:dyDescent="0.2">
      <c r="A759" s="821" t="s">
        <v>571</v>
      </c>
      <c r="B759" s="822" t="s">
        <v>572</v>
      </c>
      <c r="C759" s="825" t="s">
        <v>2747</v>
      </c>
      <c r="D759" s="839" t="s">
        <v>2748</v>
      </c>
      <c r="E759" s="825" t="s">
        <v>3126</v>
      </c>
      <c r="F759" s="839" t="s">
        <v>3127</v>
      </c>
      <c r="G759" s="825" t="s">
        <v>4029</v>
      </c>
      <c r="H759" s="825" t="s">
        <v>4030</v>
      </c>
      <c r="I759" s="831">
        <v>158.6199951171875</v>
      </c>
      <c r="J759" s="831">
        <v>2</v>
      </c>
      <c r="K759" s="832">
        <v>317.239990234375</v>
      </c>
    </row>
    <row r="760" spans="1:11" ht="14.45" customHeight="1" x14ac:dyDescent="0.2">
      <c r="A760" s="821" t="s">
        <v>571</v>
      </c>
      <c r="B760" s="822" t="s">
        <v>572</v>
      </c>
      <c r="C760" s="825" t="s">
        <v>2747</v>
      </c>
      <c r="D760" s="839" t="s">
        <v>2748</v>
      </c>
      <c r="E760" s="825" t="s">
        <v>3126</v>
      </c>
      <c r="F760" s="839" t="s">
        <v>3127</v>
      </c>
      <c r="G760" s="825" t="s">
        <v>4031</v>
      </c>
      <c r="H760" s="825" t="s">
        <v>4032</v>
      </c>
      <c r="I760" s="831">
        <v>2012.5</v>
      </c>
      <c r="J760" s="831">
        <v>2</v>
      </c>
      <c r="K760" s="832">
        <v>4025</v>
      </c>
    </row>
    <row r="761" spans="1:11" ht="14.45" customHeight="1" x14ac:dyDescent="0.2">
      <c r="A761" s="821" t="s">
        <v>571</v>
      </c>
      <c r="B761" s="822" t="s">
        <v>572</v>
      </c>
      <c r="C761" s="825" t="s">
        <v>2747</v>
      </c>
      <c r="D761" s="839" t="s">
        <v>2748</v>
      </c>
      <c r="E761" s="825" t="s">
        <v>3126</v>
      </c>
      <c r="F761" s="839" t="s">
        <v>3127</v>
      </c>
      <c r="G761" s="825" t="s">
        <v>4033</v>
      </c>
      <c r="H761" s="825" t="s">
        <v>4034</v>
      </c>
      <c r="I761" s="831">
        <v>2012.5</v>
      </c>
      <c r="J761" s="831">
        <v>2</v>
      </c>
      <c r="K761" s="832">
        <v>4025</v>
      </c>
    </row>
    <row r="762" spans="1:11" ht="14.45" customHeight="1" x14ac:dyDescent="0.2">
      <c r="A762" s="821" t="s">
        <v>571</v>
      </c>
      <c r="B762" s="822" t="s">
        <v>572</v>
      </c>
      <c r="C762" s="825" t="s">
        <v>2747</v>
      </c>
      <c r="D762" s="839" t="s">
        <v>2748</v>
      </c>
      <c r="E762" s="825" t="s">
        <v>3126</v>
      </c>
      <c r="F762" s="839" t="s">
        <v>3127</v>
      </c>
      <c r="G762" s="825" t="s">
        <v>4035</v>
      </c>
      <c r="H762" s="825" t="s">
        <v>4036</v>
      </c>
      <c r="I762" s="831">
        <v>2012.5</v>
      </c>
      <c r="J762" s="831">
        <v>4</v>
      </c>
      <c r="K762" s="832">
        <v>8050</v>
      </c>
    </row>
    <row r="763" spans="1:11" ht="14.45" customHeight="1" x14ac:dyDescent="0.2">
      <c r="A763" s="821" t="s">
        <v>571</v>
      </c>
      <c r="B763" s="822" t="s">
        <v>572</v>
      </c>
      <c r="C763" s="825" t="s">
        <v>2747</v>
      </c>
      <c r="D763" s="839" t="s">
        <v>2748</v>
      </c>
      <c r="E763" s="825" t="s">
        <v>3126</v>
      </c>
      <c r="F763" s="839" t="s">
        <v>3127</v>
      </c>
      <c r="G763" s="825" t="s">
        <v>4037</v>
      </c>
      <c r="H763" s="825" t="s">
        <v>4038</v>
      </c>
      <c r="I763" s="831">
        <v>680.69000244140625</v>
      </c>
      <c r="J763" s="831">
        <v>2</v>
      </c>
      <c r="K763" s="832">
        <v>1361.3699951171875</v>
      </c>
    </row>
    <row r="764" spans="1:11" ht="14.45" customHeight="1" x14ac:dyDescent="0.2">
      <c r="A764" s="821" t="s">
        <v>571</v>
      </c>
      <c r="B764" s="822" t="s">
        <v>572</v>
      </c>
      <c r="C764" s="825" t="s">
        <v>2747</v>
      </c>
      <c r="D764" s="839" t="s">
        <v>2748</v>
      </c>
      <c r="E764" s="825" t="s">
        <v>3126</v>
      </c>
      <c r="F764" s="839" t="s">
        <v>3127</v>
      </c>
      <c r="G764" s="825" t="s">
        <v>4039</v>
      </c>
      <c r="H764" s="825" t="s">
        <v>4040</v>
      </c>
      <c r="I764" s="831">
        <v>680.68499755859375</v>
      </c>
      <c r="J764" s="831">
        <v>3</v>
      </c>
      <c r="K764" s="832">
        <v>2042.0399780273438</v>
      </c>
    </row>
    <row r="765" spans="1:11" ht="14.45" customHeight="1" x14ac:dyDescent="0.2">
      <c r="A765" s="821" t="s">
        <v>571</v>
      </c>
      <c r="B765" s="822" t="s">
        <v>572</v>
      </c>
      <c r="C765" s="825" t="s">
        <v>2747</v>
      </c>
      <c r="D765" s="839" t="s">
        <v>2748</v>
      </c>
      <c r="E765" s="825" t="s">
        <v>3126</v>
      </c>
      <c r="F765" s="839" t="s">
        <v>3127</v>
      </c>
      <c r="G765" s="825" t="s">
        <v>4041</v>
      </c>
      <c r="H765" s="825" t="s">
        <v>4042</v>
      </c>
      <c r="I765" s="831">
        <v>680.69000244140625</v>
      </c>
      <c r="J765" s="831">
        <v>1</v>
      </c>
      <c r="K765" s="832">
        <v>680.69000244140625</v>
      </c>
    </row>
    <row r="766" spans="1:11" ht="14.45" customHeight="1" x14ac:dyDescent="0.2">
      <c r="A766" s="821" t="s">
        <v>571</v>
      </c>
      <c r="B766" s="822" t="s">
        <v>572</v>
      </c>
      <c r="C766" s="825" t="s">
        <v>2747</v>
      </c>
      <c r="D766" s="839" t="s">
        <v>2748</v>
      </c>
      <c r="E766" s="825" t="s">
        <v>3126</v>
      </c>
      <c r="F766" s="839" t="s">
        <v>3127</v>
      </c>
      <c r="G766" s="825" t="s">
        <v>4043</v>
      </c>
      <c r="H766" s="825" t="s">
        <v>4044</v>
      </c>
      <c r="I766" s="831">
        <v>680.69000244140625</v>
      </c>
      <c r="J766" s="831">
        <v>3</v>
      </c>
      <c r="K766" s="832">
        <v>2042.0599975585938</v>
      </c>
    </row>
    <row r="767" spans="1:11" ht="14.45" customHeight="1" x14ac:dyDescent="0.2">
      <c r="A767" s="821" t="s">
        <v>571</v>
      </c>
      <c r="B767" s="822" t="s">
        <v>572</v>
      </c>
      <c r="C767" s="825" t="s">
        <v>2747</v>
      </c>
      <c r="D767" s="839" t="s">
        <v>2748</v>
      </c>
      <c r="E767" s="825" t="s">
        <v>3126</v>
      </c>
      <c r="F767" s="839" t="s">
        <v>3127</v>
      </c>
      <c r="G767" s="825" t="s">
        <v>4045</v>
      </c>
      <c r="H767" s="825" t="s">
        <v>4046</v>
      </c>
      <c r="I767" s="831">
        <v>342.1300048828125</v>
      </c>
      <c r="J767" s="831">
        <v>2</v>
      </c>
      <c r="K767" s="832">
        <v>684.260009765625</v>
      </c>
    </row>
    <row r="768" spans="1:11" ht="14.45" customHeight="1" x14ac:dyDescent="0.2">
      <c r="A768" s="821" t="s">
        <v>571</v>
      </c>
      <c r="B768" s="822" t="s">
        <v>572</v>
      </c>
      <c r="C768" s="825" t="s">
        <v>2747</v>
      </c>
      <c r="D768" s="839" t="s">
        <v>2748</v>
      </c>
      <c r="E768" s="825" t="s">
        <v>3126</v>
      </c>
      <c r="F768" s="839" t="s">
        <v>3127</v>
      </c>
      <c r="G768" s="825" t="s">
        <v>4047</v>
      </c>
      <c r="H768" s="825" t="s">
        <v>4048</v>
      </c>
      <c r="I768" s="831">
        <v>342.1300048828125</v>
      </c>
      <c r="J768" s="831">
        <v>1</v>
      </c>
      <c r="K768" s="832">
        <v>342.1300048828125</v>
      </c>
    </row>
    <row r="769" spans="1:11" ht="14.45" customHeight="1" x14ac:dyDescent="0.2">
      <c r="A769" s="821" t="s">
        <v>571</v>
      </c>
      <c r="B769" s="822" t="s">
        <v>572</v>
      </c>
      <c r="C769" s="825" t="s">
        <v>2747</v>
      </c>
      <c r="D769" s="839" t="s">
        <v>2748</v>
      </c>
      <c r="E769" s="825" t="s">
        <v>3126</v>
      </c>
      <c r="F769" s="839" t="s">
        <v>3127</v>
      </c>
      <c r="G769" s="825" t="s">
        <v>4049</v>
      </c>
      <c r="H769" s="825" t="s">
        <v>4050</v>
      </c>
      <c r="I769" s="831">
        <v>342.1300048828125</v>
      </c>
      <c r="J769" s="831">
        <v>1</v>
      </c>
      <c r="K769" s="832">
        <v>342.1300048828125</v>
      </c>
    </row>
    <row r="770" spans="1:11" ht="14.45" customHeight="1" x14ac:dyDescent="0.2">
      <c r="A770" s="821" t="s">
        <v>571</v>
      </c>
      <c r="B770" s="822" t="s">
        <v>572</v>
      </c>
      <c r="C770" s="825" t="s">
        <v>2747</v>
      </c>
      <c r="D770" s="839" t="s">
        <v>2748</v>
      </c>
      <c r="E770" s="825" t="s">
        <v>3126</v>
      </c>
      <c r="F770" s="839" t="s">
        <v>3127</v>
      </c>
      <c r="G770" s="825" t="s">
        <v>4051</v>
      </c>
      <c r="H770" s="825" t="s">
        <v>4052</v>
      </c>
      <c r="I770" s="831">
        <v>342.1300048828125</v>
      </c>
      <c r="J770" s="831">
        <v>1</v>
      </c>
      <c r="K770" s="832">
        <v>342.1300048828125</v>
      </c>
    </row>
    <row r="771" spans="1:11" ht="14.45" customHeight="1" x14ac:dyDescent="0.2">
      <c r="A771" s="821" t="s">
        <v>571</v>
      </c>
      <c r="B771" s="822" t="s">
        <v>572</v>
      </c>
      <c r="C771" s="825" t="s">
        <v>2747</v>
      </c>
      <c r="D771" s="839" t="s">
        <v>2748</v>
      </c>
      <c r="E771" s="825" t="s">
        <v>3126</v>
      </c>
      <c r="F771" s="839" t="s">
        <v>3127</v>
      </c>
      <c r="G771" s="825" t="s">
        <v>4053</v>
      </c>
      <c r="H771" s="825" t="s">
        <v>4054</v>
      </c>
      <c r="I771" s="831">
        <v>398.64999389648438</v>
      </c>
      <c r="J771" s="831">
        <v>6</v>
      </c>
      <c r="K771" s="832">
        <v>2391.889892578125</v>
      </c>
    </row>
    <row r="772" spans="1:11" ht="14.45" customHeight="1" x14ac:dyDescent="0.2">
      <c r="A772" s="821" t="s">
        <v>571</v>
      </c>
      <c r="B772" s="822" t="s">
        <v>572</v>
      </c>
      <c r="C772" s="825" t="s">
        <v>2747</v>
      </c>
      <c r="D772" s="839" t="s">
        <v>2748</v>
      </c>
      <c r="E772" s="825" t="s">
        <v>3126</v>
      </c>
      <c r="F772" s="839" t="s">
        <v>3127</v>
      </c>
      <c r="G772" s="825" t="s">
        <v>4055</v>
      </c>
      <c r="H772" s="825" t="s">
        <v>4056</v>
      </c>
      <c r="I772" s="831">
        <v>398.64999389648438</v>
      </c>
      <c r="J772" s="831">
        <v>5</v>
      </c>
      <c r="K772" s="832">
        <v>1993.2399291992188</v>
      </c>
    </row>
    <row r="773" spans="1:11" ht="14.45" customHeight="1" x14ac:dyDescent="0.2">
      <c r="A773" s="821" t="s">
        <v>571</v>
      </c>
      <c r="B773" s="822" t="s">
        <v>572</v>
      </c>
      <c r="C773" s="825" t="s">
        <v>2747</v>
      </c>
      <c r="D773" s="839" t="s">
        <v>2748</v>
      </c>
      <c r="E773" s="825" t="s">
        <v>3126</v>
      </c>
      <c r="F773" s="839" t="s">
        <v>3127</v>
      </c>
      <c r="G773" s="825" t="s">
        <v>4057</v>
      </c>
      <c r="H773" s="825" t="s">
        <v>4058</v>
      </c>
      <c r="I773" s="831">
        <v>398.64999389648438</v>
      </c>
      <c r="J773" s="831">
        <v>1</v>
      </c>
      <c r="K773" s="832">
        <v>398.64999389648438</v>
      </c>
    </row>
    <row r="774" spans="1:11" ht="14.45" customHeight="1" x14ac:dyDescent="0.2">
      <c r="A774" s="821" t="s">
        <v>571</v>
      </c>
      <c r="B774" s="822" t="s">
        <v>572</v>
      </c>
      <c r="C774" s="825" t="s">
        <v>2747</v>
      </c>
      <c r="D774" s="839" t="s">
        <v>2748</v>
      </c>
      <c r="E774" s="825" t="s">
        <v>3126</v>
      </c>
      <c r="F774" s="839" t="s">
        <v>3127</v>
      </c>
      <c r="G774" s="825" t="s">
        <v>4059</v>
      </c>
      <c r="H774" s="825" t="s">
        <v>4060</v>
      </c>
      <c r="I774" s="831">
        <v>518.53997802734375</v>
      </c>
      <c r="J774" s="831">
        <v>1</v>
      </c>
      <c r="K774" s="832">
        <v>518.53997802734375</v>
      </c>
    </row>
    <row r="775" spans="1:11" ht="14.45" customHeight="1" x14ac:dyDescent="0.2">
      <c r="A775" s="821" t="s">
        <v>571</v>
      </c>
      <c r="B775" s="822" t="s">
        <v>572</v>
      </c>
      <c r="C775" s="825" t="s">
        <v>2747</v>
      </c>
      <c r="D775" s="839" t="s">
        <v>2748</v>
      </c>
      <c r="E775" s="825" t="s">
        <v>3126</v>
      </c>
      <c r="F775" s="839" t="s">
        <v>3127</v>
      </c>
      <c r="G775" s="825" t="s">
        <v>4061</v>
      </c>
      <c r="H775" s="825" t="s">
        <v>4062</v>
      </c>
      <c r="I775" s="831">
        <v>518.53997802734375</v>
      </c>
      <c r="J775" s="831">
        <v>1</v>
      </c>
      <c r="K775" s="832">
        <v>518.53997802734375</v>
      </c>
    </row>
    <row r="776" spans="1:11" ht="14.45" customHeight="1" x14ac:dyDescent="0.2">
      <c r="A776" s="821" t="s">
        <v>571</v>
      </c>
      <c r="B776" s="822" t="s">
        <v>572</v>
      </c>
      <c r="C776" s="825" t="s">
        <v>2747</v>
      </c>
      <c r="D776" s="839" t="s">
        <v>2748</v>
      </c>
      <c r="E776" s="825" t="s">
        <v>3126</v>
      </c>
      <c r="F776" s="839" t="s">
        <v>3127</v>
      </c>
      <c r="G776" s="825" t="s">
        <v>4063</v>
      </c>
      <c r="H776" s="825" t="s">
        <v>4064</v>
      </c>
      <c r="I776" s="831">
        <v>401.57998657226563</v>
      </c>
      <c r="J776" s="831">
        <v>2</v>
      </c>
      <c r="K776" s="832">
        <v>803.15997314453125</v>
      </c>
    </row>
    <row r="777" spans="1:11" ht="14.45" customHeight="1" x14ac:dyDescent="0.2">
      <c r="A777" s="821" t="s">
        <v>571</v>
      </c>
      <c r="B777" s="822" t="s">
        <v>572</v>
      </c>
      <c r="C777" s="825" t="s">
        <v>2747</v>
      </c>
      <c r="D777" s="839" t="s">
        <v>2748</v>
      </c>
      <c r="E777" s="825" t="s">
        <v>3126</v>
      </c>
      <c r="F777" s="839" t="s">
        <v>3127</v>
      </c>
      <c r="G777" s="825" t="s">
        <v>4065</v>
      </c>
      <c r="H777" s="825" t="s">
        <v>4066</v>
      </c>
      <c r="I777" s="831">
        <v>401.57998657226563</v>
      </c>
      <c r="J777" s="831">
        <v>1</v>
      </c>
      <c r="K777" s="832">
        <v>401.57998657226563</v>
      </c>
    </row>
    <row r="778" spans="1:11" ht="14.45" customHeight="1" x14ac:dyDescent="0.2">
      <c r="A778" s="821" t="s">
        <v>571</v>
      </c>
      <c r="B778" s="822" t="s">
        <v>572</v>
      </c>
      <c r="C778" s="825" t="s">
        <v>2747</v>
      </c>
      <c r="D778" s="839" t="s">
        <v>2748</v>
      </c>
      <c r="E778" s="825" t="s">
        <v>3126</v>
      </c>
      <c r="F778" s="839" t="s">
        <v>3127</v>
      </c>
      <c r="G778" s="825" t="s">
        <v>4067</v>
      </c>
      <c r="H778" s="825" t="s">
        <v>4068</v>
      </c>
      <c r="I778" s="831">
        <v>430.77999877929688</v>
      </c>
      <c r="J778" s="831">
        <v>1</v>
      </c>
      <c r="K778" s="832">
        <v>430.77999877929688</v>
      </c>
    </row>
    <row r="779" spans="1:11" ht="14.45" customHeight="1" x14ac:dyDescent="0.2">
      <c r="A779" s="821" t="s">
        <v>571</v>
      </c>
      <c r="B779" s="822" t="s">
        <v>572</v>
      </c>
      <c r="C779" s="825" t="s">
        <v>2747</v>
      </c>
      <c r="D779" s="839" t="s">
        <v>2748</v>
      </c>
      <c r="E779" s="825" t="s">
        <v>3126</v>
      </c>
      <c r="F779" s="839" t="s">
        <v>3127</v>
      </c>
      <c r="G779" s="825" t="s">
        <v>4069</v>
      </c>
      <c r="H779" s="825" t="s">
        <v>4070</v>
      </c>
      <c r="I779" s="831">
        <v>401.57998657226563</v>
      </c>
      <c r="J779" s="831">
        <v>2</v>
      </c>
      <c r="K779" s="832">
        <v>803.15997314453125</v>
      </c>
    </row>
    <row r="780" spans="1:11" ht="14.45" customHeight="1" x14ac:dyDescent="0.2">
      <c r="A780" s="821" t="s">
        <v>571</v>
      </c>
      <c r="B780" s="822" t="s">
        <v>572</v>
      </c>
      <c r="C780" s="825" t="s">
        <v>2747</v>
      </c>
      <c r="D780" s="839" t="s">
        <v>2748</v>
      </c>
      <c r="E780" s="825" t="s">
        <v>3126</v>
      </c>
      <c r="F780" s="839" t="s">
        <v>3127</v>
      </c>
      <c r="G780" s="825" t="s">
        <v>4071</v>
      </c>
      <c r="H780" s="825" t="s">
        <v>4072</v>
      </c>
      <c r="I780" s="831">
        <v>401.57998657226563</v>
      </c>
      <c r="J780" s="831">
        <v>1</v>
      </c>
      <c r="K780" s="832">
        <v>401.57998657226563</v>
      </c>
    </row>
    <row r="781" spans="1:11" ht="14.45" customHeight="1" x14ac:dyDescent="0.2">
      <c r="A781" s="821" t="s">
        <v>571</v>
      </c>
      <c r="B781" s="822" t="s">
        <v>572</v>
      </c>
      <c r="C781" s="825" t="s">
        <v>2747</v>
      </c>
      <c r="D781" s="839" t="s">
        <v>2748</v>
      </c>
      <c r="E781" s="825" t="s">
        <v>3126</v>
      </c>
      <c r="F781" s="839" t="s">
        <v>3127</v>
      </c>
      <c r="G781" s="825" t="s">
        <v>4073</v>
      </c>
      <c r="H781" s="825" t="s">
        <v>4074</v>
      </c>
      <c r="I781" s="831">
        <v>401.57998657226563</v>
      </c>
      <c r="J781" s="831">
        <v>4</v>
      </c>
      <c r="K781" s="832">
        <v>1606.3199462890625</v>
      </c>
    </row>
    <row r="782" spans="1:11" ht="14.45" customHeight="1" x14ac:dyDescent="0.2">
      <c r="A782" s="821" t="s">
        <v>571</v>
      </c>
      <c r="B782" s="822" t="s">
        <v>572</v>
      </c>
      <c r="C782" s="825" t="s">
        <v>2747</v>
      </c>
      <c r="D782" s="839" t="s">
        <v>2748</v>
      </c>
      <c r="E782" s="825" t="s">
        <v>3126</v>
      </c>
      <c r="F782" s="839" t="s">
        <v>3127</v>
      </c>
      <c r="G782" s="825" t="s">
        <v>4075</v>
      </c>
      <c r="H782" s="825" t="s">
        <v>4076</v>
      </c>
      <c r="I782" s="831">
        <v>401.57998657226563</v>
      </c>
      <c r="J782" s="831">
        <v>5</v>
      </c>
      <c r="K782" s="832">
        <v>2007.8999328613281</v>
      </c>
    </row>
    <row r="783" spans="1:11" ht="14.45" customHeight="1" x14ac:dyDescent="0.2">
      <c r="A783" s="821" t="s">
        <v>571</v>
      </c>
      <c r="B783" s="822" t="s">
        <v>572</v>
      </c>
      <c r="C783" s="825" t="s">
        <v>2747</v>
      </c>
      <c r="D783" s="839" t="s">
        <v>2748</v>
      </c>
      <c r="E783" s="825" t="s">
        <v>3126</v>
      </c>
      <c r="F783" s="839" t="s">
        <v>3127</v>
      </c>
      <c r="G783" s="825" t="s">
        <v>4077</v>
      </c>
      <c r="H783" s="825" t="s">
        <v>4078</v>
      </c>
      <c r="I783" s="831">
        <v>591.90997314453125</v>
      </c>
      <c r="J783" s="831">
        <v>3</v>
      </c>
      <c r="K783" s="832">
        <v>1775.719970703125</v>
      </c>
    </row>
    <row r="784" spans="1:11" ht="14.45" customHeight="1" x14ac:dyDescent="0.2">
      <c r="A784" s="821" t="s">
        <v>571</v>
      </c>
      <c r="B784" s="822" t="s">
        <v>572</v>
      </c>
      <c r="C784" s="825" t="s">
        <v>2747</v>
      </c>
      <c r="D784" s="839" t="s">
        <v>2748</v>
      </c>
      <c r="E784" s="825" t="s">
        <v>3126</v>
      </c>
      <c r="F784" s="839" t="s">
        <v>3127</v>
      </c>
      <c r="G784" s="825" t="s">
        <v>4079</v>
      </c>
      <c r="H784" s="825" t="s">
        <v>4080</v>
      </c>
      <c r="I784" s="831">
        <v>591.90997314453125</v>
      </c>
      <c r="J784" s="831">
        <v>2</v>
      </c>
      <c r="K784" s="832">
        <v>1183.81005859375</v>
      </c>
    </row>
    <row r="785" spans="1:11" ht="14.45" customHeight="1" x14ac:dyDescent="0.2">
      <c r="A785" s="821" t="s">
        <v>571</v>
      </c>
      <c r="B785" s="822" t="s">
        <v>572</v>
      </c>
      <c r="C785" s="825" t="s">
        <v>2747</v>
      </c>
      <c r="D785" s="839" t="s">
        <v>2748</v>
      </c>
      <c r="E785" s="825" t="s">
        <v>3126</v>
      </c>
      <c r="F785" s="839" t="s">
        <v>3127</v>
      </c>
      <c r="G785" s="825" t="s">
        <v>4081</v>
      </c>
      <c r="H785" s="825" t="s">
        <v>4082</v>
      </c>
      <c r="I785" s="831">
        <v>591.90997314453125</v>
      </c>
      <c r="J785" s="831">
        <v>1</v>
      </c>
      <c r="K785" s="832">
        <v>591.90997314453125</v>
      </c>
    </row>
    <row r="786" spans="1:11" ht="14.45" customHeight="1" x14ac:dyDescent="0.2">
      <c r="A786" s="821" t="s">
        <v>571</v>
      </c>
      <c r="B786" s="822" t="s">
        <v>572</v>
      </c>
      <c r="C786" s="825" t="s">
        <v>2747</v>
      </c>
      <c r="D786" s="839" t="s">
        <v>2748</v>
      </c>
      <c r="E786" s="825" t="s">
        <v>3126</v>
      </c>
      <c r="F786" s="839" t="s">
        <v>3127</v>
      </c>
      <c r="G786" s="825" t="s">
        <v>4083</v>
      </c>
      <c r="H786" s="825" t="s">
        <v>4084</v>
      </c>
      <c r="I786" s="831">
        <v>591.90997314453125</v>
      </c>
      <c r="J786" s="831">
        <v>1</v>
      </c>
      <c r="K786" s="832">
        <v>591.90997314453125</v>
      </c>
    </row>
    <row r="787" spans="1:11" ht="14.45" customHeight="1" x14ac:dyDescent="0.2">
      <c r="A787" s="821" t="s">
        <v>571</v>
      </c>
      <c r="B787" s="822" t="s">
        <v>572</v>
      </c>
      <c r="C787" s="825" t="s">
        <v>2747</v>
      </c>
      <c r="D787" s="839" t="s">
        <v>2748</v>
      </c>
      <c r="E787" s="825" t="s">
        <v>3126</v>
      </c>
      <c r="F787" s="839" t="s">
        <v>3127</v>
      </c>
      <c r="G787" s="825" t="s">
        <v>4085</v>
      </c>
      <c r="H787" s="825" t="s">
        <v>4086</v>
      </c>
      <c r="I787" s="831">
        <v>591.90997314453125</v>
      </c>
      <c r="J787" s="831">
        <v>1</v>
      </c>
      <c r="K787" s="832">
        <v>591.90997314453125</v>
      </c>
    </row>
    <row r="788" spans="1:11" ht="14.45" customHeight="1" x14ac:dyDescent="0.2">
      <c r="A788" s="821" t="s">
        <v>571</v>
      </c>
      <c r="B788" s="822" t="s">
        <v>572</v>
      </c>
      <c r="C788" s="825" t="s">
        <v>2747</v>
      </c>
      <c r="D788" s="839" t="s">
        <v>2748</v>
      </c>
      <c r="E788" s="825" t="s">
        <v>3126</v>
      </c>
      <c r="F788" s="839" t="s">
        <v>3127</v>
      </c>
      <c r="G788" s="825" t="s">
        <v>4087</v>
      </c>
      <c r="H788" s="825" t="s">
        <v>4088</v>
      </c>
      <c r="I788" s="831">
        <v>878.719970703125</v>
      </c>
      <c r="J788" s="831">
        <v>2</v>
      </c>
      <c r="K788" s="832">
        <v>1757.4300537109375</v>
      </c>
    </row>
    <row r="789" spans="1:11" ht="14.45" customHeight="1" x14ac:dyDescent="0.2">
      <c r="A789" s="821" t="s">
        <v>571</v>
      </c>
      <c r="B789" s="822" t="s">
        <v>572</v>
      </c>
      <c r="C789" s="825" t="s">
        <v>2747</v>
      </c>
      <c r="D789" s="839" t="s">
        <v>2748</v>
      </c>
      <c r="E789" s="825" t="s">
        <v>3126</v>
      </c>
      <c r="F789" s="839" t="s">
        <v>3127</v>
      </c>
      <c r="G789" s="825" t="s">
        <v>4089</v>
      </c>
      <c r="H789" s="825" t="s">
        <v>4090</v>
      </c>
      <c r="I789" s="831">
        <v>878.719970703125</v>
      </c>
      <c r="J789" s="831">
        <v>1</v>
      </c>
      <c r="K789" s="832">
        <v>878.719970703125</v>
      </c>
    </row>
    <row r="790" spans="1:11" ht="14.45" customHeight="1" x14ac:dyDescent="0.2">
      <c r="A790" s="821" t="s">
        <v>571</v>
      </c>
      <c r="B790" s="822" t="s">
        <v>572</v>
      </c>
      <c r="C790" s="825" t="s">
        <v>2747</v>
      </c>
      <c r="D790" s="839" t="s">
        <v>2748</v>
      </c>
      <c r="E790" s="825" t="s">
        <v>3126</v>
      </c>
      <c r="F790" s="839" t="s">
        <v>3127</v>
      </c>
      <c r="G790" s="825" t="s">
        <v>4091</v>
      </c>
      <c r="H790" s="825" t="s">
        <v>4092</v>
      </c>
      <c r="I790" s="831">
        <v>878.719970703125</v>
      </c>
      <c r="J790" s="831">
        <v>2</v>
      </c>
      <c r="K790" s="832">
        <v>1757.43994140625</v>
      </c>
    </row>
    <row r="791" spans="1:11" ht="14.45" customHeight="1" x14ac:dyDescent="0.2">
      <c r="A791" s="821" t="s">
        <v>571</v>
      </c>
      <c r="B791" s="822" t="s">
        <v>572</v>
      </c>
      <c r="C791" s="825" t="s">
        <v>2747</v>
      </c>
      <c r="D791" s="839" t="s">
        <v>2748</v>
      </c>
      <c r="E791" s="825" t="s">
        <v>3126</v>
      </c>
      <c r="F791" s="839" t="s">
        <v>3127</v>
      </c>
      <c r="G791" s="825" t="s">
        <v>4093</v>
      </c>
      <c r="H791" s="825" t="s">
        <v>4094</v>
      </c>
      <c r="I791" s="831">
        <v>878.71499633789063</v>
      </c>
      <c r="J791" s="831">
        <v>4</v>
      </c>
      <c r="K791" s="832">
        <v>3514.840087890625</v>
      </c>
    </row>
    <row r="792" spans="1:11" ht="14.45" customHeight="1" x14ac:dyDescent="0.2">
      <c r="A792" s="821" t="s">
        <v>571</v>
      </c>
      <c r="B792" s="822" t="s">
        <v>572</v>
      </c>
      <c r="C792" s="825" t="s">
        <v>2747</v>
      </c>
      <c r="D792" s="839" t="s">
        <v>2748</v>
      </c>
      <c r="E792" s="825" t="s">
        <v>3126</v>
      </c>
      <c r="F792" s="839" t="s">
        <v>3127</v>
      </c>
      <c r="G792" s="825" t="s">
        <v>4095</v>
      </c>
      <c r="H792" s="825" t="s">
        <v>4096</v>
      </c>
      <c r="I792" s="831">
        <v>878.71499633789063</v>
      </c>
      <c r="J792" s="831">
        <v>3</v>
      </c>
      <c r="K792" s="832">
        <v>2636.1300048828125</v>
      </c>
    </row>
    <row r="793" spans="1:11" ht="14.45" customHeight="1" x14ac:dyDescent="0.2">
      <c r="A793" s="821" t="s">
        <v>571</v>
      </c>
      <c r="B793" s="822" t="s">
        <v>572</v>
      </c>
      <c r="C793" s="825" t="s">
        <v>2747</v>
      </c>
      <c r="D793" s="839" t="s">
        <v>2748</v>
      </c>
      <c r="E793" s="825" t="s">
        <v>3126</v>
      </c>
      <c r="F793" s="839" t="s">
        <v>3127</v>
      </c>
      <c r="G793" s="825" t="s">
        <v>4097</v>
      </c>
      <c r="H793" s="825" t="s">
        <v>4098</v>
      </c>
      <c r="I793" s="831">
        <v>878.719970703125</v>
      </c>
      <c r="J793" s="831">
        <v>3</v>
      </c>
      <c r="K793" s="832">
        <v>2636.1500244140625</v>
      </c>
    </row>
    <row r="794" spans="1:11" ht="14.45" customHeight="1" x14ac:dyDescent="0.2">
      <c r="A794" s="821" t="s">
        <v>571</v>
      </c>
      <c r="B794" s="822" t="s">
        <v>572</v>
      </c>
      <c r="C794" s="825" t="s">
        <v>2747</v>
      </c>
      <c r="D794" s="839" t="s">
        <v>2748</v>
      </c>
      <c r="E794" s="825" t="s">
        <v>3126</v>
      </c>
      <c r="F794" s="839" t="s">
        <v>3127</v>
      </c>
      <c r="G794" s="825" t="s">
        <v>4099</v>
      </c>
      <c r="H794" s="825" t="s">
        <v>4100</v>
      </c>
      <c r="I794" s="831">
        <v>878.719970703125</v>
      </c>
      <c r="J794" s="831">
        <v>1</v>
      </c>
      <c r="K794" s="832">
        <v>878.719970703125</v>
      </c>
    </row>
    <row r="795" spans="1:11" ht="14.45" customHeight="1" x14ac:dyDescent="0.2">
      <c r="A795" s="821" t="s">
        <v>571</v>
      </c>
      <c r="B795" s="822" t="s">
        <v>572</v>
      </c>
      <c r="C795" s="825" t="s">
        <v>2747</v>
      </c>
      <c r="D795" s="839" t="s">
        <v>2748</v>
      </c>
      <c r="E795" s="825" t="s">
        <v>3126</v>
      </c>
      <c r="F795" s="839" t="s">
        <v>3127</v>
      </c>
      <c r="G795" s="825" t="s">
        <v>4101</v>
      </c>
      <c r="H795" s="825" t="s">
        <v>4102</v>
      </c>
      <c r="I795" s="831">
        <v>1135.1600341796875</v>
      </c>
      <c r="J795" s="831">
        <v>2</v>
      </c>
      <c r="K795" s="832">
        <v>2270.31005859375</v>
      </c>
    </row>
    <row r="796" spans="1:11" ht="14.45" customHeight="1" x14ac:dyDescent="0.2">
      <c r="A796" s="821" t="s">
        <v>571</v>
      </c>
      <c r="B796" s="822" t="s">
        <v>572</v>
      </c>
      <c r="C796" s="825" t="s">
        <v>2747</v>
      </c>
      <c r="D796" s="839" t="s">
        <v>2748</v>
      </c>
      <c r="E796" s="825" t="s">
        <v>3126</v>
      </c>
      <c r="F796" s="839" t="s">
        <v>3127</v>
      </c>
      <c r="G796" s="825" t="s">
        <v>4103</v>
      </c>
      <c r="H796" s="825" t="s">
        <v>4104</v>
      </c>
      <c r="I796" s="831">
        <v>1135.1700439453125</v>
      </c>
      <c r="J796" s="831">
        <v>1</v>
      </c>
      <c r="K796" s="832">
        <v>1135.1700439453125</v>
      </c>
    </row>
    <row r="797" spans="1:11" ht="14.45" customHeight="1" x14ac:dyDescent="0.2">
      <c r="A797" s="821" t="s">
        <v>571</v>
      </c>
      <c r="B797" s="822" t="s">
        <v>572</v>
      </c>
      <c r="C797" s="825" t="s">
        <v>2747</v>
      </c>
      <c r="D797" s="839" t="s">
        <v>2748</v>
      </c>
      <c r="E797" s="825" t="s">
        <v>3126</v>
      </c>
      <c r="F797" s="839" t="s">
        <v>3127</v>
      </c>
      <c r="G797" s="825" t="s">
        <v>4105</v>
      </c>
      <c r="H797" s="825" t="s">
        <v>4106</v>
      </c>
      <c r="I797" s="831">
        <v>1135.1700439453125</v>
      </c>
      <c r="J797" s="831">
        <v>1</v>
      </c>
      <c r="K797" s="832">
        <v>1135.1700439453125</v>
      </c>
    </row>
    <row r="798" spans="1:11" ht="14.45" customHeight="1" x14ac:dyDescent="0.2">
      <c r="A798" s="821" t="s">
        <v>571</v>
      </c>
      <c r="B798" s="822" t="s">
        <v>572</v>
      </c>
      <c r="C798" s="825" t="s">
        <v>2747</v>
      </c>
      <c r="D798" s="839" t="s">
        <v>2748</v>
      </c>
      <c r="E798" s="825" t="s">
        <v>3126</v>
      </c>
      <c r="F798" s="839" t="s">
        <v>3127</v>
      </c>
      <c r="G798" s="825" t="s">
        <v>4107</v>
      </c>
      <c r="H798" s="825" t="s">
        <v>4108</v>
      </c>
      <c r="I798" s="831">
        <v>401.57998657226563</v>
      </c>
      <c r="J798" s="831">
        <v>7</v>
      </c>
      <c r="K798" s="832">
        <v>2811.0599060058594</v>
      </c>
    </row>
    <row r="799" spans="1:11" ht="14.45" customHeight="1" x14ac:dyDescent="0.2">
      <c r="A799" s="821" t="s">
        <v>571</v>
      </c>
      <c r="B799" s="822" t="s">
        <v>572</v>
      </c>
      <c r="C799" s="825" t="s">
        <v>2747</v>
      </c>
      <c r="D799" s="839" t="s">
        <v>2748</v>
      </c>
      <c r="E799" s="825" t="s">
        <v>3126</v>
      </c>
      <c r="F799" s="839" t="s">
        <v>3127</v>
      </c>
      <c r="G799" s="825" t="s">
        <v>4109</v>
      </c>
      <c r="H799" s="825" t="s">
        <v>4110</v>
      </c>
      <c r="I799" s="831">
        <v>401.57998657226563</v>
      </c>
      <c r="J799" s="831">
        <v>4</v>
      </c>
      <c r="K799" s="832">
        <v>1606.3199462890625</v>
      </c>
    </row>
    <row r="800" spans="1:11" ht="14.45" customHeight="1" x14ac:dyDescent="0.2">
      <c r="A800" s="821" t="s">
        <v>571</v>
      </c>
      <c r="B800" s="822" t="s">
        <v>572</v>
      </c>
      <c r="C800" s="825" t="s">
        <v>2747</v>
      </c>
      <c r="D800" s="839" t="s">
        <v>2748</v>
      </c>
      <c r="E800" s="825" t="s">
        <v>3126</v>
      </c>
      <c r="F800" s="839" t="s">
        <v>3127</v>
      </c>
      <c r="G800" s="825" t="s">
        <v>4111</v>
      </c>
      <c r="H800" s="825" t="s">
        <v>4112</v>
      </c>
      <c r="I800" s="831">
        <v>3109.60009765625</v>
      </c>
      <c r="J800" s="831">
        <v>4</v>
      </c>
      <c r="K800" s="832">
        <v>12438.400390625</v>
      </c>
    </row>
    <row r="801" spans="1:11" ht="14.45" customHeight="1" x14ac:dyDescent="0.2">
      <c r="A801" s="821" t="s">
        <v>571</v>
      </c>
      <c r="B801" s="822" t="s">
        <v>572</v>
      </c>
      <c r="C801" s="825" t="s">
        <v>2747</v>
      </c>
      <c r="D801" s="839" t="s">
        <v>2748</v>
      </c>
      <c r="E801" s="825" t="s">
        <v>3126</v>
      </c>
      <c r="F801" s="839" t="s">
        <v>3127</v>
      </c>
      <c r="G801" s="825" t="s">
        <v>4113</v>
      </c>
      <c r="H801" s="825" t="s">
        <v>4114</v>
      </c>
      <c r="I801" s="831">
        <v>3109.60009765625</v>
      </c>
      <c r="J801" s="831">
        <v>6</v>
      </c>
      <c r="K801" s="832">
        <v>18657.60009765625</v>
      </c>
    </row>
    <row r="802" spans="1:11" ht="14.45" customHeight="1" x14ac:dyDescent="0.2">
      <c r="A802" s="821" t="s">
        <v>571</v>
      </c>
      <c r="B802" s="822" t="s">
        <v>572</v>
      </c>
      <c r="C802" s="825" t="s">
        <v>2747</v>
      </c>
      <c r="D802" s="839" t="s">
        <v>2748</v>
      </c>
      <c r="E802" s="825" t="s">
        <v>3126</v>
      </c>
      <c r="F802" s="839" t="s">
        <v>3127</v>
      </c>
      <c r="G802" s="825" t="s">
        <v>4115</v>
      </c>
      <c r="H802" s="825" t="s">
        <v>4116</v>
      </c>
      <c r="I802" s="831">
        <v>3109.60009765625</v>
      </c>
      <c r="J802" s="831">
        <v>1</v>
      </c>
      <c r="K802" s="832">
        <v>3109.60009765625</v>
      </c>
    </row>
    <row r="803" spans="1:11" ht="14.45" customHeight="1" x14ac:dyDescent="0.2">
      <c r="A803" s="821" t="s">
        <v>571</v>
      </c>
      <c r="B803" s="822" t="s">
        <v>572</v>
      </c>
      <c r="C803" s="825" t="s">
        <v>2747</v>
      </c>
      <c r="D803" s="839" t="s">
        <v>2748</v>
      </c>
      <c r="E803" s="825" t="s">
        <v>3126</v>
      </c>
      <c r="F803" s="839" t="s">
        <v>3127</v>
      </c>
      <c r="G803" s="825" t="s">
        <v>4117</v>
      </c>
      <c r="H803" s="825" t="s">
        <v>4118</v>
      </c>
      <c r="I803" s="831">
        <v>2390.93994140625</v>
      </c>
      <c r="J803" s="831">
        <v>1</v>
      </c>
      <c r="K803" s="832">
        <v>2390.93994140625</v>
      </c>
    </row>
    <row r="804" spans="1:11" ht="14.45" customHeight="1" x14ac:dyDescent="0.2">
      <c r="A804" s="821" t="s">
        <v>571</v>
      </c>
      <c r="B804" s="822" t="s">
        <v>572</v>
      </c>
      <c r="C804" s="825" t="s">
        <v>2747</v>
      </c>
      <c r="D804" s="839" t="s">
        <v>2748</v>
      </c>
      <c r="E804" s="825" t="s">
        <v>3126</v>
      </c>
      <c r="F804" s="839" t="s">
        <v>3127</v>
      </c>
      <c r="G804" s="825" t="s">
        <v>4119</v>
      </c>
      <c r="H804" s="825" t="s">
        <v>4120</v>
      </c>
      <c r="I804" s="831">
        <v>2390.93994140625</v>
      </c>
      <c r="J804" s="831">
        <v>1</v>
      </c>
      <c r="K804" s="832">
        <v>2390.93994140625</v>
      </c>
    </row>
    <row r="805" spans="1:11" ht="14.45" customHeight="1" x14ac:dyDescent="0.2">
      <c r="A805" s="821" t="s">
        <v>571</v>
      </c>
      <c r="B805" s="822" t="s">
        <v>572</v>
      </c>
      <c r="C805" s="825" t="s">
        <v>2747</v>
      </c>
      <c r="D805" s="839" t="s">
        <v>2748</v>
      </c>
      <c r="E805" s="825" t="s">
        <v>3126</v>
      </c>
      <c r="F805" s="839" t="s">
        <v>3127</v>
      </c>
      <c r="G805" s="825" t="s">
        <v>4121</v>
      </c>
      <c r="H805" s="825" t="s">
        <v>4122</v>
      </c>
      <c r="I805" s="831">
        <v>2390.93994140625</v>
      </c>
      <c r="J805" s="831">
        <v>2</v>
      </c>
      <c r="K805" s="832">
        <v>4781.8798828125</v>
      </c>
    </row>
    <row r="806" spans="1:11" ht="14.45" customHeight="1" x14ac:dyDescent="0.2">
      <c r="A806" s="821" t="s">
        <v>571</v>
      </c>
      <c r="B806" s="822" t="s">
        <v>572</v>
      </c>
      <c r="C806" s="825" t="s">
        <v>2747</v>
      </c>
      <c r="D806" s="839" t="s">
        <v>2748</v>
      </c>
      <c r="E806" s="825" t="s">
        <v>3126</v>
      </c>
      <c r="F806" s="839" t="s">
        <v>3127</v>
      </c>
      <c r="G806" s="825" t="s">
        <v>4123</v>
      </c>
      <c r="H806" s="825" t="s">
        <v>4124</v>
      </c>
      <c r="I806" s="831">
        <v>2390.93994140625</v>
      </c>
      <c r="J806" s="831">
        <v>2</v>
      </c>
      <c r="K806" s="832">
        <v>4781.8798828125</v>
      </c>
    </row>
    <row r="807" spans="1:11" ht="14.45" customHeight="1" x14ac:dyDescent="0.2">
      <c r="A807" s="821" t="s">
        <v>571</v>
      </c>
      <c r="B807" s="822" t="s">
        <v>572</v>
      </c>
      <c r="C807" s="825" t="s">
        <v>2747</v>
      </c>
      <c r="D807" s="839" t="s">
        <v>2748</v>
      </c>
      <c r="E807" s="825" t="s">
        <v>3126</v>
      </c>
      <c r="F807" s="839" t="s">
        <v>3127</v>
      </c>
      <c r="G807" s="825" t="s">
        <v>4125</v>
      </c>
      <c r="H807" s="825" t="s">
        <v>4126</v>
      </c>
      <c r="I807" s="831">
        <v>5875.009765625</v>
      </c>
      <c r="J807" s="831">
        <v>1</v>
      </c>
      <c r="K807" s="832">
        <v>5875.009765625</v>
      </c>
    </row>
    <row r="808" spans="1:11" ht="14.45" customHeight="1" x14ac:dyDescent="0.2">
      <c r="A808" s="821" t="s">
        <v>571</v>
      </c>
      <c r="B808" s="822" t="s">
        <v>572</v>
      </c>
      <c r="C808" s="825" t="s">
        <v>2747</v>
      </c>
      <c r="D808" s="839" t="s">
        <v>2748</v>
      </c>
      <c r="E808" s="825" t="s">
        <v>3126</v>
      </c>
      <c r="F808" s="839" t="s">
        <v>3127</v>
      </c>
      <c r="G808" s="825" t="s">
        <v>4127</v>
      </c>
      <c r="H808" s="825" t="s">
        <v>4128</v>
      </c>
      <c r="I808" s="831">
        <v>5875.009765625</v>
      </c>
      <c r="J808" s="831">
        <v>3</v>
      </c>
      <c r="K808" s="832">
        <v>17625.029296875</v>
      </c>
    </row>
    <row r="809" spans="1:11" ht="14.45" customHeight="1" x14ac:dyDescent="0.2">
      <c r="A809" s="821" t="s">
        <v>571</v>
      </c>
      <c r="B809" s="822" t="s">
        <v>572</v>
      </c>
      <c r="C809" s="825" t="s">
        <v>2747</v>
      </c>
      <c r="D809" s="839" t="s">
        <v>2748</v>
      </c>
      <c r="E809" s="825" t="s">
        <v>3126</v>
      </c>
      <c r="F809" s="839" t="s">
        <v>3127</v>
      </c>
      <c r="G809" s="825" t="s">
        <v>4129</v>
      </c>
      <c r="H809" s="825" t="s">
        <v>4130</v>
      </c>
      <c r="I809" s="831">
        <v>5875.00732421875</v>
      </c>
      <c r="J809" s="831">
        <v>4</v>
      </c>
      <c r="K809" s="832">
        <v>23500.029296875</v>
      </c>
    </row>
    <row r="810" spans="1:11" ht="14.45" customHeight="1" x14ac:dyDescent="0.2">
      <c r="A810" s="821" t="s">
        <v>571</v>
      </c>
      <c r="B810" s="822" t="s">
        <v>572</v>
      </c>
      <c r="C810" s="825" t="s">
        <v>2747</v>
      </c>
      <c r="D810" s="839" t="s">
        <v>2748</v>
      </c>
      <c r="E810" s="825" t="s">
        <v>3126</v>
      </c>
      <c r="F810" s="839" t="s">
        <v>3127</v>
      </c>
      <c r="G810" s="825" t="s">
        <v>4131</v>
      </c>
      <c r="H810" s="825" t="s">
        <v>4132</v>
      </c>
      <c r="I810" s="831">
        <v>5875</v>
      </c>
      <c r="J810" s="831">
        <v>3</v>
      </c>
      <c r="K810" s="832">
        <v>17625</v>
      </c>
    </row>
    <row r="811" spans="1:11" ht="14.45" customHeight="1" x14ac:dyDescent="0.2">
      <c r="A811" s="821" t="s">
        <v>571</v>
      </c>
      <c r="B811" s="822" t="s">
        <v>572</v>
      </c>
      <c r="C811" s="825" t="s">
        <v>2747</v>
      </c>
      <c r="D811" s="839" t="s">
        <v>2748</v>
      </c>
      <c r="E811" s="825" t="s">
        <v>3126</v>
      </c>
      <c r="F811" s="839" t="s">
        <v>3127</v>
      </c>
      <c r="G811" s="825" t="s">
        <v>4133</v>
      </c>
      <c r="H811" s="825" t="s">
        <v>4134</v>
      </c>
      <c r="I811" s="831">
        <v>5875.009765625</v>
      </c>
      <c r="J811" s="831">
        <v>1</v>
      </c>
      <c r="K811" s="832">
        <v>5875.009765625</v>
      </c>
    </row>
    <row r="812" spans="1:11" ht="14.45" customHeight="1" x14ac:dyDescent="0.2">
      <c r="A812" s="821" t="s">
        <v>571</v>
      </c>
      <c r="B812" s="822" t="s">
        <v>572</v>
      </c>
      <c r="C812" s="825" t="s">
        <v>2747</v>
      </c>
      <c r="D812" s="839" t="s">
        <v>2748</v>
      </c>
      <c r="E812" s="825" t="s">
        <v>3126</v>
      </c>
      <c r="F812" s="839" t="s">
        <v>3127</v>
      </c>
      <c r="G812" s="825" t="s">
        <v>4135</v>
      </c>
      <c r="H812" s="825" t="s">
        <v>4136</v>
      </c>
      <c r="I812" s="831">
        <v>5875.009765625</v>
      </c>
      <c r="J812" s="831">
        <v>1</v>
      </c>
      <c r="K812" s="832">
        <v>5875.009765625</v>
      </c>
    </row>
    <row r="813" spans="1:11" ht="14.45" customHeight="1" x14ac:dyDescent="0.2">
      <c r="A813" s="821" t="s">
        <v>571</v>
      </c>
      <c r="B813" s="822" t="s">
        <v>572</v>
      </c>
      <c r="C813" s="825" t="s">
        <v>2747</v>
      </c>
      <c r="D813" s="839" t="s">
        <v>2748</v>
      </c>
      <c r="E813" s="825" t="s">
        <v>3126</v>
      </c>
      <c r="F813" s="839" t="s">
        <v>3127</v>
      </c>
      <c r="G813" s="825" t="s">
        <v>4137</v>
      </c>
      <c r="H813" s="825" t="s">
        <v>4138</v>
      </c>
      <c r="I813" s="831">
        <v>341.47000122070313</v>
      </c>
      <c r="J813" s="831">
        <v>10</v>
      </c>
      <c r="K813" s="832">
        <v>3414.699951171875</v>
      </c>
    </row>
    <row r="814" spans="1:11" ht="14.45" customHeight="1" x14ac:dyDescent="0.2">
      <c r="A814" s="821" t="s">
        <v>571</v>
      </c>
      <c r="B814" s="822" t="s">
        <v>572</v>
      </c>
      <c r="C814" s="825" t="s">
        <v>2747</v>
      </c>
      <c r="D814" s="839" t="s">
        <v>2748</v>
      </c>
      <c r="E814" s="825" t="s">
        <v>3126</v>
      </c>
      <c r="F814" s="839" t="s">
        <v>3127</v>
      </c>
      <c r="G814" s="825" t="s">
        <v>4139</v>
      </c>
      <c r="H814" s="825" t="s">
        <v>4140</v>
      </c>
      <c r="I814" s="831">
        <v>747.5</v>
      </c>
      <c r="J814" s="831">
        <v>1</v>
      </c>
      <c r="K814" s="832">
        <v>747.5</v>
      </c>
    </row>
    <row r="815" spans="1:11" ht="14.45" customHeight="1" x14ac:dyDescent="0.2">
      <c r="A815" s="821" t="s">
        <v>571</v>
      </c>
      <c r="B815" s="822" t="s">
        <v>572</v>
      </c>
      <c r="C815" s="825" t="s">
        <v>2747</v>
      </c>
      <c r="D815" s="839" t="s">
        <v>2748</v>
      </c>
      <c r="E815" s="825" t="s">
        <v>3126</v>
      </c>
      <c r="F815" s="839" t="s">
        <v>3127</v>
      </c>
      <c r="G815" s="825" t="s">
        <v>4141</v>
      </c>
      <c r="H815" s="825" t="s">
        <v>4142</v>
      </c>
      <c r="I815" s="831">
        <v>747.5</v>
      </c>
      <c r="J815" s="831">
        <v>1</v>
      </c>
      <c r="K815" s="832">
        <v>747.5</v>
      </c>
    </row>
    <row r="816" spans="1:11" ht="14.45" customHeight="1" x14ac:dyDescent="0.2">
      <c r="A816" s="821" t="s">
        <v>571</v>
      </c>
      <c r="B816" s="822" t="s">
        <v>572</v>
      </c>
      <c r="C816" s="825" t="s">
        <v>2747</v>
      </c>
      <c r="D816" s="839" t="s">
        <v>2748</v>
      </c>
      <c r="E816" s="825" t="s">
        <v>3126</v>
      </c>
      <c r="F816" s="839" t="s">
        <v>3127</v>
      </c>
      <c r="G816" s="825" t="s">
        <v>4143</v>
      </c>
      <c r="H816" s="825" t="s">
        <v>4144</v>
      </c>
      <c r="I816" s="831">
        <v>477.6099853515625</v>
      </c>
      <c r="J816" s="831">
        <v>12</v>
      </c>
      <c r="K816" s="832">
        <v>5731.2801513671875</v>
      </c>
    </row>
    <row r="817" spans="1:11" ht="14.45" customHeight="1" x14ac:dyDescent="0.2">
      <c r="A817" s="821" t="s">
        <v>571</v>
      </c>
      <c r="B817" s="822" t="s">
        <v>572</v>
      </c>
      <c r="C817" s="825" t="s">
        <v>2747</v>
      </c>
      <c r="D817" s="839" t="s">
        <v>2748</v>
      </c>
      <c r="E817" s="825" t="s">
        <v>3126</v>
      </c>
      <c r="F817" s="839" t="s">
        <v>3127</v>
      </c>
      <c r="G817" s="825" t="s">
        <v>4145</v>
      </c>
      <c r="H817" s="825" t="s">
        <v>4146</v>
      </c>
      <c r="I817" s="831">
        <v>467.85000610351563</v>
      </c>
      <c r="J817" s="831">
        <v>1</v>
      </c>
      <c r="K817" s="832">
        <v>467.85000610351563</v>
      </c>
    </row>
    <row r="818" spans="1:11" ht="14.45" customHeight="1" x14ac:dyDescent="0.2">
      <c r="A818" s="821" t="s">
        <v>571</v>
      </c>
      <c r="B818" s="822" t="s">
        <v>572</v>
      </c>
      <c r="C818" s="825" t="s">
        <v>2747</v>
      </c>
      <c r="D818" s="839" t="s">
        <v>2748</v>
      </c>
      <c r="E818" s="825" t="s">
        <v>3126</v>
      </c>
      <c r="F818" s="839" t="s">
        <v>3127</v>
      </c>
      <c r="G818" s="825" t="s">
        <v>4147</v>
      </c>
      <c r="H818" s="825" t="s">
        <v>4148</v>
      </c>
      <c r="I818" s="831">
        <v>467.8599853515625</v>
      </c>
      <c r="J818" s="831">
        <v>2</v>
      </c>
      <c r="K818" s="832">
        <v>935.71002197265625</v>
      </c>
    </row>
    <row r="819" spans="1:11" ht="14.45" customHeight="1" x14ac:dyDescent="0.2">
      <c r="A819" s="821" t="s">
        <v>571</v>
      </c>
      <c r="B819" s="822" t="s">
        <v>572</v>
      </c>
      <c r="C819" s="825" t="s">
        <v>2747</v>
      </c>
      <c r="D819" s="839" t="s">
        <v>2748</v>
      </c>
      <c r="E819" s="825" t="s">
        <v>3126</v>
      </c>
      <c r="F819" s="839" t="s">
        <v>3127</v>
      </c>
      <c r="G819" s="825" t="s">
        <v>4149</v>
      </c>
      <c r="H819" s="825" t="s">
        <v>4150</v>
      </c>
      <c r="I819" s="831">
        <v>467.85749308268231</v>
      </c>
      <c r="J819" s="831">
        <v>23</v>
      </c>
      <c r="K819" s="832">
        <v>10760.680145263672</v>
      </c>
    </row>
    <row r="820" spans="1:11" ht="14.45" customHeight="1" x14ac:dyDescent="0.2">
      <c r="A820" s="821" t="s">
        <v>571</v>
      </c>
      <c r="B820" s="822" t="s">
        <v>572</v>
      </c>
      <c r="C820" s="825" t="s">
        <v>2747</v>
      </c>
      <c r="D820" s="839" t="s">
        <v>2748</v>
      </c>
      <c r="E820" s="825" t="s">
        <v>3126</v>
      </c>
      <c r="F820" s="839" t="s">
        <v>3127</v>
      </c>
      <c r="G820" s="825" t="s">
        <v>4151</v>
      </c>
      <c r="H820" s="825" t="s">
        <v>4152</v>
      </c>
      <c r="I820" s="831">
        <v>467.85499572753906</v>
      </c>
      <c r="J820" s="831">
        <v>14</v>
      </c>
      <c r="K820" s="832">
        <v>6549.9401550292969</v>
      </c>
    </row>
    <row r="821" spans="1:11" ht="14.45" customHeight="1" x14ac:dyDescent="0.2">
      <c r="A821" s="821" t="s">
        <v>571</v>
      </c>
      <c r="B821" s="822" t="s">
        <v>572</v>
      </c>
      <c r="C821" s="825" t="s">
        <v>2747</v>
      </c>
      <c r="D821" s="839" t="s">
        <v>2748</v>
      </c>
      <c r="E821" s="825" t="s">
        <v>3126</v>
      </c>
      <c r="F821" s="839" t="s">
        <v>3127</v>
      </c>
      <c r="G821" s="825" t="s">
        <v>4153</v>
      </c>
      <c r="H821" s="825" t="s">
        <v>4154</v>
      </c>
      <c r="I821" s="831">
        <v>467.8599853515625</v>
      </c>
      <c r="J821" s="831">
        <v>8</v>
      </c>
      <c r="K821" s="832">
        <v>3742.840087890625</v>
      </c>
    </row>
    <row r="822" spans="1:11" ht="14.45" customHeight="1" x14ac:dyDescent="0.2">
      <c r="A822" s="821" t="s">
        <v>571</v>
      </c>
      <c r="B822" s="822" t="s">
        <v>572</v>
      </c>
      <c r="C822" s="825" t="s">
        <v>2747</v>
      </c>
      <c r="D822" s="839" t="s">
        <v>2748</v>
      </c>
      <c r="E822" s="825" t="s">
        <v>3126</v>
      </c>
      <c r="F822" s="839" t="s">
        <v>3127</v>
      </c>
      <c r="G822" s="825" t="s">
        <v>4155</v>
      </c>
      <c r="H822" s="825" t="s">
        <v>4156</v>
      </c>
      <c r="I822" s="831">
        <v>467.84249877929688</v>
      </c>
      <c r="J822" s="831">
        <v>8</v>
      </c>
      <c r="K822" s="832">
        <v>3742.7900085449219</v>
      </c>
    </row>
    <row r="823" spans="1:11" ht="14.45" customHeight="1" x14ac:dyDescent="0.2">
      <c r="A823" s="821" t="s">
        <v>571</v>
      </c>
      <c r="B823" s="822" t="s">
        <v>572</v>
      </c>
      <c r="C823" s="825" t="s">
        <v>2747</v>
      </c>
      <c r="D823" s="839" t="s">
        <v>2748</v>
      </c>
      <c r="E823" s="825" t="s">
        <v>3126</v>
      </c>
      <c r="F823" s="839" t="s">
        <v>3127</v>
      </c>
      <c r="G823" s="825" t="s">
        <v>4157</v>
      </c>
      <c r="H823" s="825" t="s">
        <v>4158</v>
      </c>
      <c r="I823" s="831">
        <v>440.58500671386719</v>
      </c>
      <c r="J823" s="831">
        <v>14</v>
      </c>
      <c r="K823" s="832">
        <v>6168.1900939941406</v>
      </c>
    </row>
    <row r="824" spans="1:11" ht="14.45" customHeight="1" x14ac:dyDescent="0.2">
      <c r="A824" s="821" t="s">
        <v>571</v>
      </c>
      <c r="B824" s="822" t="s">
        <v>572</v>
      </c>
      <c r="C824" s="825" t="s">
        <v>2747</v>
      </c>
      <c r="D824" s="839" t="s">
        <v>2748</v>
      </c>
      <c r="E824" s="825" t="s">
        <v>3126</v>
      </c>
      <c r="F824" s="839" t="s">
        <v>3127</v>
      </c>
      <c r="G824" s="825" t="s">
        <v>4159</v>
      </c>
      <c r="H824" s="825" t="s">
        <v>4160</v>
      </c>
      <c r="I824" s="831">
        <v>1579.9911024305557</v>
      </c>
      <c r="J824" s="831">
        <v>21</v>
      </c>
      <c r="K824" s="832">
        <v>33179.76025390625</v>
      </c>
    </row>
    <row r="825" spans="1:11" ht="14.45" customHeight="1" x14ac:dyDescent="0.2">
      <c r="A825" s="821" t="s">
        <v>571</v>
      </c>
      <c r="B825" s="822" t="s">
        <v>572</v>
      </c>
      <c r="C825" s="825" t="s">
        <v>2747</v>
      </c>
      <c r="D825" s="839" t="s">
        <v>2748</v>
      </c>
      <c r="E825" s="825" t="s">
        <v>3126</v>
      </c>
      <c r="F825" s="839" t="s">
        <v>3127</v>
      </c>
      <c r="G825" s="825" t="s">
        <v>4161</v>
      </c>
      <c r="H825" s="825" t="s">
        <v>4162</v>
      </c>
      <c r="I825" s="831">
        <v>1447.4391552734376</v>
      </c>
      <c r="J825" s="831">
        <v>42</v>
      </c>
      <c r="K825" s="832">
        <v>60792.320434570313</v>
      </c>
    </row>
    <row r="826" spans="1:11" ht="14.45" customHeight="1" x14ac:dyDescent="0.2">
      <c r="A826" s="821" t="s">
        <v>571</v>
      </c>
      <c r="B826" s="822" t="s">
        <v>572</v>
      </c>
      <c r="C826" s="825" t="s">
        <v>2747</v>
      </c>
      <c r="D826" s="839" t="s">
        <v>2748</v>
      </c>
      <c r="E826" s="825" t="s">
        <v>3126</v>
      </c>
      <c r="F826" s="839" t="s">
        <v>3127</v>
      </c>
      <c r="G826" s="825" t="s">
        <v>4163</v>
      </c>
      <c r="H826" s="825" t="s">
        <v>4164</v>
      </c>
      <c r="I826" s="831">
        <v>1579.989990234375</v>
      </c>
      <c r="J826" s="831">
        <v>45</v>
      </c>
      <c r="K826" s="832">
        <v>71099.339111328125</v>
      </c>
    </row>
    <row r="827" spans="1:11" ht="14.45" customHeight="1" x14ac:dyDescent="0.2">
      <c r="A827" s="821" t="s">
        <v>571</v>
      </c>
      <c r="B827" s="822" t="s">
        <v>572</v>
      </c>
      <c r="C827" s="825" t="s">
        <v>2747</v>
      </c>
      <c r="D827" s="839" t="s">
        <v>2748</v>
      </c>
      <c r="E827" s="825" t="s">
        <v>3126</v>
      </c>
      <c r="F827" s="839" t="s">
        <v>3127</v>
      </c>
      <c r="G827" s="825" t="s">
        <v>4165</v>
      </c>
      <c r="H827" s="825" t="s">
        <v>4166</v>
      </c>
      <c r="I827" s="831">
        <v>1579.989990234375</v>
      </c>
      <c r="J827" s="831">
        <v>50</v>
      </c>
      <c r="K827" s="832">
        <v>78999.269775390625</v>
      </c>
    </row>
    <row r="828" spans="1:11" ht="14.45" customHeight="1" x14ac:dyDescent="0.2">
      <c r="A828" s="821" t="s">
        <v>571</v>
      </c>
      <c r="B828" s="822" t="s">
        <v>572</v>
      </c>
      <c r="C828" s="825" t="s">
        <v>2747</v>
      </c>
      <c r="D828" s="839" t="s">
        <v>2748</v>
      </c>
      <c r="E828" s="825" t="s">
        <v>3126</v>
      </c>
      <c r="F828" s="839" t="s">
        <v>3127</v>
      </c>
      <c r="G828" s="825" t="s">
        <v>4167</v>
      </c>
      <c r="H828" s="825" t="s">
        <v>4168</v>
      </c>
      <c r="I828" s="831">
        <v>1579.9905170641448</v>
      </c>
      <c r="J828" s="831">
        <v>44</v>
      </c>
      <c r="K828" s="832">
        <v>69519.409423828125</v>
      </c>
    </row>
    <row r="829" spans="1:11" ht="14.45" customHeight="1" x14ac:dyDescent="0.2">
      <c r="A829" s="821" t="s">
        <v>571</v>
      </c>
      <c r="B829" s="822" t="s">
        <v>572</v>
      </c>
      <c r="C829" s="825" t="s">
        <v>2747</v>
      </c>
      <c r="D829" s="839" t="s">
        <v>2748</v>
      </c>
      <c r="E829" s="825" t="s">
        <v>3126</v>
      </c>
      <c r="F829" s="839" t="s">
        <v>3127</v>
      </c>
      <c r="G829" s="825" t="s">
        <v>4169</v>
      </c>
      <c r="H829" s="825" t="s">
        <v>4170</v>
      </c>
      <c r="I829" s="831">
        <v>1092.5</v>
      </c>
      <c r="J829" s="831">
        <v>88</v>
      </c>
      <c r="K829" s="832">
        <v>96140</v>
      </c>
    </row>
    <row r="830" spans="1:11" ht="14.45" customHeight="1" x14ac:dyDescent="0.2">
      <c r="A830" s="821" t="s">
        <v>571</v>
      </c>
      <c r="B830" s="822" t="s">
        <v>572</v>
      </c>
      <c r="C830" s="825" t="s">
        <v>2747</v>
      </c>
      <c r="D830" s="839" t="s">
        <v>2748</v>
      </c>
      <c r="E830" s="825" t="s">
        <v>3126</v>
      </c>
      <c r="F830" s="839" t="s">
        <v>3127</v>
      </c>
      <c r="G830" s="825" t="s">
        <v>4171</v>
      </c>
      <c r="H830" s="825" t="s">
        <v>4172</v>
      </c>
      <c r="I830" s="831">
        <v>597.6099853515625</v>
      </c>
      <c r="J830" s="831">
        <v>2</v>
      </c>
      <c r="K830" s="832">
        <v>1195.219970703125</v>
      </c>
    </row>
    <row r="831" spans="1:11" ht="14.45" customHeight="1" x14ac:dyDescent="0.2">
      <c r="A831" s="821" t="s">
        <v>571</v>
      </c>
      <c r="B831" s="822" t="s">
        <v>572</v>
      </c>
      <c r="C831" s="825" t="s">
        <v>2747</v>
      </c>
      <c r="D831" s="839" t="s">
        <v>2748</v>
      </c>
      <c r="E831" s="825" t="s">
        <v>3126</v>
      </c>
      <c r="F831" s="839" t="s">
        <v>3127</v>
      </c>
      <c r="G831" s="825" t="s">
        <v>4173</v>
      </c>
      <c r="H831" s="825" t="s">
        <v>4174</v>
      </c>
      <c r="I831" s="831">
        <v>597.32000732421875</v>
      </c>
      <c r="J831" s="831">
        <v>2</v>
      </c>
      <c r="K831" s="832">
        <v>1194.6400146484375</v>
      </c>
    </row>
    <row r="832" spans="1:11" ht="14.45" customHeight="1" x14ac:dyDescent="0.2">
      <c r="A832" s="821" t="s">
        <v>571</v>
      </c>
      <c r="B832" s="822" t="s">
        <v>572</v>
      </c>
      <c r="C832" s="825" t="s">
        <v>2747</v>
      </c>
      <c r="D832" s="839" t="s">
        <v>2748</v>
      </c>
      <c r="E832" s="825" t="s">
        <v>3126</v>
      </c>
      <c r="F832" s="839" t="s">
        <v>3127</v>
      </c>
      <c r="G832" s="825" t="s">
        <v>4175</v>
      </c>
      <c r="H832" s="825" t="s">
        <v>4176</v>
      </c>
      <c r="I832" s="831">
        <v>195.91000366210938</v>
      </c>
      <c r="J832" s="831">
        <v>1</v>
      </c>
      <c r="K832" s="832">
        <v>195.91000366210938</v>
      </c>
    </row>
    <row r="833" spans="1:11" ht="14.45" customHeight="1" x14ac:dyDescent="0.2">
      <c r="A833" s="821" t="s">
        <v>571</v>
      </c>
      <c r="B833" s="822" t="s">
        <v>572</v>
      </c>
      <c r="C833" s="825" t="s">
        <v>2747</v>
      </c>
      <c r="D833" s="839" t="s">
        <v>2748</v>
      </c>
      <c r="E833" s="825" t="s">
        <v>3126</v>
      </c>
      <c r="F833" s="839" t="s">
        <v>3127</v>
      </c>
      <c r="G833" s="825" t="s">
        <v>4177</v>
      </c>
      <c r="H833" s="825" t="s">
        <v>4178</v>
      </c>
      <c r="I833" s="831">
        <v>195.91625213623047</v>
      </c>
      <c r="J833" s="831">
        <v>9</v>
      </c>
      <c r="K833" s="832">
        <v>1763.2400054931641</v>
      </c>
    </row>
    <row r="834" spans="1:11" ht="14.45" customHeight="1" x14ac:dyDescent="0.2">
      <c r="A834" s="821" t="s">
        <v>571</v>
      </c>
      <c r="B834" s="822" t="s">
        <v>572</v>
      </c>
      <c r="C834" s="825" t="s">
        <v>2747</v>
      </c>
      <c r="D834" s="839" t="s">
        <v>2748</v>
      </c>
      <c r="E834" s="825" t="s">
        <v>3126</v>
      </c>
      <c r="F834" s="839" t="s">
        <v>3127</v>
      </c>
      <c r="G834" s="825" t="s">
        <v>4179</v>
      </c>
      <c r="H834" s="825" t="s">
        <v>4180</v>
      </c>
      <c r="I834" s="831">
        <v>195.91200256347656</v>
      </c>
      <c r="J834" s="831">
        <v>20</v>
      </c>
      <c r="K834" s="832">
        <v>3918.2399597167969</v>
      </c>
    </row>
    <row r="835" spans="1:11" ht="14.45" customHeight="1" x14ac:dyDescent="0.2">
      <c r="A835" s="821" t="s">
        <v>571</v>
      </c>
      <c r="B835" s="822" t="s">
        <v>572</v>
      </c>
      <c r="C835" s="825" t="s">
        <v>2747</v>
      </c>
      <c r="D835" s="839" t="s">
        <v>2748</v>
      </c>
      <c r="E835" s="825" t="s">
        <v>3126</v>
      </c>
      <c r="F835" s="839" t="s">
        <v>3127</v>
      </c>
      <c r="G835" s="825" t="s">
        <v>4181</v>
      </c>
      <c r="H835" s="825" t="s">
        <v>4182</v>
      </c>
      <c r="I835" s="831">
        <v>195.91000366210938</v>
      </c>
      <c r="J835" s="831">
        <v>5</v>
      </c>
      <c r="K835" s="832">
        <v>979.55001831054688</v>
      </c>
    </row>
    <row r="836" spans="1:11" ht="14.45" customHeight="1" x14ac:dyDescent="0.2">
      <c r="A836" s="821" t="s">
        <v>571</v>
      </c>
      <c r="B836" s="822" t="s">
        <v>572</v>
      </c>
      <c r="C836" s="825" t="s">
        <v>2747</v>
      </c>
      <c r="D836" s="839" t="s">
        <v>2748</v>
      </c>
      <c r="E836" s="825" t="s">
        <v>3126</v>
      </c>
      <c r="F836" s="839" t="s">
        <v>3127</v>
      </c>
      <c r="G836" s="825" t="s">
        <v>4183</v>
      </c>
      <c r="H836" s="825" t="s">
        <v>4184</v>
      </c>
      <c r="I836" s="831">
        <v>195.91000366210938</v>
      </c>
      <c r="J836" s="831">
        <v>3</v>
      </c>
      <c r="K836" s="832">
        <v>587.73001098632813</v>
      </c>
    </row>
    <row r="837" spans="1:11" ht="14.45" customHeight="1" x14ac:dyDescent="0.2">
      <c r="A837" s="821" t="s">
        <v>571</v>
      </c>
      <c r="B837" s="822" t="s">
        <v>572</v>
      </c>
      <c r="C837" s="825" t="s">
        <v>2747</v>
      </c>
      <c r="D837" s="839" t="s">
        <v>2748</v>
      </c>
      <c r="E837" s="825" t="s">
        <v>3126</v>
      </c>
      <c r="F837" s="839" t="s">
        <v>3127</v>
      </c>
      <c r="G837" s="825" t="s">
        <v>4185</v>
      </c>
      <c r="H837" s="825" t="s">
        <v>4186</v>
      </c>
      <c r="I837" s="831">
        <v>195.91000366210938</v>
      </c>
      <c r="J837" s="831">
        <v>1</v>
      </c>
      <c r="K837" s="832">
        <v>195.91000366210938</v>
      </c>
    </row>
    <row r="838" spans="1:11" ht="14.45" customHeight="1" x14ac:dyDescent="0.2">
      <c r="A838" s="821" t="s">
        <v>571</v>
      </c>
      <c r="B838" s="822" t="s">
        <v>572</v>
      </c>
      <c r="C838" s="825" t="s">
        <v>2747</v>
      </c>
      <c r="D838" s="839" t="s">
        <v>2748</v>
      </c>
      <c r="E838" s="825" t="s">
        <v>3126</v>
      </c>
      <c r="F838" s="839" t="s">
        <v>3127</v>
      </c>
      <c r="G838" s="825" t="s">
        <v>4187</v>
      </c>
      <c r="H838" s="825" t="s">
        <v>4188</v>
      </c>
      <c r="I838" s="831">
        <v>334.32000732421875</v>
      </c>
      <c r="J838" s="831">
        <v>1</v>
      </c>
      <c r="K838" s="832">
        <v>334.32000732421875</v>
      </c>
    </row>
    <row r="839" spans="1:11" ht="14.45" customHeight="1" x14ac:dyDescent="0.2">
      <c r="A839" s="821" t="s">
        <v>571</v>
      </c>
      <c r="B839" s="822" t="s">
        <v>572</v>
      </c>
      <c r="C839" s="825" t="s">
        <v>2747</v>
      </c>
      <c r="D839" s="839" t="s">
        <v>2748</v>
      </c>
      <c r="E839" s="825" t="s">
        <v>3126</v>
      </c>
      <c r="F839" s="839" t="s">
        <v>3127</v>
      </c>
      <c r="G839" s="825" t="s">
        <v>4189</v>
      </c>
      <c r="H839" s="825" t="s">
        <v>4190</v>
      </c>
      <c r="I839" s="831">
        <v>3434.820068359375</v>
      </c>
      <c r="J839" s="831">
        <v>1</v>
      </c>
      <c r="K839" s="832">
        <v>3434.820068359375</v>
      </c>
    </row>
    <row r="840" spans="1:11" ht="14.45" customHeight="1" x14ac:dyDescent="0.2">
      <c r="A840" s="821" t="s">
        <v>571</v>
      </c>
      <c r="B840" s="822" t="s">
        <v>572</v>
      </c>
      <c r="C840" s="825" t="s">
        <v>2747</v>
      </c>
      <c r="D840" s="839" t="s">
        <v>2748</v>
      </c>
      <c r="E840" s="825" t="s">
        <v>3126</v>
      </c>
      <c r="F840" s="839" t="s">
        <v>3127</v>
      </c>
      <c r="G840" s="825" t="s">
        <v>4191</v>
      </c>
      <c r="H840" s="825" t="s">
        <v>4192</v>
      </c>
      <c r="I840" s="831">
        <v>3434.820068359375</v>
      </c>
      <c r="J840" s="831">
        <v>5</v>
      </c>
      <c r="K840" s="832">
        <v>17174.100341796875</v>
      </c>
    </row>
    <row r="841" spans="1:11" ht="14.45" customHeight="1" x14ac:dyDescent="0.2">
      <c r="A841" s="821" t="s">
        <v>571</v>
      </c>
      <c r="B841" s="822" t="s">
        <v>572</v>
      </c>
      <c r="C841" s="825" t="s">
        <v>2747</v>
      </c>
      <c r="D841" s="839" t="s">
        <v>2748</v>
      </c>
      <c r="E841" s="825" t="s">
        <v>3126</v>
      </c>
      <c r="F841" s="839" t="s">
        <v>3127</v>
      </c>
      <c r="G841" s="825" t="s">
        <v>4193</v>
      </c>
      <c r="H841" s="825" t="s">
        <v>4194</v>
      </c>
      <c r="I841" s="831">
        <v>3999</v>
      </c>
      <c r="J841" s="831">
        <v>1</v>
      </c>
      <c r="K841" s="832">
        <v>3999</v>
      </c>
    </row>
    <row r="842" spans="1:11" ht="14.45" customHeight="1" x14ac:dyDescent="0.2">
      <c r="A842" s="821" t="s">
        <v>571</v>
      </c>
      <c r="B842" s="822" t="s">
        <v>572</v>
      </c>
      <c r="C842" s="825" t="s">
        <v>2747</v>
      </c>
      <c r="D842" s="839" t="s">
        <v>2748</v>
      </c>
      <c r="E842" s="825" t="s">
        <v>3126</v>
      </c>
      <c r="F842" s="839" t="s">
        <v>3127</v>
      </c>
      <c r="G842" s="825" t="s">
        <v>4195</v>
      </c>
      <c r="H842" s="825" t="s">
        <v>4196</v>
      </c>
      <c r="I842" s="831">
        <v>3999</v>
      </c>
      <c r="J842" s="831">
        <v>1</v>
      </c>
      <c r="K842" s="832">
        <v>3999</v>
      </c>
    </row>
    <row r="843" spans="1:11" ht="14.45" customHeight="1" x14ac:dyDescent="0.2">
      <c r="A843" s="821" t="s">
        <v>571</v>
      </c>
      <c r="B843" s="822" t="s">
        <v>572</v>
      </c>
      <c r="C843" s="825" t="s">
        <v>2747</v>
      </c>
      <c r="D843" s="839" t="s">
        <v>2748</v>
      </c>
      <c r="E843" s="825" t="s">
        <v>3126</v>
      </c>
      <c r="F843" s="839" t="s">
        <v>3127</v>
      </c>
      <c r="G843" s="825" t="s">
        <v>4197</v>
      </c>
      <c r="H843" s="825" t="s">
        <v>4198</v>
      </c>
      <c r="I843" s="831">
        <v>3999</v>
      </c>
      <c r="J843" s="831">
        <v>3</v>
      </c>
      <c r="K843" s="832">
        <v>11997</v>
      </c>
    </row>
    <row r="844" spans="1:11" ht="14.45" customHeight="1" x14ac:dyDescent="0.2">
      <c r="A844" s="821" t="s">
        <v>571</v>
      </c>
      <c r="B844" s="822" t="s">
        <v>572</v>
      </c>
      <c r="C844" s="825" t="s">
        <v>2747</v>
      </c>
      <c r="D844" s="839" t="s">
        <v>2748</v>
      </c>
      <c r="E844" s="825" t="s">
        <v>3126</v>
      </c>
      <c r="F844" s="839" t="s">
        <v>3127</v>
      </c>
      <c r="G844" s="825" t="s">
        <v>4199</v>
      </c>
      <c r="H844" s="825" t="s">
        <v>4200</v>
      </c>
      <c r="I844" s="831">
        <v>3999</v>
      </c>
      <c r="J844" s="831">
        <v>1</v>
      </c>
      <c r="K844" s="832">
        <v>3999</v>
      </c>
    </row>
    <row r="845" spans="1:11" ht="14.45" customHeight="1" x14ac:dyDescent="0.2">
      <c r="A845" s="821" t="s">
        <v>571</v>
      </c>
      <c r="B845" s="822" t="s">
        <v>572</v>
      </c>
      <c r="C845" s="825" t="s">
        <v>2747</v>
      </c>
      <c r="D845" s="839" t="s">
        <v>2748</v>
      </c>
      <c r="E845" s="825" t="s">
        <v>3126</v>
      </c>
      <c r="F845" s="839" t="s">
        <v>3127</v>
      </c>
      <c r="G845" s="825" t="s">
        <v>4201</v>
      </c>
      <c r="H845" s="825" t="s">
        <v>4202</v>
      </c>
      <c r="I845" s="831">
        <v>1538.260009765625</v>
      </c>
      <c r="J845" s="831">
        <v>1</v>
      </c>
      <c r="K845" s="832">
        <v>1538.260009765625</v>
      </c>
    </row>
    <row r="846" spans="1:11" ht="14.45" customHeight="1" x14ac:dyDescent="0.2">
      <c r="A846" s="821" t="s">
        <v>571</v>
      </c>
      <c r="B846" s="822" t="s">
        <v>572</v>
      </c>
      <c r="C846" s="825" t="s">
        <v>2747</v>
      </c>
      <c r="D846" s="839" t="s">
        <v>2748</v>
      </c>
      <c r="E846" s="825" t="s">
        <v>3126</v>
      </c>
      <c r="F846" s="839" t="s">
        <v>3127</v>
      </c>
      <c r="G846" s="825" t="s">
        <v>4203</v>
      </c>
      <c r="H846" s="825" t="s">
        <v>4204</v>
      </c>
      <c r="I846" s="831">
        <v>800.4000244140625</v>
      </c>
      <c r="J846" s="831">
        <v>1</v>
      </c>
      <c r="K846" s="832">
        <v>800.4000244140625</v>
      </c>
    </row>
    <row r="847" spans="1:11" ht="14.45" customHeight="1" x14ac:dyDescent="0.2">
      <c r="A847" s="821" t="s">
        <v>571</v>
      </c>
      <c r="B847" s="822" t="s">
        <v>572</v>
      </c>
      <c r="C847" s="825" t="s">
        <v>2747</v>
      </c>
      <c r="D847" s="839" t="s">
        <v>2748</v>
      </c>
      <c r="E847" s="825" t="s">
        <v>3126</v>
      </c>
      <c r="F847" s="839" t="s">
        <v>3127</v>
      </c>
      <c r="G847" s="825" t="s">
        <v>4205</v>
      </c>
      <c r="H847" s="825" t="s">
        <v>4206</v>
      </c>
      <c r="I847" s="831">
        <v>956.19000244140625</v>
      </c>
      <c r="J847" s="831">
        <v>1</v>
      </c>
      <c r="K847" s="832">
        <v>956.19000244140625</v>
      </c>
    </row>
    <row r="848" spans="1:11" ht="14.45" customHeight="1" x14ac:dyDescent="0.2">
      <c r="A848" s="821" t="s">
        <v>571</v>
      </c>
      <c r="B848" s="822" t="s">
        <v>572</v>
      </c>
      <c r="C848" s="825" t="s">
        <v>2747</v>
      </c>
      <c r="D848" s="839" t="s">
        <v>2748</v>
      </c>
      <c r="E848" s="825" t="s">
        <v>3126</v>
      </c>
      <c r="F848" s="839" t="s">
        <v>3127</v>
      </c>
      <c r="G848" s="825" t="s">
        <v>4207</v>
      </c>
      <c r="H848" s="825" t="s">
        <v>4208</v>
      </c>
      <c r="I848" s="831">
        <v>956.19000244140625</v>
      </c>
      <c r="J848" s="831">
        <v>1</v>
      </c>
      <c r="K848" s="832">
        <v>956.19000244140625</v>
      </c>
    </row>
    <row r="849" spans="1:11" ht="14.45" customHeight="1" x14ac:dyDescent="0.2">
      <c r="A849" s="821" t="s">
        <v>571</v>
      </c>
      <c r="B849" s="822" t="s">
        <v>572</v>
      </c>
      <c r="C849" s="825" t="s">
        <v>2747</v>
      </c>
      <c r="D849" s="839" t="s">
        <v>2748</v>
      </c>
      <c r="E849" s="825" t="s">
        <v>3126</v>
      </c>
      <c r="F849" s="839" t="s">
        <v>3127</v>
      </c>
      <c r="G849" s="825" t="s">
        <v>4209</v>
      </c>
      <c r="H849" s="825" t="s">
        <v>4210</v>
      </c>
      <c r="I849" s="831">
        <v>516.010009765625</v>
      </c>
      <c r="J849" s="831">
        <v>2</v>
      </c>
      <c r="K849" s="832">
        <v>1032.010009765625</v>
      </c>
    </row>
    <row r="850" spans="1:11" ht="14.45" customHeight="1" x14ac:dyDescent="0.2">
      <c r="A850" s="821" t="s">
        <v>571</v>
      </c>
      <c r="B850" s="822" t="s">
        <v>572</v>
      </c>
      <c r="C850" s="825" t="s">
        <v>2747</v>
      </c>
      <c r="D850" s="839" t="s">
        <v>2748</v>
      </c>
      <c r="E850" s="825" t="s">
        <v>3126</v>
      </c>
      <c r="F850" s="839" t="s">
        <v>3127</v>
      </c>
      <c r="G850" s="825" t="s">
        <v>4211</v>
      </c>
      <c r="H850" s="825" t="s">
        <v>4212</v>
      </c>
      <c r="I850" s="831">
        <v>433.54998779296875</v>
      </c>
      <c r="J850" s="831">
        <v>1</v>
      </c>
      <c r="K850" s="832">
        <v>433.54998779296875</v>
      </c>
    </row>
    <row r="851" spans="1:11" ht="14.45" customHeight="1" x14ac:dyDescent="0.2">
      <c r="A851" s="821" t="s">
        <v>571</v>
      </c>
      <c r="B851" s="822" t="s">
        <v>572</v>
      </c>
      <c r="C851" s="825" t="s">
        <v>2747</v>
      </c>
      <c r="D851" s="839" t="s">
        <v>2748</v>
      </c>
      <c r="E851" s="825" t="s">
        <v>3126</v>
      </c>
      <c r="F851" s="839" t="s">
        <v>3127</v>
      </c>
      <c r="G851" s="825" t="s">
        <v>4213</v>
      </c>
      <c r="H851" s="825" t="s">
        <v>4214</v>
      </c>
      <c r="I851" s="831">
        <v>412</v>
      </c>
      <c r="J851" s="831">
        <v>1</v>
      </c>
      <c r="K851" s="832">
        <v>412</v>
      </c>
    </row>
    <row r="852" spans="1:11" ht="14.45" customHeight="1" x14ac:dyDescent="0.2">
      <c r="A852" s="821" t="s">
        <v>571</v>
      </c>
      <c r="B852" s="822" t="s">
        <v>572</v>
      </c>
      <c r="C852" s="825" t="s">
        <v>2747</v>
      </c>
      <c r="D852" s="839" t="s">
        <v>2748</v>
      </c>
      <c r="E852" s="825" t="s">
        <v>3126</v>
      </c>
      <c r="F852" s="839" t="s">
        <v>3127</v>
      </c>
      <c r="G852" s="825" t="s">
        <v>4215</v>
      </c>
      <c r="H852" s="825" t="s">
        <v>4216</v>
      </c>
      <c r="I852" s="831">
        <v>377.10000610351563</v>
      </c>
      <c r="J852" s="831">
        <v>1</v>
      </c>
      <c r="K852" s="832">
        <v>377.10000610351563</v>
      </c>
    </row>
    <row r="853" spans="1:11" ht="14.45" customHeight="1" x14ac:dyDescent="0.2">
      <c r="A853" s="821" t="s">
        <v>571</v>
      </c>
      <c r="B853" s="822" t="s">
        <v>572</v>
      </c>
      <c r="C853" s="825" t="s">
        <v>2747</v>
      </c>
      <c r="D853" s="839" t="s">
        <v>2748</v>
      </c>
      <c r="E853" s="825" t="s">
        <v>3126</v>
      </c>
      <c r="F853" s="839" t="s">
        <v>3127</v>
      </c>
      <c r="G853" s="825" t="s">
        <v>4217</v>
      </c>
      <c r="H853" s="825" t="s">
        <v>4218</v>
      </c>
      <c r="I853" s="831">
        <v>896.97998046875</v>
      </c>
      <c r="J853" s="831">
        <v>1</v>
      </c>
      <c r="K853" s="832">
        <v>896.97998046875</v>
      </c>
    </row>
    <row r="854" spans="1:11" ht="14.45" customHeight="1" x14ac:dyDescent="0.2">
      <c r="A854" s="821" t="s">
        <v>571</v>
      </c>
      <c r="B854" s="822" t="s">
        <v>572</v>
      </c>
      <c r="C854" s="825" t="s">
        <v>2747</v>
      </c>
      <c r="D854" s="839" t="s">
        <v>2748</v>
      </c>
      <c r="E854" s="825" t="s">
        <v>3126</v>
      </c>
      <c r="F854" s="839" t="s">
        <v>3127</v>
      </c>
      <c r="G854" s="825" t="s">
        <v>4219</v>
      </c>
      <c r="H854" s="825" t="s">
        <v>4220</v>
      </c>
      <c r="I854" s="831">
        <v>1149.489990234375</v>
      </c>
      <c r="J854" s="831">
        <v>1</v>
      </c>
      <c r="K854" s="832">
        <v>1149.489990234375</v>
      </c>
    </row>
    <row r="855" spans="1:11" ht="14.45" customHeight="1" x14ac:dyDescent="0.2">
      <c r="A855" s="821" t="s">
        <v>571</v>
      </c>
      <c r="B855" s="822" t="s">
        <v>572</v>
      </c>
      <c r="C855" s="825" t="s">
        <v>2747</v>
      </c>
      <c r="D855" s="839" t="s">
        <v>2748</v>
      </c>
      <c r="E855" s="825" t="s">
        <v>3126</v>
      </c>
      <c r="F855" s="839" t="s">
        <v>3127</v>
      </c>
      <c r="G855" s="825" t="s">
        <v>4221</v>
      </c>
      <c r="H855" s="825" t="s">
        <v>4222</v>
      </c>
      <c r="I855" s="831">
        <v>1149.489990234375</v>
      </c>
      <c r="J855" s="831">
        <v>1</v>
      </c>
      <c r="K855" s="832">
        <v>1149.489990234375</v>
      </c>
    </row>
    <row r="856" spans="1:11" ht="14.45" customHeight="1" x14ac:dyDescent="0.2">
      <c r="A856" s="821" t="s">
        <v>571</v>
      </c>
      <c r="B856" s="822" t="s">
        <v>572</v>
      </c>
      <c r="C856" s="825" t="s">
        <v>2747</v>
      </c>
      <c r="D856" s="839" t="s">
        <v>2748</v>
      </c>
      <c r="E856" s="825" t="s">
        <v>3126</v>
      </c>
      <c r="F856" s="839" t="s">
        <v>3127</v>
      </c>
      <c r="G856" s="825" t="s">
        <v>4223</v>
      </c>
      <c r="H856" s="825" t="s">
        <v>4224</v>
      </c>
      <c r="I856" s="831">
        <v>1149.489990234375</v>
      </c>
      <c r="J856" s="831">
        <v>1</v>
      </c>
      <c r="K856" s="832">
        <v>1149.489990234375</v>
      </c>
    </row>
    <row r="857" spans="1:11" ht="14.45" customHeight="1" x14ac:dyDescent="0.2">
      <c r="A857" s="821" t="s">
        <v>571</v>
      </c>
      <c r="B857" s="822" t="s">
        <v>572</v>
      </c>
      <c r="C857" s="825" t="s">
        <v>2747</v>
      </c>
      <c r="D857" s="839" t="s">
        <v>2748</v>
      </c>
      <c r="E857" s="825" t="s">
        <v>3126</v>
      </c>
      <c r="F857" s="839" t="s">
        <v>3127</v>
      </c>
      <c r="G857" s="825" t="s">
        <v>4225</v>
      </c>
      <c r="H857" s="825" t="s">
        <v>4226</v>
      </c>
      <c r="I857" s="831">
        <v>1149.4949951171875</v>
      </c>
      <c r="J857" s="831">
        <v>12</v>
      </c>
      <c r="K857" s="832">
        <v>13793.919921875</v>
      </c>
    </row>
    <row r="858" spans="1:11" ht="14.45" customHeight="1" x14ac:dyDescent="0.2">
      <c r="A858" s="821" t="s">
        <v>571</v>
      </c>
      <c r="B858" s="822" t="s">
        <v>572</v>
      </c>
      <c r="C858" s="825" t="s">
        <v>2747</v>
      </c>
      <c r="D858" s="839" t="s">
        <v>2748</v>
      </c>
      <c r="E858" s="825" t="s">
        <v>3126</v>
      </c>
      <c r="F858" s="839" t="s">
        <v>3127</v>
      </c>
      <c r="G858" s="825" t="s">
        <v>4227</v>
      </c>
      <c r="H858" s="825" t="s">
        <v>4228</v>
      </c>
      <c r="I858" s="831">
        <v>1149.4949951171875</v>
      </c>
      <c r="J858" s="831">
        <v>7</v>
      </c>
      <c r="K858" s="832">
        <v>8046.449951171875</v>
      </c>
    </row>
    <row r="859" spans="1:11" ht="14.45" customHeight="1" x14ac:dyDescent="0.2">
      <c r="A859" s="821" t="s">
        <v>571</v>
      </c>
      <c r="B859" s="822" t="s">
        <v>572</v>
      </c>
      <c r="C859" s="825" t="s">
        <v>2747</v>
      </c>
      <c r="D859" s="839" t="s">
        <v>2748</v>
      </c>
      <c r="E859" s="825" t="s">
        <v>3126</v>
      </c>
      <c r="F859" s="839" t="s">
        <v>3127</v>
      </c>
      <c r="G859" s="825" t="s">
        <v>4229</v>
      </c>
      <c r="H859" s="825" t="s">
        <v>4230</v>
      </c>
      <c r="I859" s="831">
        <v>1149.4949951171875</v>
      </c>
      <c r="J859" s="831">
        <v>6</v>
      </c>
      <c r="K859" s="832">
        <v>6896.969970703125</v>
      </c>
    </row>
    <row r="860" spans="1:11" ht="14.45" customHeight="1" x14ac:dyDescent="0.2">
      <c r="A860" s="821" t="s">
        <v>571</v>
      </c>
      <c r="B860" s="822" t="s">
        <v>572</v>
      </c>
      <c r="C860" s="825" t="s">
        <v>2747</v>
      </c>
      <c r="D860" s="839" t="s">
        <v>2748</v>
      </c>
      <c r="E860" s="825" t="s">
        <v>3126</v>
      </c>
      <c r="F860" s="839" t="s">
        <v>3127</v>
      </c>
      <c r="G860" s="825" t="s">
        <v>4231</v>
      </c>
      <c r="H860" s="825" t="s">
        <v>4232</v>
      </c>
      <c r="I860" s="831">
        <v>1149.489990234375</v>
      </c>
      <c r="J860" s="831">
        <v>1</v>
      </c>
      <c r="K860" s="832">
        <v>1149.489990234375</v>
      </c>
    </row>
    <row r="861" spans="1:11" ht="14.45" customHeight="1" x14ac:dyDescent="0.2">
      <c r="A861" s="821" t="s">
        <v>571</v>
      </c>
      <c r="B861" s="822" t="s">
        <v>572</v>
      </c>
      <c r="C861" s="825" t="s">
        <v>2747</v>
      </c>
      <c r="D861" s="839" t="s">
        <v>2748</v>
      </c>
      <c r="E861" s="825" t="s">
        <v>3126</v>
      </c>
      <c r="F861" s="839" t="s">
        <v>3127</v>
      </c>
      <c r="G861" s="825" t="s">
        <v>4233</v>
      </c>
      <c r="H861" s="825" t="s">
        <v>4234</v>
      </c>
      <c r="I861" s="831">
        <v>506</v>
      </c>
      <c r="J861" s="831">
        <v>6</v>
      </c>
      <c r="K861" s="832">
        <v>3036</v>
      </c>
    </row>
    <row r="862" spans="1:11" ht="14.45" customHeight="1" x14ac:dyDescent="0.2">
      <c r="A862" s="821" t="s">
        <v>571</v>
      </c>
      <c r="B862" s="822" t="s">
        <v>572</v>
      </c>
      <c r="C862" s="825" t="s">
        <v>2747</v>
      </c>
      <c r="D862" s="839" t="s">
        <v>2748</v>
      </c>
      <c r="E862" s="825" t="s">
        <v>3126</v>
      </c>
      <c r="F862" s="839" t="s">
        <v>3127</v>
      </c>
      <c r="G862" s="825" t="s">
        <v>4235</v>
      </c>
      <c r="H862" s="825" t="s">
        <v>4236</v>
      </c>
      <c r="I862" s="831">
        <v>506</v>
      </c>
      <c r="J862" s="831">
        <v>29</v>
      </c>
      <c r="K862" s="832">
        <v>14674</v>
      </c>
    </row>
    <row r="863" spans="1:11" ht="14.45" customHeight="1" x14ac:dyDescent="0.2">
      <c r="A863" s="821" t="s">
        <v>571</v>
      </c>
      <c r="B863" s="822" t="s">
        <v>572</v>
      </c>
      <c r="C863" s="825" t="s">
        <v>2747</v>
      </c>
      <c r="D863" s="839" t="s">
        <v>2748</v>
      </c>
      <c r="E863" s="825" t="s">
        <v>3126</v>
      </c>
      <c r="F863" s="839" t="s">
        <v>3127</v>
      </c>
      <c r="G863" s="825" t="s">
        <v>4237</v>
      </c>
      <c r="H863" s="825" t="s">
        <v>4238</v>
      </c>
      <c r="I863" s="831">
        <v>506</v>
      </c>
      <c r="J863" s="831">
        <v>8</v>
      </c>
      <c r="K863" s="832">
        <v>4048</v>
      </c>
    </row>
    <row r="864" spans="1:11" ht="14.45" customHeight="1" x14ac:dyDescent="0.2">
      <c r="A864" s="821" t="s">
        <v>571</v>
      </c>
      <c r="B864" s="822" t="s">
        <v>572</v>
      </c>
      <c r="C864" s="825" t="s">
        <v>2747</v>
      </c>
      <c r="D864" s="839" t="s">
        <v>2748</v>
      </c>
      <c r="E864" s="825" t="s">
        <v>3126</v>
      </c>
      <c r="F864" s="839" t="s">
        <v>3127</v>
      </c>
      <c r="G864" s="825" t="s">
        <v>4239</v>
      </c>
      <c r="H864" s="825" t="s">
        <v>4240</v>
      </c>
      <c r="I864" s="831">
        <v>506</v>
      </c>
      <c r="J864" s="831">
        <v>10</v>
      </c>
      <c r="K864" s="832">
        <v>5060</v>
      </c>
    </row>
    <row r="865" spans="1:11" ht="14.45" customHeight="1" x14ac:dyDescent="0.2">
      <c r="A865" s="821" t="s">
        <v>571</v>
      </c>
      <c r="B865" s="822" t="s">
        <v>572</v>
      </c>
      <c r="C865" s="825" t="s">
        <v>2747</v>
      </c>
      <c r="D865" s="839" t="s">
        <v>2748</v>
      </c>
      <c r="E865" s="825" t="s">
        <v>3126</v>
      </c>
      <c r="F865" s="839" t="s">
        <v>3127</v>
      </c>
      <c r="G865" s="825" t="s">
        <v>4241</v>
      </c>
      <c r="H865" s="825" t="s">
        <v>4242</v>
      </c>
      <c r="I865" s="831">
        <v>506</v>
      </c>
      <c r="J865" s="831">
        <v>7</v>
      </c>
      <c r="K865" s="832">
        <v>3542</v>
      </c>
    </row>
    <row r="866" spans="1:11" ht="14.45" customHeight="1" x14ac:dyDescent="0.2">
      <c r="A866" s="821" t="s">
        <v>571</v>
      </c>
      <c r="B866" s="822" t="s">
        <v>572</v>
      </c>
      <c r="C866" s="825" t="s">
        <v>2747</v>
      </c>
      <c r="D866" s="839" t="s">
        <v>2748</v>
      </c>
      <c r="E866" s="825" t="s">
        <v>3126</v>
      </c>
      <c r="F866" s="839" t="s">
        <v>3127</v>
      </c>
      <c r="G866" s="825" t="s">
        <v>4243</v>
      </c>
      <c r="H866" s="825" t="s">
        <v>4244</v>
      </c>
      <c r="I866" s="831">
        <v>506</v>
      </c>
      <c r="J866" s="831">
        <v>1</v>
      </c>
      <c r="K866" s="832">
        <v>506</v>
      </c>
    </row>
    <row r="867" spans="1:11" ht="14.45" customHeight="1" x14ac:dyDescent="0.2">
      <c r="A867" s="821" t="s">
        <v>571</v>
      </c>
      <c r="B867" s="822" t="s">
        <v>572</v>
      </c>
      <c r="C867" s="825" t="s">
        <v>2747</v>
      </c>
      <c r="D867" s="839" t="s">
        <v>2748</v>
      </c>
      <c r="E867" s="825" t="s">
        <v>3126</v>
      </c>
      <c r="F867" s="839" t="s">
        <v>3127</v>
      </c>
      <c r="G867" s="825" t="s">
        <v>4245</v>
      </c>
      <c r="H867" s="825" t="s">
        <v>4246</v>
      </c>
      <c r="I867" s="831">
        <v>506</v>
      </c>
      <c r="J867" s="831">
        <v>2</v>
      </c>
      <c r="K867" s="832">
        <v>1012</v>
      </c>
    </row>
    <row r="868" spans="1:11" ht="14.45" customHeight="1" x14ac:dyDescent="0.2">
      <c r="A868" s="821" t="s">
        <v>571</v>
      </c>
      <c r="B868" s="822" t="s">
        <v>572</v>
      </c>
      <c r="C868" s="825" t="s">
        <v>2747</v>
      </c>
      <c r="D868" s="839" t="s">
        <v>2748</v>
      </c>
      <c r="E868" s="825" t="s">
        <v>3126</v>
      </c>
      <c r="F868" s="839" t="s">
        <v>3127</v>
      </c>
      <c r="G868" s="825" t="s">
        <v>4247</v>
      </c>
      <c r="H868" s="825" t="s">
        <v>4248</v>
      </c>
      <c r="I868" s="831">
        <v>506</v>
      </c>
      <c r="J868" s="831">
        <v>2</v>
      </c>
      <c r="K868" s="832">
        <v>1012</v>
      </c>
    </row>
    <row r="869" spans="1:11" ht="14.45" customHeight="1" x14ac:dyDescent="0.2">
      <c r="A869" s="821" t="s">
        <v>571</v>
      </c>
      <c r="B869" s="822" t="s">
        <v>572</v>
      </c>
      <c r="C869" s="825" t="s">
        <v>2747</v>
      </c>
      <c r="D869" s="839" t="s">
        <v>2748</v>
      </c>
      <c r="E869" s="825" t="s">
        <v>3126</v>
      </c>
      <c r="F869" s="839" t="s">
        <v>3127</v>
      </c>
      <c r="G869" s="825" t="s">
        <v>4249</v>
      </c>
      <c r="H869" s="825" t="s">
        <v>4250</v>
      </c>
      <c r="I869" s="831">
        <v>506</v>
      </c>
      <c r="J869" s="831">
        <v>2</v>
      </c>
      <c r="K869" s="832">
        <v>1012</v>
      </c>
    </row>
    <row r="870" spans="1:11" ht="14.45" customHeight="1" x14ac:dyDescent="0.2">
      <c r="A870" s="821" t="s">
        <v>571</v>
      </c>
      <c r="B870" s="822" t="s">
        <v>572</v>
      </c>
      <c r="C870" s="825" t="s">
        <v>2747</v>
      </c>
      <c r="D870" s="839" t="s">
        <v>2748</v>
      </c>
      <c r="E870" s="825" t="s">
        <v>3126</v>
      </c>
      <c r="F870" s="839" t="s">
        <v>3127</v>
      </c>
      <c r="G870" s="825" t="s">
        <v>4251</v>
      </c>
      <c r="H870" s="825" t="s">
        <v>4252</v>
      </c>
      <c r="I870" s="831">
        <v>1149.489990234375</v>
      </c>
      <c r="J870" s="831">
        <v>1</v>
      </c>
      <c r="K870" s="832">
        <v>1149.489990234375</v>
      </c>
    </row>
    <row r="871" spans="1:11" ht="14.45" customHeight="1" x14ac:dyDescent="0.2">
      <c r="A871" s="821" t="s">
        <v>571</v>
      </c>
      <c r="B871" s="822" t="s">
        <v>572</v>
      </c>
      <c r="C871" s="825" t="s">
        <v>2747</v>
      </c>
      <c r="D871" s="839" t="s">
        <v>2748</v>
      </c>
      <c r="E871" s="825" t="s">
        <v>3126</v>
      </c>
      <c r="F871" s="839" t="s">
        <v>3127</v>
      </c>
      <c r="G871" s="825" t="s">
        <v>4253</v>
      </c>
      <c r="H871" s="825" t="s">
        <v>4254</v>
      </c>
      <c r="I871" s="831">
        <v>1149.489990234375</v>
      </c>
      <c r="J871" s="831">
        <v>2</v>
      </c>
      <c r="K871" s="832">
        <v>2298.97998046875</v>
      </c>
    </row>
    <row r="872" spans="1:11" ht="14.45" customHeight="1" x14ac:dyDescent="0.2">
      <c r="A872" s="821" t="s">
        <v>571</v>
      </c>
      <c r="B872" s="822" t="s">
        <v>572</v>
      </c>
      <c r="C872" s="825" t="s">
        <v>2747</v>
      </c>
      <c r="D872" s="839" t="s">
        <v>2748</v>
      </c>
      <c r="E872" s="825" t="s">
        <v>3126</v>
      </c>
      <c r="F872" s="839" t="s">
        <v>3127</v>
      </c>
      <c r="G872" s="825" t="s">
        <v>4255</v>
      </c>
      <c r="H872" s="825" t="s">
        <v>4256</v>
      </c>
      <c r="I872" s="831">
        <v>880.1500244140625</v>
      </c>
      <c r="J872" s="831">
        <v>1</v>
      </c>
      <c r="K872" s="832">
        <v>880.1500244140625</v>
      </c>
    </row>
    <row r="873" spans="1:11" ht="14.45" customHeight="1" x14ac:dyDescent="0.2">
      <c r="A873" s="821" t="s">
        <v>571</v>
      </c>
      <c r="B873" s="822" t="s">
        <v>572</v>
      </c>
      <c r="C873" s="825" t="s">
        <v>2747</v>
      </c>
      <c r="D873" s="839" t="s">
        <v>2748</v>
      </c>
      <c r="E873" s="825" t="s">
        <v>3126</v>
      </c>
      <c r="F873" s="839" t="s">
        <v>3127</v>
      </c>
      <c r="G873" s="825" t="s">
        <v>4257</v>
      </c>
      <c r="H873" s="825" t="s">
        <v>4258</v>
      </c>
      <c r="I873" s="831">
        <v>880.15334065755212</v>
      </c>
      <c r="J873" s="831">
        <v>4</v>
      </c>
      <c r="K873" s="832">
        <v>3520.610107421875</v>
      </c>
    </row>
    <row r="874" spans="1:11" ht="14.45" customHeight="1" x14ac:dyDescent="0.2">
      <c r="A874" s="821" t="s">
        <v>571</v>
      </c>
      <c r="B874" s="822" t="s">
        <v>572</v>
      </c>
      <c r="C874" s="825" t="s">
        <v>2747</v>
      </c>
      <c r="D874" s="839" t="s">
        <v>2748</v>
      </c>
      <c r="E874" s="825" t="s">
        <v>3126</v>
      </c>
      <c r="F874" s="839" t="s">
        <v>3127</v>
      </c>
      <c r="G874" s="825" t="s">
        <v>4259</v>
      </c>
      <c r="H874" s="825" t="s">
        <v>4260</v>
      </c>
      <c r="I874" s="831">
        <v>886.02499389648438</v>
      </c>
      <c r="J874" s="831">
        <v>2</v>
      </c>
      <c r="K874" s="832">
        <v>1772.0499877929688</v>
      </c>
    </row>
    <row r="875" spans="1:11" ht="14.45" customHeight="1" x14ac:dyDescent="0.2">
      <c r="A875" s="821" t="s">
        <v>571</v>
      </c>
      <c r="B875" s="822" t="s">
        <v>572</v>
      </c>
      <c r="C875" s="825" t="s">
        <v>2747</v>
      </c>
      <c r="D875" s="839" t="s">
        <v>2748</v>
      </c>
      <c r="E875" s="825" t="s">
        <v>3126</v>
      </c>
      <c r="F875" s="839" t="s">
        <v>3127</v>
      </c>
      <c r="G875" s="825" t="s">
        <v>4261</v>
      </c>
      <c r="H875" s="825" t="s">
        <v>4262</v>
      </c>
      <c r="I875" s="831">
        <v>886.010009765625</v>
      </c>
      <c r="J875" s="831">
        <v>1</v>
      </c>
      <c r="K875" s="832">
        <v>886.010009765625</v>
      </c>
    </row>
    <row r="876" spans="1:11" ht="14.45" customHeight="1" x14ac:dyDescent="0.2">
      <c r="A876" s="821" t="s">
        <v>571</v>
      </c>
      <c r="B876" s="822" t="s">
        <v>572</v>
      </c>
      <c r="C876" s="825" t="s">
        <v>2747</v>
      </c>
      <c r="D876" s="839" t="s">
        <v>2748</v>
      </c>
      <c r="E876" s="825" t="s">
        <v>3126</v>
      </c>
      <c r="F876" s="839" t="s">
        <v>3127</v>
      </c>
      <c r="G876" s="825" t="s">
        <v>4263</v>
      </c>
      <c r="H876" s="825" t="s">
        <v>4264</v>
      </c>
      <c r="I876" s="831">
        <v>886.010009765625</v>
      </c>
      <c r="J876" s="831">
        <v>1</v>
      </c>
      <c r="K876" s="832">
        <v>886.010009765625</v>
      </c>
    </row>
    <row r="877" spans="1:11" ht="14.45" customHeight="1" x14ac:dyDescent="0.2">
      <c r="A877" s="821" t="s">
        <v>571</v>
      </c>
      <c r="B877" s="822" t="s">
        <v>572</v>
      </c>
      <c r="C877" s="825" t="s">
        <v>2747</v>
      </c>
      <c r="D877" s="839" t="s">
        <v>2748</v>
      </c>
      <c r="E877" s="825" t="s">
        <v>3126</v>
      </c>
      <c r="F877" s="839" t="s">
        <v>3127</v>
      </c>
      <c r="G877" s="825" t="s">
        <v>4265</v>
      </c>
      <c r="H877" s="825" t="s">
        <v>4266</v>
      </c>
      <c r="I877" s="831">
        <v>1089.719970703125</v>
      </c>
      <c r="J877" s="831">
        <v>2</v>
      </c>
      <c r="K877" s="832">
        <v>2179.43994140625</v>
      </c>
    </row>
    <row r="878" spans="1:11" ht="14.45" customHeight="1" x14ac:dyDescent="0.2">
      <c r="A878" s="821" t="s">
        <v>571</v>
      </c>
      <c r="B878" s="822" t="s">
        <v>572</v>
      </c>
      <c r="C878" s="825" t="s">
        <v>2747</v>
      </c>
      <c r="D878" s="839" t="s">
        <v>2748</v>
      </c>
      <c r="E878" s="825" t="s">
        <v>3126</v>
      </c>
      <c r="F878" s="839" t="s">
        <v>3127</v>
      </c>
      <c r="G878" s="825" t="s">
        <v>4267</v>
      </c>
      <c r="H878" s="825" t="s">
        <v>4268</v>
      </c>
      <c r="I878" s="831">
        <v>1089.7216389973958</v>
      </c>
      <c r="J878" s="831">
        <v>14</v>
      </c>
      <c r="K878" s="832">
        <v>15256.099853515625</v>
      </c>
    </row>
    <row r="879" spans="1:11" ht="14.45" customHeight="1" x14ac:dyDescent="0.2">
      <c r="A879" s="821" t="s">
        <v>571</v>
      </c>
      <c r="B879" s="822" t="s">
        <v>572</v>
      </c>
      <c r="C879" s="825" t="s">
        <v>2747</v>
      </c>
      <c r="D879" s="839" t="s">
        <v>2748</v>
      </c>
      <c r="E879" s="825" t="s">
        <v>3126</v>
      </c>
      <c r="F879" s="839" t="s">
        <v>3127</v>
      </c>
      <c r="G879" s="825" t="s">
        <v>4269</v>
      </c>
      <c r="H879" s="825" t="s">
        <v>4270</v>
      </c>
      <c r="I879" s="831">
        <v>1089.719970703125</v>
      </c>
      <c r="J879" s="831">
        <v>16</v>
      </c>
      <c r="K879" s="832">
        <v>17435.4697265625</v>
      </c>
    </row>
    <row r="880" spans="1:11" ht="14.45" customHeight="1" x14ac:dyDescent="0.2">
      <c r="A880" s="821" t="s">
        <v>571</v>
      </c>
      <c r="B880" s="822" t="s">
        <v>572</v>
      </c>
      <c r="C880" s="825" t="s">
        <v>2747</v>
      </c>
      <c r="D880" s="839" t="s">
        <v>2748</v>
      </c>
      <c r="E880" s="825" t="s">
        <v>3126</v>
      </c>
      <c r="F880" s="839" t="s">
        <v>3127</v>
      </c>
      <c r="G880" s="825" t="s">
        <v>4271</v>
      </c>
      <c r="H880" s="825" t="s">
        <v>4272</v>
      </c>
      <c r="I880" s="831">
        <v>1089.719970703125</v>
      </c>
      <c r="J880" s="831">
        <v>11</v>
      </c>
      <c r="K880" s="832">
        <v>11986.899658203125</v>
      </c>
    </row>
    <row r="881" spans="1:11" ht="14.45" customHeight="1" x14ac:dyDescent="0.2">
      <c r="A881" s="821" t="s">
        <v>571</v>
      </c>
      <c r="B881" s="822" t="s">
        <v>572</v>
      </c>
      <c r="C881" s="825" t="s">
        <v>2747</v>
      </c>
      <c r="D881" s="839" t="s">
        <v>2748</v>
      </c>
      <c r="E881" s="825" t="s">
        <v>3126</v>
      </c>
      <c r="F881" s="839" t="s">
        <v>3127</v>
      </c>
      <c r="G881" s="825" t="s">
        <v>4273</v>
      </c>
      <c r="H881" s="825" t="s">
        <v>4274</v>
      </c>
      <c r="I881" s="831">
        <v>1089.719970703125</v>
      </c>
      <c r="J881" s="831">
        <v>6</v>
      </c>
      <c r="K881" s="832">
        <v>6538.2998046875</v>
      </c>
    </row>
    <row r="882" spans="1:11" ht="14.45" customHeight="1" x14ac:dyDescent="0.2">
      <c r="A882" s="821" t="s">
        <v>571</v>
      </c>
      <c r="B882" s="822" t="s">
        <v>572</v>
      </c>
      <c r="C882" s="825" t="s">
        <v>2747</v>
      </c>
      <c r="D882" s="839" t="s">
        <v>2748</v>
      </c>
      <c r="E882" s="825" t="s">
        <v>3126</v>
      </c>
      <c r="F882" s="839" t="s">
        <v>3127</v>
      </c>
      <c r="G882" s="825" t="s">
        <v>4275</v>
      </c>
      <c r="H882" s="825" t="s">
        <v>4276</v>
      </c>
      <c r="I882" s="831">
        <v>1161.8349609375</v>
      </c>
      <c r="J882" s="831">
        <v>5</v>
      </c>
      <c r="K882" s="832">
        <v>5809.169921875</v>
      </c>
    </row>
    <row r="883" spans="1:11" ht="14.45" customHeight="1" x14ac:dyDescent="0.2">
      <c r="A883" s="821" t="s">
        <v>571</v>
      </c>
      <c r="B883" s="822" t="s">
        <v>572</v>
      </c>
      <c r="C883" s="825" t="s">
        <v>2747</v>
      </c>
      <c r="D883" s="839" t="s">
        <v>2748</v>
      </c>
      <c r="E883" s="825" t="s">
        <v>3126</v>
      </c>
      <c r="F883" s="839" t="s">
        <v>3127</v>
      </c>
      <c r="G883" s="825" t="s">
        <v>4277</v>
      </c>
      <c r="H883" s="825" t="s">
        <v>4278</v>
      </c>
      <c r="I883" s="831">
        <v>1161.8349609375</v>
      </c>
      <c r="J883" s="831">
        <v>3</v>
      </c>
      <c r="K883" s="832">
        <v>3485.4998779296875</v>
      </c>
    </row>
    <row r="884" spans="1:11" ht="14.45" customHeight="1" x14ac:dyDescent="0.2">
      <c r="A884" s="821" t="s">
        <v>571</v>
      </c>
      <c r="B884" s="822" t="s">
        <v>572</v>
      </c>
      <c r="C884" s="825" t="s">
        <v>2747</v>
      </c>
      <c r="D884" s="839" t="s">
        <v>2748</v>
      </c>
      <c r="E884" s="825" t="s">
        <v>3126</v>
      </c>
      <c r="F884" s="839" t="s">
        <v>3127</v>
      </c>
      <c r="G884" s="825" t="s">
        <v>4279</v>
      </c>
      <c r="H884" s="825" t="s">
        <v>4280</v>
      </c>
      <c r="I884" s="831">
        <v>1213.489990234375</v>
      </c>
      <c r="J884" s="831">
        <v>1</v>
      </c>
      <c r="K884" s="832">
        <v>1213.489990234375</v>
      </c>
    </row>
    <row r="885" spans="1:11" ht="14.45" customHeight="1" x14ac:dyDescent="0.2">
      <c r="A885" s="821" t="s">
        <v>571</v>
      </c>
      <c r="B885" s="822" t="s">
        <v>572</v>
      </c>
      <c r="C885" s="825" t="s">
        <v>2747</v>
      </c>
      <c r="D885" s="839" t="s">
        <v>2748</v>
      </c>
      <c r="E885" s="825" t="s">
        <v>3126</v>
      </c>
      <c r="F885" s="839" t="s">
        <v>3127</v>
      </c>
      <c r="G885" s="825" t="s">
        <v>4281</v>
      </c>
      <c r="H885" s="825" t="s">
        <v>4282</v>
      </c>
      <c r="I885" s="831">
        <v>1213.4866536458333</v>
      </c>
      <c r="J885" s="831">
        <v>5</v>
      </c>
      <c r="K885" s="832">
        <v>6067.419921875</v>
      </c>
    </row>
    <row r="886" spans="1:11" ht="14.45" customHeight="1" x14ac:dyDescent="0.2">
      <c r="A886" s="821" t="s">
        <v>571</v>
      </c>
      <c r="B886" s="822" t="s">
        <v>572</v>
      </c>
      <c r="C886" s="825" t="s">
        <v>2747</v>
      </c>
      <c r="D886" s="839" t="s">
        <v>2748</v>
      </c>
      <c r="E886" s="825" t="s">
        <v>3126</v>
      </c>
      <c r="F886" s="839" t="s">
        <v>3127</v>
      </c>
      <c r="G886" s="825" t="s">
        <v>4283</v>
      </c>
      <c r="H886" s="825" t="s">
        <v>4284</v>
      </c>
      <c r="I886" s="831">
        <v>1213.48798828125</v>
      </c>
      <c r="J886" s="831">
        <v>8</v>
      </c>
      <c r="K886" s="832">
        <v>9707.909912109375</v>
      </c>
    </row>
    <row r="887" spans="1:11" ht="14.45" customHeight="1" x14ac:dyDescent="0.2">
      <c r="A887" s="821" t="s">
        <v>571</v>
      </c>
      <c r="B887" s="822" t="s">
        <v>572</v>
      </c>
      <c r="C887" s="825" t="s">
        <v>2747</v>
      </c>
      <c r="D887" s="839" t="s">
        <v>2748</v>
      </c>
      <c r="E887" s="825" t="s">
        <v>3126</v>
      </c>
      <c r="F887" s="839" t="s">
        <v>3127</v>
      </c>
      <c r="G887" s="825" t="s">
        <v>4285</v>
      </c>
      <c r="H887" s="825" t="s">
        <v>4286</v>
      </c>
      <c r="I887" s="831">
        <v>1213.5</v>
      </c>
      <c r="J887" s="831">
        <v>2</v>
      </c>
      <c r="K887" s="832">
        <v>2427</v>
      </c>
    </row>
    <row r="888" spans="1:11" ht="14.45" customHeight="1" x14ac:dyDescent="0.2">
      <c r="A888" s="821" t="s">
        <v>571</v>
      </c>
      <c r="B888" s="822" t="s">
        <v>572</v>
      </c>
      <c r="C888" s="825" t="s">
        <v>2747</v>
      </c>
      <c r="D888" s="839" t="s">
        <v>2748</v>
      </c>
      <c r="E888" s="825" t="s">
        <v>3126</v>
      </c>
      <c r="F888" s="839" t="s">
        <v>3127</v>
      </c>
      <c r="G888" s="825" t="s">
        <v>4287</v>
      </c>
      <c r="H888" s="825" t="s">
        <v>4288</v>
      </c>
      <c r="I888" s="831">
        <v>1322.6700439453125</v>
      </c>
      <c r="J888" s="831">
        <v>2</v>
      </c>
      <c r="K888" s="832">
        <v>2645.340087890625</v>
      </c>
    </row>
    <row r="889" spans="1:11" ht="14.45" customHeight="1" x14ac:dyDescent="0.2">
      <c r="A889" s="821" t="s">
        <v>571</v>
      </c>
      <c r="B889" s="822" t="s">
        <v>572</v>
      </c>
      <c r="C889" s="825" t="s">
        <v>2747</v>
      </c>
      <c r="D889" s="839" t="s">
        <v>2748</v>
      </c>
      <c r="E889" s="825" t="s">
        <v>3126</v>
      </c>
      <c r="F889" s="839" t="s">
        <v>3127</v>
      </c>
      <c r="G889" s="825" t="s">
        <v>4289</v>
      </c>
      <c r="H889" s="825" t="s">
        <v>4290</v>
      </c>
      <c r="I889" s="831">
        <v>770.989990234375</v>
      </c>
      <c r="J889" s="831">
        <v>2</v>
      </c>
      <c r="K889" s="832">
        <v>1541.969970703125</v>
      </c>
    </row>
    <row r="890" spans="1:11" ht="14.45" customHeight="1" x14ac:dyDescent="0.2">
      <c r="A890" s="821" t="s">
        <v>571</v>
      </c>
      <c r="B890" s="822" t="s">
        <v>572</v>
      </c>
      <c r="C890" s="825" t="s">
        <v>2747</v>
      </c>
      <c r="D890" s="839" t="s">
        <v>2748</v>
      </c>
      <c r="E890" s="825" t="s">
        <v>3126</v>
      </c>
      <c r="F890" s="839" t="s">
        <v>3127</v>
      </c>
      <c r="G890" s="825" t="s">
        <v>4291</v>
      </c>
      <c r="H890" s="825" t="s">
        <v>4292</v>
      </c>
      <c r="I890" s="831">
        <v>770.97998046875</v>
      </c>
      <c r="J890" s="831">
        <v>1</v>
      </c>
      <c r="K890" s="832">
        <v>770.97998046875</v>
      </c>
    </row>
    <row r="891" spans="1:11" ht="14.45" customHeight="1" x14ac:dyDescent="0.2">
      <c r="A891" s="821" t="s">
        <v>571</v>
      </c>
      <c r="B891" s="822" t="s">
        <v>572</v>
      </c>
      <c r="C891" s="825" t="s">
        <v>2747</v>
      </c>
      <c r="D891" s="839" t="s">
        <v>2748</v>
      </c>
      <c r="E891" s="825" t="s">
        <v>3126</v>
      </c>
      <c r="F891" s="839" t="s">
        <v>3127</v>
      </c>
      <c r="G891" s="825" t="s">
        <v>4293</v>
      </c>
      <c r="H891" s="825" t="s">
        <v>4294</v>
      </c>
      <c r="I891" s="831">
        <v>770.97998046875</v>
      </c>
      <c r="J891" s="831">
        <v>4</v>
      </c>
      <c r="K891" s="832">
        <v>3083.919921875</v>
      </c>
    </row>
    <row r="892" spans="1:11" ht="14.45" customHeight="1" x14ac:dyDescent="0.2">
      <c r="A892" s="821" t="s">
        <v>571</v>
      </c>
      <c r="B892" s="822" t="s">
        <v>572</v>
      </c>
      <c r="C892" s="825" t="s">
        <v>2747</v>
      </c>
      <c r="D892" s="839" t="s">
        <v>2748</v>
      </c>
      <c r="E892" s="825" t="s">
        <v>3126</v>
      </c>
      <c r="F892" s="839" t="s">
        <v>3127</v>
      </c>
      <c r="G892" s="825" t="s">
        <v>4295</v>
      </c>
      <c r="H892" s="825" t="s">
        <v>4296</v>
      </c>
      <c r="I892" s="831">
        <v>770.98398437499998</v>
      </c>
      <c r="J892" s="831">
        <v>5</v>
      </c>
      <c r="K892" s="832">
        <v>3854.919921875</v>
      </c>
    </row>
    <row r="893" spans="1:11" ht="14.45" customHeight="1" x14ac:dyDescent="0.2">
      <c r="A893" s="821" t="s">
        <v>571</v>
      </c>
      <c r="B893" s="822" t="s">
        <v>572</v>
      </c>
      <c r="C893" s="825" t="s">
        <v>2747</v>
      </c>
      <c r="D893" s="839" t="s">
        <v>2748</v>
      </c>
      <c r="E893" s="825" t="s">
        <v>3126</v>
      </c>
      <c r="F893" s="839" t="s">
        <v>3127</v>
      </c>
      <c r="G893" s="825" t="s">
        <v>4297</v>
      </c>
      <c r="H893" s="825" t="s">
        <v>4298</v>
      </c>
      <c r="I893" s="831">
        <v>770.98331705729163</v>
      </c>
      <c r="J893" s="831">
        <v>3</v>
      </c>
      <c r="K893" s="832">
        <v>2312.949951171875</v>
      </c>
    </row>
    <row r="894" spans="1:11" ht="14.45" customHeight="1" x14ac:dyDescent="0.2">
      <c r="A894" s="821" t="s">
        <v>571</v>
      </c>
      <c r="B894" s="822" t="s">
        <v>572</v>
      </c>
      <c r="C894" s="825" t="s">
        <v>2747</v>
      </c>
      <c r="D894" s="839" t="s">
        <v>2748</v>
      </c>
      <c r="E894" s="825" t="s">
        <v>3126</v>
      </c>
      <c r="F894" s="839" t="s">
        <v>3127</v>
      </c>
      <c r="G894" s="825" t="s">
        <v>4299</v>
      </c>
      <c r="H894" s="825" t="s">
        <v>4300</v>
      </c>
      <c r="I894" s="831">
        <v>770.97998046875</v>
      </c>
      <c r="J894" s="831">
        <v>4</v>
      </c>
      <c r="K894" s="832">
        <v>3083.919921875</v>
      </c>
    </row>
    <row r="895" spans="1:11" ht="14.45" customHeight="1" x14ac:dyDescent="0.2">
      <c r="A895" s="821" t="s">
        <v>571</v>
      </c>
      <c r="B895" s="822" t="s">
        <v>572</v>
      </c>
      <c r="C895" s="825" t="s">
        <v>2747</v>
      </c>
      <c r="D895" s="839" t="s">
        <v>2748</v>
      </c>
      <c r="E895" s="825" t="s">
        <v>3126</v>
      </c>
      <c r="F895" s="839" t="s">
        <v>3127</v>
      </c>
      <c r="G895" s="825" t="s">
        <v>4301</v>
      </c>
      <c r="H895" s="825" t="s">
        <v>4302</v>
      </c>
      <c r="I895" s="831">
        <v>770.97998046875</v>
      </c>
      <c r="J895" s="831">
        <v>1</v>
      </c>
      <c r="K895" s="832">
        <v>770.97998046875</v>
      </c>
    </row>
    <row r="896" spans="1:11" ht="14.45" customHeight="1" x14ac:dyDescent="0.2">
      <c r="A896" s="821" t="s">
        <v>571</v>
      </c>
      <c r="B896" s="822" t="s">
        <v>572</v>
      </c>
      <c r="C896" s="825" t="s">
        <v>2747</v>
      </c>
      <c r="D896" s="839" t="s">
        <v>2748</v>
      </c>
      <c r="E896" s="825" t="s">
        <v>3126</v>
      </c>
      <c r="F896" s="839" t="s">
        <v>3127</v>
      </c>
      <c r="G896" s="825" t="s">
        <v>4303</v>
      </c>
      <c r="H896" s="825" t="s">
        <v>4304</v>
      </c>
      <c r="I896" s="831">
        <v>770.9849853515625</v>
      </c>
      <c r="J896" s="831">
        <v>4</v>
      </c>
      <c r="K896" s="832">
        <v>3083.93994140625</v>
      </c>
    </row>
    <row r="897" spans="1:11" ht="14.45" customHeight="1" x14ac:dyDescent="0.2">
      <c r="A897" s="821" t="s">
        <v>571</v>
      </c>
      <c r="B897" s="822" t="s">
        <v>572</v>
      </c>
      <c r="C897" s="825" t="s">
        <v>2747</v>
      </c>
      <c r="D897" s="839" t="s">
        <v>2748</v>
      </c>
      <c r="E897" s="825" t="s">
        <v>3126</v>
      </c>
      <c r="F897" s="839" t="s">
        <v>3127</v>
      </c>
      <c r="G897" s="825" t="s">
        <v>4305</v>
      </c>
      <c r="H897" s="825" t="s">
        <v>4306</v>
      </c>
      <c r="I897" s="831">
        <v>770.97998046875</v>
      </c>
      <c r="J897" s="831">
        <v>3</v>
      </c>
      <c r="K897" s="832">
        <v>2312.93994140625</v>
      </c>
    </row>
    <row r="898" spans="1:11" ht="14.45" customHeight="1" x14ac:dyDescent="0.2">
      <c r="A898" s="821" t="s">
        <v>571</v>
      </c>
      <c r="B898" s="822" t="s">
        <v>572</v>
      </c>
      <c r="C898" s="825" t="s">
        <v>2747</v>
      </c>
      <c r="D898" s="839" t="s">
        <v>2748</v>
      </c>
      <c r="E898" s="825" t="s">
        <v>3126</v>
      </c>
      <c r="F898" s="839" t="s">
        <v>3127</v>
      </c>
      <c r="G898" s="825" t="s">
        <v>4307</v>
      </c>
      <c r="H898" s="825" t="s">
        <v>4308</v>
      </c>
      <c r="I898" s="831">
        <v>770.97998046875</v>
      </c>
      <c r="J898" s="831">
        <v>1</v>
      </c>
      <c r="K898" s="832">
        <v>770.97998046875</v>
      </c>
    </row>
    <row r="899" spans="1:11" ht="14.45" customHeight="1" x14ac:dyDescent="0.2">
      <c r="A899" s="821" t="s">
        <v>571</v>
      </c>
      <c r="B899" s="822" t="s">
        <v>572</v>
      </c>
      <c r="C899" s="825" t="s">
        <v>2747</v>
      </c>
      <c r="D899" s="839" t="s">
        <v>2748</v>
      </c>
      <c r="E899" s="825" t="s">
        <v>3126</v>
      </c>
      <c r="F899" s="839" t="s">
        <v>3127</v>
      </c>
      <c r="G899" s="825" t="s">
        <v>4309</v>
      </c>
      <c r="H899" s="825" t="s">
        <v>4310</v>
      </c>
      <c r="I899" s="831">
        <v>1066.3299560546875</v>
      </c>
      <c r="J899" s="831">
        <v>2</v>
      </c>
      <c r="K899" s="832">
        <v>2132.659912109375</v>
      </c>
    </row>
    <row r="900" spans="1:11" ht="14.45" customHeight="1" x14ac:dyDescent="0.2">
      <c r="A900" s="821" t="s">
        <v>571</v>
      </c>
      <c r="B900" s="822" t="s">
        <v>572</v>
      </c>
      <c r="C900" s="825" t="s">
        <v>2747</v>
      </c>
      <c r="D900" s="839" t="s">
        <v>2748</v>
      </c>
      <c r="E900" s="825" t="s">
        <v>3126</v>
      </c>
      <c r="F900" s="839" t="s">
        <v>3127</v>
      </c>
      <c r="G900" s="825" t="s">
        <v>4311</v>
      </c>
      <c r="H900" s="825" t="s">
        <v>4312</v>
      </c>
      <c r="I900" s="831">
        <v>1066.3299560546875</v>
      </c>
      <c r="J900" s="831">
        <v>9</v>
      </c>
      <c r="K900" s="832">
        <v>9596.939697265625</v>
      </c>
    </row>
    <row r="901" spans="1:11" ht="14.45" customHeight="1" x14ac:dyDescent="0.2">
      <c r="A901" s="821" t="s">
        <v>571</v>
      </c>
      <c r="B901" s="822" t="s">
        <v>572</v>
      </c>
      <c r="C901" s="825" t="s">
        <v>2747</v>
      </c>
      <c r="D901" s="839" t="s">
        <v>2748</v>
      </c>
      <c r="E901" s="825" t="s">
        <v>3126</v>
      </c>
      <c r="F901" s="839" t="s">
        <v>3127</v>
      </c>
      <c r="G901" s="825" t="s">
        <v>4313</v>
      </c>
      <c r="H901" s="825" t="s">
        <v>4314</v>
      </c>
      <c r="I901" s="831">
        <v>1066.3299560546875</v>
      </c>
      <c r="J901" s="831">
        <v>4</v>
      </c>
      <c r="K901" s="832">
        <v>4265.2998046875</v>
      </c>
    </row>
    <row r="902" spans="1:11" ht="14.45" customHeight="1" x14ac:dyDescent="0.2">
      <c r="A902" s="821" t="s">
        <v>571</v>
      </c>
      <c r="B902" s="822" t="s">
        <v>572</v>
      </c>
      <c r="C902" s="825" t="s">
        <v>2747</v>
      </c>
      <c r="D902" s="839" t="s">
        <v>2748</v>
      </c>
      <c r="E902" s="825" t="s">
        <v>3126</v>
      </c>
      <c r="F902" s="839" t="s">
        <v>3127</v>
      </c>
      <c r="G902" s="825" t="s">
        <v>4315</v>
      </c>
      <c r="H902" s="825" t="s">
        <v>4316</v>
      </c>
      <c r="I902" s="831">
        <v>1066.3299560546875</v>
      </c>
      <c r="J902" s="831">
        <v>4</v>
      </c>
      <c r="K902" s="832">
        <v>4265.309814453125</v>
      </c>
    </row>
    <row r="903" spans="1:11" ht="14.45" customHeight="1" x14ac:dyDescent="0.2">
      <c r="A903" s="821" t="s">
        <v>571</v>
      </c>
      <c r="B903" s="822" t="s">
        <v>572</v>
      </c>
      <c r="C903" s="825" t="s">
        <v>2747</v>
      </c>
      <c r="D903" s="839" t="s">
        <v>2748</v>
      </c>
      <c r="E903" s="825" t="s">
        <v>3126</v>
      </c>
      <c r="F903" s="839" t="s">
        <v>3127</v>
      </c>
      <c r="G903" s="825" t="s">
        <v>4317</v>
      </c>
      <c r="H903" s="825" t="s">
        <v>4318</v>
      </c>
      <c r="I903" s="831">
        <v>1066.3299560546875</v>
      </c>
      <c r="J903" s="831">
        <v>4</v>
      </c>
      <c r="K903" s="832">
        <v>4265.31982421875</v>
      </c>
    </row>
    <row r="904" spans="1:11" ht="14.45" customHeight="1" x14ac:dyDescent="0.2">
      <c r="A904" s="821" t="s">
        <v>571</v>
      </c>
      <c r="B904" s="822" t="s">
        <v>572</v>
      </c>
      <c r="C904" s="825" t="s">
        <v>2747</v>
      </c>
      <c r="D904" s="839" t="s">
        <v>2748</v>
      </c>
      <c r="E904" s="825" t="s">
        <v>3126</v>
      </c>
      <c r="F904" s="839" t="s">
        <v>3127</v>
      </c>
      <c r="G904" s="825" t="s">
        <v>4319</v>
      </c>
      <c r="H904" s="825" t="s">
        <v>4320</v>
      </c>
      <c r="I904" s="831">
        <v>1066.3299560546875</v>
      </c>
      <c r="J904" s="831">
        <v>9</v>
      </c>
      <c r="K904" s="832">
        <v>9596.9495849609375</v>
      </c>
    </row>
    <row r="905" spans="1:11" ht="14.45" customHeight="1" x14ac:dyDescent="0.2">
      <c r="A905" s="821" t="s">
        <v>571</v>
      </c>
      <c r="B905" s="822" t="s">
        <v>572</v>
      </c>
      <c r="C905" s="825" t="s">
        <v>2747</v>
      </c>
      <c r="D905" s="839" t="s">
        <v>2748</v>
      </c>
      <c r="E905" s="825" t="s">
        <v>3126</v>
      </c>
      <c r="F905" s="839" t="s">
        <v>3127</v>
      </c>
      <c r="G905" s="825" t="s">
        <v>4321</v>
      </c>
      <c r="H905" s="825" t="s">
        <v>4322</v>
      </c>
      <c r="I905" s="831">
        <v>1066.3316243489583</v>
      </c>
      <c r="J905" s="831">
        <v>19</v>
      </c>
      <c r="K905" s="832">
        <v>20260.239379882813</v>
      </c>
    </row>
    <row r="906" spans="1:11" ht="14.45" customHeight="1" x14ac:dyDescent="0.2">
      <c r="A906" s="821" t="s">
        <v>571</v>
      </c>
      <c r="B906" s="822" t="s">
        <v>572</v>
      </c>
      <c r="C906" s="825" t="s">
        <v>2747</v>
      </c>
      <c r="D906" s="839" t="s">
        <v>2748</v>
      </c>
      <c r="E906" s="825" t="s">
        <v>3126</v>
      </c>
      <c r="F906" s="839" t="s">
        <v>3127</v>
      </c>
      <c r="G906" s="825" t="s">
        <v>4323</v>
      </c>
      <c r="H906" s="825" t="s">
        <v>4324</v>
      </c>
      <c r="I906" s="831">
        <v>1215.4599609375</v>
      </c>
      <c r="J906" s="831">
        <v>20</v>
      </c>
      <c r="K906" s="832">
        <v>24309.189697265625</v>
      </c>
    </row>
    <row r="907" spans="1:11" ht="14.45" customHeight="1" x14ac:dyDescent="0.2">
      <c r="A907" s="821" t="s">
        <v>571</v>
      </c>
      <c r="B907" s="822" t="s">
        <v>572</v>
      </c>
      <c r="C907" s="825" t="s">
        <v>2747</v>
      </c>
      <c r="D907" s="839" t="s">
        <v>2748</v>
      </c>
      <c r="E907" s="825" t="s">
        <v>3126</v>
      </c>
      <c r="F907" s="839" t="s">
        <v>3127</v>
      </c>
      <c r="G907" s="825" t="s">
        <v>4325</v>
      </c>
      <c r="H907" s="825" t="s">
        <v>4326</v>
      </c>
      <c r="I907" s="831">
        <v>1215.4599609375</v>
      </c>
      <c r="J907" s="831">
        <v>8</v>
      </c>
      <c r="K907" s="832">
        <v>9723.6796875</v>
      </c>
    </row>
    <row r="908" spans="1:11" ht="14.45" customHeight="1" x14ac:dyDescent="0.2">
      <c r="A908" s="821" t="s">
        <v>571</v>
      </c>
      <c r="B908" s="822" t="s">
        <v>572</v>
      </c>
      <c r="C908" s="825" t="s">
        <v>2747</v>
      </c>
      <c r="D908" s="839" t="s">
        <v>2748</v>
      </c>
      <c r="E908" s="825" t="s">
        <v>3126</v>
      </c>
      <c r="F908" s="839" t="s">
        <v>3127</v>
      </c>
      <c r="G908" s="825" t="s">
        <v>4327</v>
      </c>
      <c r="H908" s="825" t="s">
        <v>4328</v>
      </c>
      <c r="I908" s="831">
        <v>1215.4610731336807</v>
      </c>
      <c r="J908" s="831">
        <v>13</v>
      </c>
      <c r="K908" s="832">
        <v>15800.979736328125</v>
      </c>
    </row>
    <row r="909" spans="1:11" ht="14.45" customHeight="1" x14ac:dyDescent="0.2">
      <c r="A909" s="821" t="s">
        <v>571</v>
      </c>
      <c r="B909" s="822" t="s">
        <v>572</v>
      </c>
      <c r="C909" s="825" t="s">
        <v>2747</v>
      </c>
      <c r="D909" s="839" t="s">
        <v>2748</v>
      </c>
      <c r="E909" s="825" t="s">
        <v>3126</v>
      </c>
      <c r="F909" s="839" t="s">
        <v>3127</v>
      </c>
      <c r="G909" s="825" t="s">
        <v>4329</v>
      </c>
      <c r="H909" s="825" t="s">
        <v>4330</v>
      </c>
      <c r="I909" s="831">
        <v>1215.4632975260417</v>
      </c>
      <c r="J909" s="831">
        <v>3</v>
      </c>
      <c r="K909" s="832">
        <v>3646.389892578125</v>
      </c>
    </row>
    <row r="910" spans="1:11" ht="14.45" customHeight="1" x14ac:dyDescent="0.2">
      <c r="A910" s="821" t="s">
        <v>571</v>
      </c>
      <c r="B910" s="822" t="s">
        <v>572</v>
      </c>
      <c r="C910" s="825" t="s">
        <v>2747</v>
      </c>
      <c r="D910" s="839" t="s">
        <v>2748</v>
      </c>
      <c r="E910" s="825" t="s">
        <v>3126</v>
      </c>
      <c r="F910" s="839" t="s">
        <v>3127</v>
      </c>
      <c r="G910" s="825" t="s">
        <v>4331</v>
      </c>
      <c r="H910" s="825" t="s">
        <v>4332</v>
      </c>
      <c r="I910" s="831">
        <v>1215.4599609375</v>
      </c>
      <c r="J910" s="831">
        <v>16</v>
      </c>
      <c r="K910" s="832">
        <v>19447.33984375</v>
      </c>
    </row>
    <row r="911" spans="1:11" ht="14.45" customHeight="1" x14ac:dyDescent="0.2">
      <c r="A911" s="821" t="s">
        <v>571</v>
      </c>
      <c r="B911" s="822" t="s">
        <v>572</v>
      </c>
      <c r="C911" s="825" t="s">
        <v>2747</v>
      </c>
      <c r="D911" s="839" t="s">
        <v>2748</v>
      </c>
      <c r="E911" s="825" t="s">
        <v>3126</v>
      </c>
      <c r="F911" s="839" t="s">
        <v>3127</v>
      </c>
      <c r="G911" s="825" t="s">
        <v>4333</v>
      </c>
      <c r="H911" s="825" t="s">
        <v>4334</v>
      </c>
      <c r="I911" s="831">
        <v>1215.4599609375</v>
      </c>
      <c r="J911" s="831">
        <v>1</v>
      </c>
      <c r="K911" s="832">
        <v>1215.4599609375</v>
      </c>
    </row>
    <row r="912" spans="1:11" ht="14.45" customHeight="1" x14ac:dyDescent="0.2">
      <c r="A912" s="821" t="s">
        <v>571</v>
      </c>
      <c r="B912" s="822" t="s">
        <v>572</v>
      </c>
      <c r="C912" s="825" t="s">
        <v>2747</v>
      </c>
      <c r="D912" s="839" t="s">
        <v>2748</v>
      </c>
      <c r="E912" s="825" t="s">
        <v>3126</v>
      </c>
      <c r="F912" s="839" t="s">
        <v>3127</v>
      </c>
      <c r="G912" s="825" t="s">
        <v>4335</v>
      </c>
      <c r="H912" s="825" t="s">
        <v>4336</v>
      </c>
      <c r="I912" s="831">
        <v>1215.4599609375</v>
      </c>
      <c r="J912" s="831">
        <v>2</v>
      </c>
      <c r="K912" s="832">
        <v>2430.919921875</v>
      </c>
    </row>
    <row r="913" spans="1:11" ht="14.45" customHeight="1" x14ac:dyDescent="0.2">
      <c r="A913" s="821" t="s">
        <v>571</v>
      </c>
      <c r="B913" s="822" t="s">
        <v>572</v>
      </c>
      <c r="C913" s="825" t="s">
        <v>2747</v>
      </c>
      <c r="D913" s="839" t="s">
        <v>2748</v>
      </c>
      <c r="E913" s="825" t="s">
        <v>3126</v>
      </c>
      <c r="F913" s="839" t="s">
        <v>3127</v>
      </c>
      <c r="G913" s="825" t="s">
        <v>4337</v>
      </c>
      <c r="H913" s="825" t="s">
        <v>4338</v>
      </c>
      <c r="I913" s="831">
        <v>1215.4613909040179</v>
      </c>
      <c r="J913" s="831">
        <v>7</v>
      </c>
      <c r="K913" s="832">
        <v>8508.229736328125</v>
      </c>
    </row>
    <row r="914" spans="1:11" ht="14.45" customHeight="1" x14ac:dyDescent="0.2">
      <c r="A914" s="821" t="s">
        <v>571</v>
      </c>
      <c r="B914" s="822" t="s">
        <v>572</v>
      </c>
      <c r="C914" s="825" t="s">
        <v>2747</v>
      </c>
      <c r="D914" s="839" t="s">
        <v>2748</v>
      </c>
      <c r="E914" s="825" t="s">
        <v>3126</v>
      </c>
      <c r="F914" s="839" t="s">
        <v>3127</v>
      </c>
      <c r="G914" s="825" t="s">
        <v>4339</v>
      </c>
      <c r="H914" s="825" t="s">
        <v>4340</v>
      </c>
      <c r="I914" s="831">
        <v>1415.260009765625</v>
      </c>
      <c r="J914" s="831">
        <v>4</v>
      </c>
      <c r="K914" s="832">
        <v>5661.0400390625</v>
      </c>
    </row>
    <row r="915" spans="1:11" ht="14.45" customHeight="1" x14ac:dyDescent="0.2">
      <c r="A915" s="821" t="s">
        <v>571</v>
      </c>
      <c r="B915" s="822" t="s">
        <v>572</v>
      </c>
      <c r="C915" s="825" t="s">
        <v>2747</v>
      </c>
      <c r="D915" s="839" t="s">
        <v>2748</v>
      </c>
      <c r="E915" s="825" t="s">
        <v>3126</v>
      </c>
      <c r="F915" s="839" t="s">
        <v>3127</v>
      </c>
      <c r="G915" s="825" t="s">
        <v>4341</v>
      </c>
      <c r="H915" s="825" t="s">
        <v>4342</v>
      </c>
      <c r="I915" s="831">
        <v>1415.2585797991071</v>
      </c>
      <c r="J915" s="831">
        <v>8</v>
      </c>
      <c r="K915" s="832">
        <v>11322.06005859375</v>
      </c>
    </row>
    <row r="916" spans="1:11" ht="14.45" customHeight="1" x14ac:dyDescent="0.2">
      <c r="A916" s="821" t="s">
        <v>571</v>
      </c>
      <c r="B916" s="822" t="s">
        <v>572</v>
      </c>
      <c r="C916" s="825" t="s">
        <v>2747</v>
      </c>
      <c r="D916" s="839" t="s">
        <v>2748</v>
      </c>
      <c r="E916" s="825" t="s">
        <v>3126</v>
      </c>
      <c r="F916" s="839" t="s">
        <v>3127</v>
      </c>
      <c r="G916" s="825" t="s">
        <v>4343</v>
      </c>
      <c r="H916" s="825" t="s">
        <v>4344</v>
      </c>
      <c r="I916" s="831">
        <v>1415.260009765625</v>
      </c>
      <c r="J916" s="831">
        <v>10</v>
      </c>
      <c r="K916" s="832">
        <v>14152.60009765625</v>
      </c>
    </row>
    <row r="917" spans="1:11" ht="14.45" customHeight="1" x14ac:dyDescent="0.2">
      <c r="A917" s="821" t="s">
        <v>571</v>
      </c>
      <c r="B917" s="822" t="s">
        <v>572</v>
      </c>
      <c r="C917" s="825" t="s">
        <v>2747</v>
      </c>
      <c r="D917" s="839" t="s">
        <v>2748</v>
      </c>
      <c r="E917" s="825" t="s">
        <v>3126</v>
      </c>
      <c r="F917" s="839" t="s">
        <v>3127</v>
      </c>
      <c r="G917" s="825" t="s">
        <v>4345</v>
      </c>
      <c r="H917" s="825" t="s">
        <v>4346</v>
      </c>
      <c r="I917" s="831">
        <v>1415.2623197115386</v>
      </c>
      <c r="J917" s="831">
        <v>20</v>
      </c>
      <c r="K917" s="832">
        <v>28305.23974609375</v>
      </c>
    </row>
    <row r="918" spans="1:11" ht="14.45" customHeight="1" x14ac:dyDescent="0.2">
      <c r="A918" s="821" t="s">
        <v>571</v>
      </c>
      <c r="B918" s="822" t="s">
        <v>572</v>
      </c>
      <c r="C918" s="825" t="s">
        <v>2747</v>
      </c>
      <c r="D918" s="839" t="s">
        <v>2748</v>
      </c>
      <c r="E918" s="825" t="s">
        <v>3126</v>
      </c>
      <c r="F918" s="839" t="s">
        <v>3127</v>
      </c>
      <c r="G918" s="825" t="s">
        <v>4347</v>
      </c>
      <c r="H918" s="825" t="s">
        <v>4348</v>
      </c>
      <c r="I918" s="831">
        <v>1415.2592947823662</v>
      </c>
      <c r="J918" s="831">
        <v>25</v>
      </c>
      <c r="K918" s="832">
        <v>35381.460205078125</v>
      </c>
    </row>
    <row r="919" spans="1:11" ht="14.45" customHeight="1" x14ac:dyDescent="0.2">
      <c r="A919" s="821" t="s">
        <v>571</v>
      </c>
      <c r="B919" s="822" t="s">
        <v>572</v>
      </c>
      <c r="C919" s="825" t="s">
        <v>2747</v>
      </c>
      <c r="D919" s="839" t="s">
        <v>2748</v>
      </c>
      <c r="E919" s="825" t="s">
        <v>3126</v>
      </c>
      <c r="F919" s="839" t="s">
        <v>3127</v>
      </c>
      <c r="G919" s="825" t="s">
        <v>4349</v>
      </c>
      <c r="H919" s="825" t="s">
        <v>4350</v>
      </c>
      <c r="I919" s="831">
        <v>1415.260009765625</v>
      </c>
      <c r="J919" s="831">
        <v>14</v>
      </c>
      <c r="K919" s="832">
        <v>19813.6396484375</v>
      </c>
    </row>
    <row r="920" spans="1:11" ht="14.45" customHeight="1" x14ac:dyDescent="0.2">
      <c r="A920" s="821" t="s">
        <v>571</v>
      </c>
      <c r="B920" s="822" t="s">
        <v>572</v>
      </c>
      <c r="C920" s="825" t="s">
        <v>2747</v>
      </c>
      <c r="D920" s="839" t="s">
        <v>2748</v>
      </c>
      <c r="E920" s="825" t="s">
        <v>3126</v>
      </c>
      <c r="F920" s="839" t="s">
        <v>3127</v>
      </c>
      <c r="G920" s="825" t="s">
        <v>4351</v>
      </c>
      <c r="H920" s="825" t="s">
        <v>4352</v>
      </c>
      <c r="I920" s="831">
        <v>1520.530029296875</v>
      </c>
      <c r="J920" s="831">
        <v>20</v>
      </c>
      <c r="K920" s="832">
        <v>30410.60009765625</v>
      </c>
    </row>
    <row r="921" spans="1:11" ht="14.45" customHeight="1" x14ac:dyDescent="0.2">
      <c r="A921" s="821" t="s">
        <v>571</v>
      </c>
      <c r="B921" s="822" t="s">
        <v>572</v>
      </c>
      <c r="C921" s="825" t="s">
        <v>2747</v>
      </c>
      <c r="D921" s="839" t="s">
        <v>2748</v>
      </c>
      <c r="E921" s="825" t="s">
        <v>3126</v>
      </c>
      <c r="F921" s="839" t="s">
        <v>3127</v>
      </c>
      <c r="G921" s="825" t="s">
        <v>4353</v>
      </c>
      <c r="H921" s="825" t="s">
        <v>4354</v>
      </c>
      <c r="I921" s="831">
        <v>1520.5250244140625</v>
      </c>
      <c r="J921" s="831">
        <v>6</v>
      </c>
      <c r="K921" s="832">
        <v>9123.130126953125</v>
      </c>
    </row>
    <row r="922" spans="1:11" ht="14.45" customHeight="1" x14ac:dyDescent="0.2">
      <c r="A922" s="821" t="s">
        <v>571</v>
      </c>
      <c r="B922" s="822" t="s">
        <v>572</v>
      </c>
      <c r="C922" s="825" t="s">
        <v>2747</v>
      </c>
      <c r="D922" s="839" t="s">
        <v>2748</v>
      </c>
      <c r="E922" s="825" t="s">
        <v>3126</v>
      </c>
      <c r="F922" s="839" t="s">
        <v>3127</v>
      </c>
      <c r="G922" s="825" t="s">
        <v>4355</v>
      </c>
      <c r="H922" s="825" t="s">
        <v>4356</v>
      </c>
      <c r="I922" s="831">
        <v>880.15144566127231</v>
      </c>
      <c r="J922" s="831">
        <v>8</v>
      </c>
      <c r="K922" s="832">
        <v>7041.210205078125</v>
      </c>
    </row>
    <row r="923" spans="1:11" ht="14.45" customHeight="1" x14ac:dyDescent="0.2">
      <c r="A923" s="821" t="s">
        <v>571</v>
      </c>
      <c r="B923" s="822" t="s">
        <v>572</v>
      </c>
      <c r="C923" s="825" t="s">
        <v>2747</v>
      </c>
      <c r="D923" s="839" t="s">
        <v>2748</v>
      </c>
      <c r="E923" s="825" t="s">
        <v>3126</v>
      </c>
      <c r="F923" s="839" t="s">
        <v>3127</v>
      </c>
      <c r="G923" s="825" t="s">
        <v>4357</v>
      </c>
      <c r="H923" s="825" t="s">
        <v>4358</v>
      </c>
      <c r="I923" s="831">
        <v>880.1500244140625</v>
      </c>
      <c r="J923" s="831">
        <v>8</v>
      </c>
      <c r="K923" s="832">
        <v>7041.2001953125</v>
      </c>
    </row>
    <row r="924" spans="1:11" ht="14.45" customHeight="1" x14ac:dyDescent="0.2">
      <c r="A924" s="821" t="s">
        <v>571</v>
      </c>
      <c r="B924" s="822" t="s">
        <v>572</v>
      </c>
      <c r="C924" s="825" t="s">
        <v>2747</v>
      </c>
      <c r="D924" s="839" t="s">
        <v>2748</v>
      </c>
      <c r="E924" s="825" t="s">
        <v>3126</v>
      </c>
      <c r="F924" s="839" t="s">
        <v>3127</v>
      </c>
      <c r="G924" s="825" t="s">
        <v>4359</v>
      </c>
      <c r="H924" s="825" t="s">
        <v>4360</v>
      </c>
      <c r="I924" s="831">
        <v>880.15144566127231</v>
      </c>
      <c r="J924" s="831">
        <v>8</v>
      </c>
      <c r="K924" s="832">
        <v>7041.210205078125</v>
      </c>
    </row>
    <row r="925" spans="1:11" ht="14.45" customHeight="1" x14ac:dyDescent="0.2">
      <c r="A925" s="821" t="s">
        <v>571</v>
      </c>
      <c r="B925" s="822" t="s">
        <v>572</v>
      </c>
      <c r="C925" s="825" t="s">
        <v>2747</v>
      </c>
      <c r="D925" s="839" t="s">
        <v>2748</v>
      </c>
      <c r="E925" s="825" t="s">
        <v>3126</v>
      </c>
      <c r="F925" s="839" t="s">
        <v>3127</v>
      </c>
      <c r="G925" s="825" t="s">
        <v>4361</v>
      </c>
      <c r="H925" s="825" t="s">
        <v>4362</v>
      </c>
      <c r="I925" s="831">
        <v>880.1500244140625</v>
      </c>
      <c r="J925" s="831">
        <v>1</v>
      </c>
      <c r="K925" s="832">
        <v>880.1500244140625</v>
      </c>
    </row>
    <row r="926" spans="1:11" ht="14.45" customHeight="1" x14ac:dyDescent="0.2">
      <c r="A926" s="821" t="s">
        <v>571</v>
      </c>
      <c r="B926" s="822" t="s">
        <v>572</v>
      </c>
      <c r="C926" s="825" t="s">
        <v>2747</v>
      </c>
      <c r="D926" s="839" t="s">
        <v>2748</v>
      </c>
      <c r="E926" s="825" t="s">
        <v>3126</v>
      </c>
      <c r="F926" s="839" t="s">
        <v>3127</v>
      </c>
      <c r="G926" s="825" t="s">
        <v>4363</v>
      </c>
      <c r="H926" s="825" t="s">
        <v>4364</v>
      </c>
      <c r="I926" s="831">
        <v>880.1500244140625</v>
      </c>
      <c r="J926" s="831">
        <v>3</v>
      </c>
      <c r="K926" s="832">
        <v>2640.4500732421875</v>
      </c>
    </row>
    <row r="927" spans="1:11" ht="14.45" customHeight="1" x14ac:dyDescent="0.2">
      <c r="A927" s="821" t="s">
        <v>571</v>
      </c>
      <c r="B927" s="822" t="s">
        <v>572</v>
      </c>
      <c r="C927" s="825" t="s">
        <v>2747</v>
      </c>
      <c r="D927" s="839" t="s">
        <v>2748</v>
      </c>
      <c r="E927" s="825" t="s">
        <v>3126</v>
      </c>
      <c r="F927" s="839" t="s">
        <v>3127</v>
      </c>
      <c r="G927" s="825" t="s">
        <v>4365</v>
      </c>
      <c r="H927" s="825" t="s">
        <v>4366</v>
      </c>
      <c r="I927" s="831">
        <v>1056.5799560546875</v>
      </c>
      <c r="J927" s="831">
        <v>2</v>
      </c>
      <c r="K927" s="832">
        <v>2113.14990234375</v>
      </c>
    </row>
    <row r="928" spans="1:11" ht="14.45" customHeight="1" x14ac:dyDescent="0.2">
      <c r="A928" s="821" t="s">
        <v>571</v>
      </c>
      <c r="B928" s="822" t="s">
        <v>572</v>
      </c>
      <c r="C928" s="825" t="s">
        <v>2747</v>
      </c>
      <c r="D928" s="839" t="s">
        <v>2748</v>
      </c>
      <c r="E928" s="825" t="s">
        <v>3126</v>
      </c>
      <c r="F928" s="839" t="s">
        <v>3127</v>
      </c>
      <c r="G928" s="825" t="s">
        <v>4367</v>
      </c>
      <c r="H928" s="825" t="s">
        <v>4368</v>
      </c>
      <c r="I928" s="831">
        <v>800.4000244140625</v>
      </c>
      <c r="J928" s="831">
        <v>1</v>
      </c>
      <c r="K928" s="832">
        <v>800.4000244140625</v>
      </c>
    </row>
    <row r="929" spans="1:11" ht="14.45" customHeight="1" x14ac:dyDescent="0.2">
      <c r="A929" s="821" t="s">
        <v>571</v>
      </c>
      <c r="B929" s="822" t="s">
        <v>572</v>
      </c>
      <c r="C929" s="825" t="s">
        <v>2747</v>
      </c>
      <c r="D929" s="839" t="s">
        <v>2748</v>
      </c>
      <c r="E929" s="825" t="s">
        <v>3126</v>
      </c>
      <c r="F929" s="839" t="s">
        <v>3127</v>
      </c>
      <c r="G929" s="825" t="s">
        <v>4369</v>
      </c>
      <c r="H929" s="825" t="s">
        <v>4370</v>
      </c>
      <c r="I929" s="831">
        <v>800.4000244140625</v>
      </c>
      <c r="J929" s="831">
        <v>2</v>
      </c>
      <c r="K929" s="832">
        <v>1600.800048828125</v>
      </c>
    </row>
    <row r="930" spans="1:11" ht="14.45" customHeight="1" x14ac:dyDescent="0.2">
      <c r="A930" s="821" t="s">
        <v>571</v>
      </c>
      <c r="B930" s="822" t="s">
        <v>572</v>
      </c>
      <c r="C930" s="825" t="s">
        <v>2747</v>
      </c>
      <c r="D930" s="839" t="s">
        <v>2748</v>
      </c>
      <c r="E930" s="825" t="s">
        <v>3126</v>
      </c>
      <c r="F930" s="839" t="s">
        <v>3127</v>
      </c>
      <c r="G930" s="825" t="s">
        <v>4371</v>
      </c>
      <c r="H930" s="825" t="s">
        <v>4372</v>
      </c>
      <c r="I930" s="831">
        <v>800.4000244140625</v>
      </c>
      <c r="J930" s="831">
        <v>1</v>
      </c>
      <c r="K930" s="832">
        <v>800.4000244140625</v>
      </c>
    </row>
    <row r="931" spans="1:11" ht="14.45" customHeight="1" x14ac:dyDescent="0.2">
      <c r="A931" s="821" t="s">
        <v>571</v>
      </c>
      <c r="B931" s="822" t="s">
        <v>572</v>
      </c>
      <c r="C931" s="825" t="s">
        <v>2747</v>
      </c>
      <c r="D931" s="839" t="s">
        <v>2748</v>
      </c>
      <c r="E931" s="825" t="s">
        <v>3126</v>
      </c>
      <c r="F931" s="839" t="s">
        <v>3127</v>
      </c>
      <c r="G931" s="825" t="s">
        <v>4373</v>
      </c>
      <c r="H931" s="825" t="s">
        <v>4374</v>
      </c>
      <c r="I931" s="831">
        <v>800.4000244140625</v>
      </c>
      <c r="J931" s="831">
        <v>1</v>
      </c>
      <c r="K931" s="832">
        <v>800.4000244140625</v>
      </c>
    </row>
    <row r="932" spans="1:11" ht="14.45" customHeight="1" x14ac:dyDescent="0.2">
      <c r="A932" s="821" t="s">
        <v>571</v>
      </c>
      <c r="B932" s="822" t="s">
        <v>572</v>
      </c>
      <c r="C932" s="825" t="s">
        <v>2747</v>
      </c>
      <c r="D932" s="839" t="s">
        <v>2748</v>
      </c>
      <c r="E932" s="825" t="s">
        <v>3126</v>
      </c>
      <c r="F932" s="839" t="s">
        <v>3127</v>
      </c>
      <c r="G932" s="825" t="s">
        <v>4375</v>
      </c>
      <c r="H932" s="825" t="s">
        <v>4376</v>
      </c>
      <c r="I932" s="831">
        <v>800.4000244140625</v>
      </c>
      <c r="J932" s="831">
        <v>2</v>
      </c>
      <c r="K932" s="832">
        <v>1600.800048828125</v>
      </c>
    </row>
    <row r="933" spans="1:11" ht="14.45" customHeight="1" x14ac:dyDescent="0.2">
      <c r="A933" s="821" t="s">
        <v>571</v>
      </c>
      <c r="B933" s="822" t="s">
        <v>572</v>
      </c>
      <c r="C933" s="825" t="s">
        <v>2747</v>
      </c>
      <c r="D933" s="839" t="s">
        <v>2748</v>
      </c>
      <c r="E933" s="825" t="s">
        <v>3126</v>
      </c>
      <c r="F933" s="839" t="s">
        <v>3127</v>
      </c>
      <c r="G933" s="825" t="s">
        <v>4377</v>
      </c>
      <c r="H933" s="825" t="s">
        <v>4378</v>
      </c>
      <c r="I933" s="831">
        <v>939.989990234375</v>
      </c>
      <c r="J933" s="831">
        <v>1</v>
      </c>
      <c r="K933" s="832">
        <v>939.989990234375</v>
      </c>
    </row>
    <row r="934" spans="1:11" ht="14.45" customHeight="1" x14ac:dyDescent="0.2">
      <c r="A934" s="821" t="s">
        <v>571</v>
      </c>
      <c r="B934" s="822" t="s">
        <v>572</v>
      </c>
      <c r="C934" s="825" t="s">
        <v>2747</v>
      </c>
      <c r="D934" s="839" t="s">
        <v>2748</v>
      </c>
      <c r="E934" s="825" t="s">
        <v>3126</v>
      </c>
      <c r="F934" s="839" t="s">
        <v>3127</v>
      </c>
      <c r="G934" s="825" t="s">
        <v>4379</v>
      </c>
      <c r="H934" s="825" t="s">
        <v>4380</v>
      </c>
      <c r="I934" s="831">
        <v>1017.6699829101563</v>
      </c>
      <c r="J934" s="831">
        <v>1</v>
      </c>
      <c r="K934" s="832">
        <v>1017.6699829101563</v>
      </c>
    </row>
    <row r="935" spans="1:11" ht="14.45" customHeight="1" x14ac:dyDescent="0.2">
      <c r="A935" s="821" t="s">
        <v>571</v>
      </c>
      <c r="B935" s="822" t="s">
        <v>572</v>
      </c>
      <c r="C935" s="825" t="s">
        <v>2747</v>
      </c>
      <c r="D935" s="839" t="s">
        <v>2748</v>
      </c>
      <c r="E935" s="825" t="s">
        <v>3126</v>
      </c>
      <c r="F935" s="839" t="s">
        <v>3127</v>
      </c>
      <c r="G935" s="825" t="s">
        <v>4381</v>
      </c>
      <c r="H935" s="825" t="s">
        <v>4382</v>
      </c>
      <c r="I935" s="831">
        <v>884.04331461588538</v>
      </c>
      <c r="J935" s="831">
        <v>6</v>
      </c>
      <c r="K935" s="832">
        <v>5304.2799072265625</v>
      </c>
    </row>
    <row r="936" spans="1:11" ht="14.45" customHeight="1" x14ac:dyDescent="0.2">
      <c r="A936" s="821" t="s">
        <v>571</v>
      </c>
      <c r="B936" s="822" t="s">
        <v>572</v>
      </c>
      <c r="C936" s="825" t="s">
        <v>2747</v>
      </c>
      <c r="D936" s="839" t="s">
        <v>2748</v>
      </c>
      <c r="E936" s="825" t="s">
        <v>3126</v>
      </c>
      <c r="F936" s="839" t="s">
        <v>3127</v>
      </c>
      <c r="G936" s="825" t="s">
        <v>4383</v>
      </c>
      <c r="H936" s="825" t="s">
        <v>4384</v>
      </c>
      <c r="I936" s="831">
        <v>884.04831949869788</v>
      </c>
      <c r="J936" s="831">
        <v>14</v>
      </c>
      <c r="K936" s="832">
        <v>12376.659790039063</v>
      </c>
    </row>
    <row r="937" spans="1:11" ht="14.45" customHeight="1" x14ac:dyDescent="0.2">
      <c r="A937" s="821" t="s">
        <v>571</v>
      </c>
      <c r="B937" s="822" t="s">
        <v>572</v>
      </c>
      <c r="C937" s="825" t="s">
        <v>2747</v>
      </c>
      <c r="D937" s="839" t="s">
        <v>2748</v>
      </c>
      <c r="E937" s="825" t="s">
        <v>3126</v>
      </c>
      <c r="F937" s="839" t="s">
        <v>3127</v>
      </c>
      <c r="G937" s="825" t="s">
        <v>4385</v>
      </c>
      <c r="H937" s="825" t="s">
        <v>4386</v>
      </c>
      <c r="I937" s="831">
        <v>884.05098876953127</v>
      </c>
      <c r="J937" s="831">
        <v>13</v>
      </c>
      <c r="K937" s="832">
        <v>11492.679809570313</v>
      </c>
    </row>
    <row r="938" spans="1:11" ht="14.45" customHeight="1" x14ac:dyDescent="0.2">
      <c r="A938" s="821" t="s">
        <v>571</v>
      </c>
      <c r="B938" s="822" t="s">
        <v>572</v>
      </c>
      <c r="C938" s="825" t="s">
        <v>2747</v>
      </c>
      <c r="D938" s="839" t="s">
        <v>2748</v>
      </c>
      <c r="E938" s="825" t="s">
        <v>3126</v>
      </c>
      <c r="F938" s="839" t="s">
        <v>3127</v>
      </c>
      <c r="G938" s="825" t="s">
        <v>4387</v>
      </c>
      <c r="H938" s="825" t="s">
        <v>4388</v>
      </c>
      <c r="I938" s="831">
        <v>884.04998779296875</v>
      </c>
      <c r="J938" s="831">
        <v>23</v>
      </c>
      <c r="K938" s="832">
        <v>20333.149597167969</v>
      </c>
    </row>
    <row r="939" spans="1:11" ht="14.45" customHeight="1" x14ac:dyDescent="0.2">
      <c r="A939" s="821" t="s">
        <v>571</v>
      </c>
      <c r="B939" s="822" t="s">
        <v>572</v>
      </c>
      <c r="C939" s="825" t="s">
        <v>2747</v>
      </c>
      <c r="D939" s="839" t="s">
        <v>2748</v>
      </c>
      <c r="E939" s="825" t="s">
        <v>3126</v>
      </c>
      <c r="F939" s="839" t="s">
        <v>3127</v>
      </c>
      <c r="G939" s="825" t="s">
        <v>4389</v>
      </c>
      <c r="H939" s="825" t="s">
        <v>4390</v>
      </c>
      <c r="I939" s="831">
        <v>884.05284772600442</v>
      </c>
      <c r="J939" s="831">
        <v>19</v>
      </c>
      <c r="K939" s="832">
        <v>16796.999938964844</v>
      </c>
    </row>
    <row r="940" spans="1:11" ht="14.45" customHeight="1" x14ac:dyDescent="0.2">
      <c r="A940" s="821" t="s">
        <v>571</v>
      </c>
      <c r="B940" s="822" t="s">
        <v>572</v>
      </c>
      <c r="C940" s="825" t="s">
        <v>2747</v>
      </c>
      <c r="D940" s="839" t="s">
        <v>2748</v>
      </c>
      <c r="E940" s="825" t="s">
        <v>3126</v>
      </c>
      <c r="F940" s="839" t="s">
        <v>3127</v>
      </c>
      <c r="G940" s="825" t="s">
        <v>4391</v>
      </c>
      <c r="H940" s="825" t="s">
        <v>4392</v>
      </c>
      <c r="I940" s="831">
        <v>939.6199951171875</v>
      </c>
      <c r="J940" s="831">
        <v>5</v>
      </c>
      <c r="K940" s="832">
        <v>4698.0999755859375</v>
      </c>
    </row>
    <row r="941" spans="1:11" ht="14.45" customHeight="1" x14ac:dyDescent="0.2">
      <c r="A941" s="821" t="s">
        <v>571</v>
      </c>
      <c r="B941" s="822" t="s">
        <v>572</v>
      </c>
      <c r="C941" s="825" t="s">
        <v>2747</v>
      </c>
      <c r="D941" s="839" t="s">
        <v>2748</v>
      </c>
      <c r="E941" s="825" t="s">
        <v>3126</v>
      </c>
      <c r="F941" s="839" t="s">
        <v>3127</v>
      </c>
      <c r="G941" s="825" t="s">
        <v>4393</v>
      </c>
      <c r="H941" s="825" t="s">
        <v>4394</v>
      </c>
      <c r="I941" s="831">
        <v>939.6259887695312</v>
      </c>
      <c r="J941" s="831">
        <v>8</v>
      </c>
      <c r="K941" s="832">
        <v>7516.9800415039063</v>
      </c>
    </row>
    <row r="942" spans="1:11" ht="14.45" customHeight="1" x14ac:dyDescent="0.2">
      <c r="A942" s="821" t="s">
        <v>571</v>
      </c>
      <c r="B942" s="822" t="s">
        <v>572</v>
      </c>
      <c r="C942" s="825" t="s">
        <v>2747</v>
      </c>
      <c r="D942" s="839" t="s">
        <v>2748</v>
      </c>
      <c r="E942" s="825" t="s">
        <v>3126</v>
      </c>
      <c r="F942" s="839" t="s">
        <v>3127</v>
      </c>
      <c r="G942" s="825" t="s">
        <v>4395</v>
      </c>
      <c r="H942" s="825" t="s">
        <v>4396</v>
      </c>
      <c r="I942" s="831">
        <v>939.61908513849437</v>
      </c>
      <c r="J942" s="831">
        <v>19</v>
      </c>
      <c r="K942" s="832">
        <v>17852.760009765625</v>
      </c>
    </row>
    <row r="943" spans="1:11" ht="14.45" customHeight="1" x14ac:dyDescent="0.2">
      <c r="A943" s="821" t="s">
        <v>571</v>
      </c>
      <c r="B943" s="822" t="s">
        <v>572</v>
      </c>
      <c r="C943" s="825" t="s">
        <v>2747</v>
      </c>
      <c r="D943" s="839" t="s">
        <v>2748</v>
      </c>
      <c r="E943" s="825" t="s">
        <v>3126</v>
      </c>
      <c r="F943" s="839" t="s">
        <v>3127</v>
      </c>
      <c r="G943" s="825" t="s">
        <v>4397</v>
      </c>
      <c r="H943" s="825" t="s">
        <v>4398</v>
      </c>
      <c r="I943" s="831">
        <v>939.61699829101565</v>
      </c>
      <c r="J943" s="831">
        <v>14</v>
      </c>
      <c r="K943" s="832">
        <v>13154.599975585938</v>
      </c>
    </row>
    <row r="944" spans="1:11" ht="14.45" customHeight="1" x14ac:dyDescent="0.2">
      <c r="A944" s="821" t="s">
        <v>571</v>
      </c>
      <c r="B944" s="822" t="s">
        <v>572</v>
      </c>
      <c r="C944" s="825" t="s">
        <v>2747</v>
      </c>
      <c r="D944" s="839" t="s">
        <v>2748</v>
      </c>
      <c r="E944" s="825" t="s">
        <v>3126</v>
      </c>
      <c r="F944" s="839" t="s">
        <v>3127</v>
      </c>
      <c r="G944" s="825" t="s">
        <v>4399</v>
      </c>
      <c r="H944" s="825" t="s">
        <v>4400</v>
      </c>
      <c r="I944" s="831">
        <v>939.61888292100696</v>
      </c>
      <c r="J944" s="831">
        <v>22</v>
      </c>
      <c r="K944" s="832">
        <v>20671.610107421875</v>
      </c>
    </row>
    <row r="945" spans="1:11" ht="14.45" customHeight="1" x14ac:dyDescent="0.2">
      <c r="A945" s="821" t="s">
        <v>571</v>
      </c>
      <c r="B945" s="822" t="s">
        <v>572</v>
      </c>
      <c r="C945" s="825" t="s">
        <v>2747</v>
      </c>
      <c r="D945" s="839" t="s">
        <v>2748</v>
      </c>
      <c r="E945" s="825" t="s">
        <v>3126</v>
      </c>
      <c r="F945" s="839" t="s">
        <v>3127</v>
      </c>
      <c r="G945" s="825" t="s">
        <v>4401</v>
      </c>
      <c r="H945" s="825" t="s">
        <v>4402</v>
      </c>
      <c r="I945" s="831">
        <v>1008.8133341471354</v>
      </c>
      <c r="J945" s="831">
        <v>17</v>
      </c>
      <c r="K945" s="832">
        <v>17149.829895019531</v>
      </c>
    </row>
    <row r="946" spans="1:11" ht="14.45" customHeight="1" x14ac:dyDescent="0.2">
      <c r="A946" s="821" t="s">
        <v>571</v>
      </c>
      <c r="B946" s="822" t="s">
        <v>572</v>
      </c>
      <c r="C946" s="825" t="s">
        <v>2747</v>
      </c>
      <c r="D946" s="839" t="s">
        <v>2748</v>
      </c>
      <c r="E946" s="825" t="s">
        <v>3126</v>
      </c>
      <c r="F946" s="839" t="s">
        <v>3127</v>
      </c>
      <c r="G946" s="825" t="s">
        <v>4403</v>
      </c>
      <c r="H946" s="825" t="s">
        <v>4404</v>
      </c>
      <c r="I946" s="831">
        <v>1008.8169273963341</v>
      </c>
      <c r="J946" s="831">
        <v>31</v>
      </c>
      <c r="K946" s="832">
        <v>31273.250122070313</v>
      </c>
    </row>
    <row r="947" spans="1:11" ht="14.45" customHeight="1" x14ac:dyDescent="0.2">
      <c r="A947" s="821" t="s">
        <v>571</v>
      </c>
      <c r="B947" s="822" t="s">
        <v>572</v>
      </c>
      <c r="C947" s="825" t="s">
        <v>2747</v>
      </c>
      <c r="D947" s="839" t="s">
        <v>2748</v>
      </c>
      <c r="E947" s="825" t="s">
        <v>3126</v>
      </c>
      <c r="F947" s="839" t="s">
        <v>3127</v>
      </c>
      <c r="G947" s="825" t="s">
        <v>4405</v>
      </c>
      <c r="H947" s="825" t="s">
        <v>4406</v>
      </c>
      <c r="I947" s="831">
        <v>1008.8166707356771</v>
      </c>
      <c r="J947" s="831">
        <v>10</v>
      </c>
      <c r="K947" s="832">
        <v>10088.150024414063</v>
      </c>
    </row>
    <row r="948" spans="1:11" ht="14.45" customHeight="1" x14ac:dyDescent="0.2">
      <c r="A948" s="821" t="s">
        <v>571</v>
      </c>
      <c r="B948" s="822" t="s">
        <v>572</v>
      </c>
      <c r="C948" s="825" t="s">
        <v>2747</v>
      </c>
      <c r="D948" s="839" t="s">
        <v>2748</v>
      </c>
      <c r="E948" s="825" t="s">
        <v>3126</v>
      </c>
      <c r="F948" s="839" t="s">
        <v>3127</v>
      </c>
      <c r="G948" s="825" t="s">
        <v>4407</v>
      </c>
      <c r="H948" s="825" t="s">
        <v>4408</v>
      </c>
      <c r="I948" s="831">
        <v>1008.8109075372869</v>
      </c>
      <c r="J948" s="831">
        <v>14</v>
      </c>
      <c r="K948" s="832">
        <v>14123.349975585938</v>
      </c>
    </row>
    <row r="949" spans="1:11" ht="14.45" customHeight="1" x14ac:dyDescent="0.2">
      <c r="A949" s="821" t="s">
        <v>571</v>
      </c>
      <c r="B949" s="822" t="s">
        <v>572</v>
      </c>
      <c r="C949" s="825" t="s">
        <v>2747</v>
      </c>
      <c r="D949" s="839" t="s">
        <v>2748</v>
      </c>
      <c r="E949" s="825" t="s">
        <v>3126</v>
      </c>
      <c r="F949" s="839" t="s">
        <v>3127</v>
      </c>
      <c r="G949" s="825" t="s">
        <v>4409</v>
      </c>
      <c r="H949" s="825" t="s">
        <v>4410</v>
      </c>
      <c r="I949" s="831">
        <v>1066.3279663085937</v>
      </c>
      <c r="J949" s="831">
        <v>11</v>
      </c>
      <c r="K949" s="832">
        <v>11729.599609375</v>
      </c>
    </row>
    <row r="950" spans="1:11" ht="14.45" customHeight="1" x14ac:dyDescent="0.2">
      <c r="A950" s="821" t="s">
        <v>571</v>
      </c>
      <c r="B950" s="822" t="s">
        <v>572</v>
      </c>
      <c r="C950" s="825" t="s">
        <v>2747</v>
      </c>
      <c r="D950" s="839" t="s">
        <v>2748</v>
      </c>
      <c r="E950" s="825" t="s">
        <v>3126</v>
      </c>
      <c r="F950" s="839" t="s">
        <v>3127</v>
      </c>
      <c r="G950" s="825" t="s">
        <v>4411</v>
      </c>
      <c r="H950" s="825" t="s">
        <v>4412</v>
      </c>
      <c r="I950" s="831">
        <v>1066.3319580078125</v>
      </c>
      <c r="J950" s="831">
        <v>14</v>
      </c>
      <c r="K950" s="832">
        <v>14928.639526367188</v>
      </c>
    </row>
    <row r="951" spans="1:11" ht="14.45" customHeight="1" x14ac:dyDescent="0.2">
      <c r="A951" s="821" t="s">
        <v>571</v>
      </c>
      <c r="B951" s="822" t="s">
        <v>572</v>
      </c>
      <c r="C951" s="825" t="s">
        <v>2747</v>
      </c>
      <c r="D951" s="839" t="s">
        <v>2748</v>
      </c>
      <c r="E951" s="825" t="s">
        <v>3126</v>
      </c>
      <c r="F951" s="839" t="s">
        <v>3127</v>
      </c>
      <c r="G951" s="825" t="s">
        <v>4413</v>
      </c>
      <c r="H951" s="825" t="s">
        <v>4414</v>
      </c>
      <c r="I951" s="831">
        <v>1066.3200073242188</v>
      </c>
      <c r="J951" s="831">
        <v>2</v>
      </c>
      <c r="K951" s="832">
        <v>2132.6400146484375</v>
      </c>
    </row>
    <row r="952" spans="1:11" ht="14.45" customHeight="1" x14ac:dyDescent="0.2">
      <c r="A952" s="821" t="s">
        <v>571</v>
      </c>
      <c r="B952" s="822" t="s">
        <v>572</v>
      </c>
      <c r="C952" s="825" t="s">
        <v>2747</v>
      </c>
      <c r="D952" s="839" t="s">
        <v>2748</v>
      </c>
      <c r="E952" s="825" t="s">
        <v>3126</v>
      </c>
      <c r="F952" s="839" t="s">
        <v>3127</v>
      </c>
      <c r="G952" s="825" t="s">
        <v>4415</v>
      </c>
      <c r="H952" s="825" t="s">
        <v>4416</v>
      </c>
      <c r="I952" s="831">
        <v>1066.3316243489583</v>
      </c>
      <c r="J952" s="831">
        <v>8</v>
      </c>
      <c r="K952" s="832">
        <v>8530.649658203125</v>
      </c>
    </row>
    <row r="953" spans="1:11" ht="14.45" customHeight="1" x14ac:dyDescent="0.2">
      <c r="A953" s="821" t="s">
        <v>571</v>
      </c>
      <c r="B953" s="822" t="s">
        <v>572</v>
      </c>
      <c r="C953" s="825" t="s">
        <v>2747</v>
      </c>
      <c r="D953" s="839" t="s">
        <v>2748</v>
      </c>
      <c r="E953" s="825" t="s">
        <v>3126</v>
      </c>
      <c r="F953" s="839" t="s">
        <v>3127</v>
      </c>
      <c r="G953" s="825" t="s">
        <v>4417</v>
      </c>
      <c r="H953" s="825" t="s">
        <v>4418</v>
      </c>
      <c r="I953" s="831">
        <v>1176.469970703125</v>
      </c>
      <c r="J953" s="831">
        <v>1</v>
      </c>
      <c r="K953" s="832">
        <v>1176.469970703125</v>
      </c>
    </row>
    <row r="954" spans="1:11" ht="14.45" customHeight="1" x14ac:dyDescent="0.2">
      <c r="A954" s="821" t="s">
        <v>571</v>
      </c>
      <c r="B954" s="822" t="s">
        <v>572</v>
      </c>
      <c r="C954" s="825" t="s">
        <v>2747</v>
      </c>
      <c r="D954" s="839" t="s">
        <v>2748</v>
      </c>
      <c r="E954" s="825" t="s">
        <v>3126</v>
      </c>
      <c r="F954" s="839" t="s">
        <v>3127</v>
      </c>
      <c r="G954" s="825" t="s">
        <v>4419</v>
      </c>
      <c r="H954" s="825" t="s">
        <v>4420</v>
      </c>
      <c r="I954" s="831">
        <v>1176.4599609375</v>
      </c>
      <c r="J954" s="831">
        <v>2</v>
      </c>
      <c r="K954" s="832">
        <v>2352.919921875</v>
      </c>
    </row>
    <row r="955" spans="1:11" ht="14.45" customHeight="1" x14ac:dyDescent="0.2">
      <c r="A955" s="821" t="s">
        <v>571</v>
      </c>
      <c r="B955" s="822" t="s">
        <v>572</v>
      </c>
      <c r="C955" s="825" t="s">
        <v>2747</v>
      </c>
      <c r="D955" s="839" t="s">
        <v>2748</v>
      </c>
      <c r="E955" s="825" t="s">
        <v>3126</v>
      </c>
      <c r="F955" s="839" t="s">
        <v>3127</v>
      </c>
      <c r="G955" s="825" t="s">
        <v>4421</v>
      </c>
      <c r="H955" s="825" t="s">
        <v>4422</v>
      </c>
      <c r="I955" s="831">
        <v>800.4000244140625</v>
      </c>
      <c r="J955" s="831">
        <v>2</v>
      </c>
      <c r="K955" s="832">
        <v>1600.800048828125</v>
      </c>
    </row>
    <row r="956" spans="1:11" ht="14.45" customHeight="1" x14ac:dyDescent="0.2">
      <c r="A956" s="821" t="s">
        <v>571</v>
      </c>
      <c r="B956" s="822" t="s">
        <v>572</v>
      </c>
      <c r="C956" s="825" t="s">
        <v>2747</v>
      </c>
      <c r="D956" s="839" t="s">
        <v>2748</v>
      </c>
      <c r="E956" s="825" t="s">
        <v>3126</v>
      </c>
      <c r="F956" s="839" t="s">
        <v>3127</v>
      </c>
      <c r="G956" s="825" t="s">
        <v>4423</v>
      </c>
      <c r="H956" s="825" t="s">
        <v>4424</v>
      </c>
      <c r="I956" s="831">
        <v>897</v>
      </c>
      <c r="J956" s="831">
        <v>2</v>
      </c>
      <c r="K956" s="832">
        <v>1794</v>
      </c>
    </row>
    <row r="957" spans="1:11" ht="14.45" customHeight="1" x14ac:dyDescent="0.2">
      <c r="A957" s="821" t="s">
        <v>571</v>
      </c>
      <c r="B957" s="822" t="s">
        <v>572</v>
      </c>
      <c r="C957" s="825" t="s">
        <v>2747</v>
      </c>
      <c r="D957" s="839" t="s">
        <v>2748</v>
      </c>
      <c r="E957" s="825" t="s">
        <v>3126</v>
      </c>
      <c r="F957" s="839" t="s">
        <v>3127</v>
      </c>
      <c r="G957" s="825" t="s">
        <v>4425</v>
      </c>
      <c r="H957" s="825" t="s">
        <v>4426</v>
      </c>
      <c r="I957" s="831">
        <v>897</v>
      </c>
      <c r="J957" s="831">
        <v>2</v>
      </c>
      <c r="K957" s="832">
        <v>1794</v>
      </c>
    </row>
    <row r="958" spans="1:11" ht="14.45" customHeight="1" x14ac:dyDescent="0.2">
      <c r="A958" s="821" t="s">
        <v>571</v>
      </c>
      <c r="B958" s="822" t="s">
        <v>572</v>
      </c>
      <c r="C958" s="825" t="s">
        <v>2747</v>
      </c>
      <c r="D958" s="839" t="s">
        <v>2748</v>
      </c>
      <c r="E958" s="825" t="s">
        <v>3126</v>
      </c>
      <c r="F958" s="839" t="s">
        <v>3127</v>
      </c>
      <c r="G958" s="825" t="s">
        <v>4427</v>
      </c>
      <c r="H958" s="825" t="s">
        <v>4428</v>
      </c>
      <c r="I958" s="831">
        <v>897</v>
      </c>
      <c r="J958" s="831">
        <v>2</v>
      </c>
      <c r="K958" s="832">
        <v>1794</v>
      </c>
    </row>
    <row r="959" spans="1:11" ht="14.45" customHeight="1" x14ac:dyDescent="0.2">
      <c r="A959" s="821" t="s">
        <v>571</v>
      </c>
      <c r="B959" s="822" t="s">
        <v>572</v>
      </c>
      <c r="C959" s="825" t="s">
        <v>2747</v>
      </c>
      <c r="D959" s="839" t="s">
        <v>2748</v>
      </c>
      <c r="E959" s="825" t="s">
        <v>3126</v>
      </c>
      <c r="F959" s="839" t="s">
        <v>3127</v>
      </c>
      <c r="G959" s="825" t="s">
        <v>4429</v>
      </c>
      <c r="H959" s="825" t="s">
        <v>4430</v>
      </c>
      <c r="I959" s="831">
        <v>506</v>
      </c>
      <c r="J959" s="831">
        <v>51</v>
      </c>
      <c r="K959" s="832">
        <v>25806</v>
      </c>
    </row>
    <row r="960" spans="1:11" ht="14.45" customHeight="1" x14ac:dyDescent="0.2">
      <c r="A960" s="821" t="s">
        <v>571</v>
      </c>
      <c r="B960" s="822" t="s">
        <v>572</v>
      </c>
      <c r="C960" s="825" t="s">
        <v>2747</v>
      </c>
      <c r="D960" s="839" t="s">
        <v>2748</v>
      </c>
      <c r="E960" s="825" t="s">
        <v>3126</v>
      </c>
      <c r="F960" s="839" t="s">
        <v>3127</v>
      </c>
      <c r="G960" s="825" t="s">
        <v>4431</v>
      </c>
      <c r="H960" s="825" t="s">
        <v>4432</v>
      </c>
      <c r="I960" s="831">
        <v>1135.050048828125</v>
      </c>
      <c r="J960" s="831">
        <v>4</v>
      </c>
      <c r="K960" s="832">
        <v>4540.2001953125</v>
      </c>
    </row>
    <row r="961" spans="1:11" ht="14.45" customHeight="1" x14ac:dyDescent="0.2">
      <c r="A961" s="821" t="s">
        <v>571</v>
      </c>
      <c r="B961" s="822" t="s">
        <v>572</v>
      </c>
      <c r="C961" s="825" t="s">
        <v>2747</v>
      </c>
      <c r="D961" s="839" t="s">
        <v>2748</v>
      </c>
      <c r="E961" s="825" t="s">
        <v>3126</v>
      </c>
      <c r="F961" s="839" t="s">
        <v>3127</v>
      </c>
      <c r="G961" s="825" t="s">
        <v>4433</v>
      </c>
      <c r="H961" s="825" t="s">
        <v>4434</v>
      </c>
      <c r="I961" s="831">
        <v>1135.050048828125</v>
      </c>
      <c r="J961" s="831">
        <v>7</v>
      </c>
      <c r="K961" s="832">
        <v>7945.350341796875</v>
      </c>
    </row>
    <row r="962" spans="1:11" ht="14.45" customHeight="1" x14ac:dyDescent="0.2">
      <c r="A962" s="821" t="s">
        <v>571</v>
      </c>
      <c r="B962" s="822" t="s">
        <v>572</v>
      </c>
      <c r="C962" s="825" t="s">
        <v>2747</v>
      </c>
      <c r="D962" s="839" t="s">
        <v>2748</v>
      </c>
      <c r="E962" s="825" t="s">
        <v>3126</v>
      </c>
      <c r="F962" s="839" t="s">
        <v>3127</v>
      </c>
      <c r="G962" s="825" t="s">
        <v>4435</v>
      </c>
      <c r="H962" s="825" t="s">
        <v>4436</v>
      </c>
      <c r="I962" s="831">
        <v>1135.050048828125</v>
      </c>
      <c r="J962" s="831">
        <v>17</v>
      </c>
      <c r="K962" s="832">
        <v>19295.850341796875</v>
      </c>
    </row>
    <row r="963" spans="1:11" ht="14.45" customHeight="1" x14ac:dyDescent="0.2">
      <c r="A963" s="821" t="s">
        <v>571</v>
      </c>
      <c r="B963" s="822" t="s">
        <v>572</v>
      </c>
      <c r="C963" s="825" t="s">
        <v>2747</v>
      </c>
      <c r="D963" s="839" t="s">
        <v>2748</v>
      </c>
      <c r="E963" s="825" t="s">
        <v>3126</v>
      </c>
      <c r="F963" s="839" t="s">
        <v>3127</v>
      </c>
      <c r="G963" s="825" t="s">
        <v>4437</v>
      </c>
      <c r="H963" s="825" t="s">
        <v>4438</v>
      </c>
      <c r="I963" s="831">
        <v>1169.550048828125</v>
      </c>
      <c r="J963" s="831">
        <v>15</v>
      </c>
      <c r="K963" s="832">
        <v>17543.250244140625</v>
      </c>
    </row>
    <row r="964" spans="1:11" ht="14.45" customHeight="1" x14ac:dyDescent="0.2">
      <c r="A964" s="821" t="s">
        <v>571</v>
      </c>
      <c r="B964" s="822" t="s">
        <v>572</v>
      </c>
      <c r="C964" s="825" t="s">
        <v>2747</v>
      </c>
      <c r="D964" s="839" t="s">
        <v>2748</v>
      </c>
      <c r="E964" s="825" t="s">
        <v>3126</v>
      </c>
      <c r="F964" s="839" t="s">
        <v>3127</v>
      </c>
      <c r="G964" s="825" t="s">
        <v>4439</v>
      </c>
      <c r="H964" s="825" t="s">
        <v>4440</v>
      </c>
      <c r="I964" s="831">
        <v>1169.550048828125</v>
      </c>
      <c r="J964" s="831">
        <v>17</v>
      </c>
      <c r="K964" s="832">
        <v>19882.350341796875</v>
      </c>
    </row>
    <row r="965" spans="1:11" ht="14.45" customHeight="1" x14ac:dyDescent="0.2">
      <c r="A965" s="821" t="s">
        <v>571</v>
      </c>
      <c r="B965" s="822" t="s">
        <v>572</v>
      </c>
      <c r="C965" s="825" t="s">
        <v>2747</v>
      </c>
      <c r="D965" s="839" t="s">
        <v>2748</v>
      </c>
      <c r="E965" s="825" t="s">
        <v>3126</v>
      </c>
      <c r="F965" s="839" t="s">
        <v>3127</v>
      </c>
      <c r="G965" s="825" t="s">
        <v>4441</v>
      </c>
      <c r="H965" s="825" t="s">
        <v>4442</v>
      </c>
      <c r="I965" s="831">
        <v>1169.550048828125</v>
      </c>
      <c r="J965" s="831">
        <v>22</v>
      </c>
      <c r="K965" s="832">
        <v>25730.1005859375</v>
      </c>
    </row>
    <row r="966" spans="1:11" ht="14.45" customHeight="1" x14ac:dyDescent="0.2">
      <c r="A966" s="821" t="s">
        <v>571</v>
      </c>
      <c r="B966" s="822" t="s">
        <v>572</v>
      </c>
      <c r="C966" s="825" t="s">
        <v>2747</v>
      </c>
      <c r="D966" s="839" t="s">
        <v>2748</v>
      </c>
      <c r="E966" s="825" t="s">
        <v>3126</v>
      </c>
      <c r="F966" s="839" t="s">
        <v>3127</v>
      </c>
      <c r="G966" s="825" t="s">
        <v>4443</v>
      </c>
      <c r="H966" s="825" t="s">
        <v>4444</v>
      </c>
      <c r="I966" s="831">
        <v>1199.449951171875</v>
      </c>
      <c r="J966" s="831">
        <v>5</v>
      </c>
      <c r="K966" s="832">
        <v>5997.249755859375</v>
      </c>
    </row>
    <row r="967" spans="1:11" ht="14.45" customHeight="1" x14ac:dyDescent="0.2">
      <c r="A967" s="821" t="s">
        <v>571</v>
      </c>
      <c r="B967" s="822" t="s">
        <v>572</v>
      </c>
      <c r="C967" s="825" t="s">
        <v>2747</v>
      </c>
      <c r="D967" s="839" t="s">
        <v>2748</v>
      </c>
      <c r="E967" s="825" t="s">
        <v>3126</v>
      </c>
      <c r="F967" s="839" t="s">
        <v>3127</v>
      </c>
      <c r="G967" s="825" t="s">
        <v>4445</v>
      </c>
      <c r="H967" s="825" t="s">
        <v>4446</v>
      </c>
      <c r="I967" s="831">
        <v>1199.449951171875</v>
      </c>
      <c r="J967" s="831">
        <v>2</v>
      </c>
      <c r="K967" s="832">
        <v>2398.89990234375</v>
      </c>
    </row>
    <row r="968" spans="1:11" ht="14.45" customHeight="1" x14ac:dyDescent="0.2">
      <c r="A968" s="821" t="s">
        <v>571</v>
      </c>
      <c r="B968" s="822" t="s">
        <v>572</v>
      </c>
      <c r="C968" s="825" t="s">
        <v>2747</v>
      </c>
      <c r="D968" s="839" t="s">
        <v>2748</v>
      </c>
      <c r="E968" s="825" t="s">
        <v>3126</v>
      </c>
      <c r="F968" s="839" t="s">
        <v>3127</v>
      </c>
      <c r="G968" s="825" t="s">
        <v>4447</v>
      </c>
      <c r="H968" s="825" t="s">
        <v>4448</v>
      </c>
      <c r="I968" s="831">
        <v>604</v>
      </c>
      <c r="J968" s="831">
        <v>1</v>
      </c>
      <c r="K968" s="832">
        <v>604</v>
      </c>
    </row>
    <row r="969" spans="1:11" ht="14.45" customHeight="1" x14ac:dyDescent="0.2">
      <c r="A969" s="821" t="s">
        <v>571</v>
      </c>
      <c r="B969" s="822" t="s">
        <v>572</v>
      </c>
      <c r="C969" s="825" t="s">
        <v>2747</v>
      </c>
      <c r="D969" s="839" t="s">
        <v>2748</v>
      </c>
      <c r="E969" s="825" t="s">
        <v>3126</v>
      </c>
      <c r="F969" s="839" t="s">
        <v>3127</v>
      </c>
      <c r="G969" s="825" t="s">
        <v>4449</v>
      </c>
      <c r="H969" s="825" t="s">
        <v>4450</v>
      </c>
      <c r="I969" s="831">
        <v>604</v>
      </c>
      <c r="J969" s="831">
        <v>1</v>
      </c>
      <c r="K969" s="832">
        <v>604</v>
      </c>
    </row>
    <row r="970" spans="1:11" ht="14.45" customHeight="1" x14ac:dyDescent="0.2">
      <c r="A970" s="821" t="s">
        <v>571</v>
      </c>
      <c r="B970" s="822" t="s">
        <v>572</v>
      </c>
      <c r="C970" s="825" t="s">
        <v>2747</v>
      </c>
      <c r="D970" s="839" t="s">
        <v>2748</v>
      </c>
      <c r="E970" s="825" t="s">
        <v>3126</v>
      </c>
      <c r="F970" s="839" t="s">
        <v>3127</v>
      </c>
      <c r="G970" s="825" t="s">
        <v>4451</v>
      </c>
      <c r="H970" s="825" t="s">
        <v>4452</v>
      </c>
      <c r="I970" s="831">
        <v>604.00285993303567</v>
      </c>
      <c r="J970" s="831">
        <v>11</v>
      </c>
      <c r="K970" s="832">
        <v>6644.030029296875</v>
      </c>
    </row>
    <row r="971" spans="1:11" ht="14.45" customHeight="1" x14ac:dyDescent="0.2">
      <c r="A971" s="821" t="s">
        <v>571</v>
      </c>
      <c r="B971" s="822" t="s">
        <v>572</v>
      </c>
      <c r="C971" s="825" t="s">
        <v>2747</v>
      </c>
      <c r="D971" s="839" t="s">
        <v>2748</v>
      </c>
      <c r="E971" s="825" t="s">
        <v>3126</v>
      </c>
      <c r="F971" s="839" t="s">
        <v>3127</v>
      </c>
      <c r="G971" s="825" t="s">
        <v>4453</v>
      </c>
      <c r="H971" s="825" t="s">
        <v>4454</v>
      </c>
      <c r="I971" s="831">
        <v>604.00600585937502</v>
      </c>
      <c r="J971" s="831">
        <v>9</v>
      </c>
      <c r="K971" s="832">
        <v>5436.0400390625</v>
      </c>
    </row>
    <row r="972" spans="1:11" ht="14.45" customHeight="1" x14ac:dyDescent="0.2">
      <c r="A972" s="821" t="s">
        <v>571</v>
      </c>
      <c r="B972" s="822" t="s">
        <v>572</v>
      </c>
      <c r="C972" s="825" t="s">
        <v>2747</v>
      </c>
      <c r="D972" s="839" t="s">
        <v>2748</v>
      </c>
      <c r="E972" s="825" t="s">
        <v>3126</v>
      </c>
      <c r="F972" s="839" t="s">
        <v>3127</v>
      </c>
      <c r="G972" s="825" t="s">
        <v>4455</v>
      </c>
      <c r="H972" s="825" t="s">
        <v>4456</v>
      </c>
      <c r="I972" s="831">
        <v>604.00200195312505</v>
      </c>
      <c r="J972" s="831">
        <v>13</v>
      </c>
      <c r="K972" s="832">
        <v>7852.0400390625</v>
      </c>
    </row>
    <row r="973" spans="1:11" ht="14.45" customHeight="1" x14ac:dyDescent="0.2">
      <c r="A973" s="821" t="s">
        <v>571</v>
      </c>
      <c r="B973" s="822" t="s">
        <v>572</v>
      </c>
      <c r="C973" s="825" t="s">
        <v>2747</v>
      </c>
      <c r="D973" s="839" t="s">
        <v>2748</v>
      </c>
      <c r="E973" s="825" t="s">
        <v>3126</v>
      </c>
      <c r="F973" s="839" t="s">
        <v>3127</v>
      </c>
      <c r="G973" s="825" t="s">
        <v>4457</v>
      </c>
      <c r="H973" s="825" t="s">
        <v>4458</v>
      </c>
      <c r="I973" s="831">
        <v>604.00400390624998</v>
      </c>
      <c r="J973" s="831">
        <v>12</v>
      </c>
      <c r="K973" s="832">
        <v>7248.0400390625</v>
      </c>
    </row>
    <row r="974" spans="1:11" ht="14.45" customHeight="1" x14ac:dyDescent="0.2">
      <c r="A974" s="821" t="s">
        <v>571</v>
      </c>
      <c r="B974" s="822" t="s">
        <v>572</v>
      </c>
      <c r="C974" s="825" t="s">
        <v>2747</v>
      </c>
      <c r="D974" s="839" t="s">
        <v>2748</v>
      </c>
      <c r="E974" s="825" t="s">
        <v>3126</v>
      </c>
      <c r="F974" s="839" t="s">
        <v>3127</v>
      </c>
      <c r="G974" s="825" t="s">
        <v>4459</v>
      </c>
      <c r="H974" s="825" t="s">
        <v>4460</v>
      </c>
      <c r="I974" s="831">
        <v>852.1500244140625</v>
      </c>
      <c r="J974" s="831">
        <v>5</v>
      </c>
      <c r="K974" s="832">
        <v>4260.75</v>
      </c>
    </row>
    <row r="975" spans="1:11" ht="14.45" customHeight="1" x14ac:dyDescent="0.2">
      <c r="A975" s="821" t="s">
        <v>571</v>
      </c>
      <c r="B975" s="822" t="s">
        <v>572</v>
      </c>
      <c r="C975" s="825" t="s">
        <v>2747</v>
      </c>
      <c r="D975" s="839" t="s">
        <v>2748</v>
      </c>
      <c r="E975" s="825" t="s">
        <v>3126</v>
      </c>
      <c r="F975" s="839" t="s">
        <v>3127</v>
      </c>
      <c r="G975" s="825" t="s">
        <v>4461</v>
      </c>
      <c r="H975" s="825" t="s">
        <v>4462</v>
      </c>
      <c r="I975" s="831">
        <v>911.95001220703125</v>
      </c>
      <c r="J975" s="831">
        <v>1</v>
      </c>
      <c r="K975" s="832">
        <v>911.95001220703125</v>
      </c>
    </row>
    <row r="976" spans="1:11" ht="14.45" customHeight="1" x14ac:dyDescent="0.2">
      <c r="A976" s="821" t="s">
        <v>571</v>
      </c>
      <c r="B976" s="822" t="s">
        <v>572</v>
      </c>
      <c r="C976" s="825" t="s">
        <v>2747</v>
      </c>
      <c r="D976" s="839" t="s">
        <v>2748</v>
      </c>
      <c r="E976" s="825" t="s">
        <v>3126</v>
      </c>
      <c r="F976" s="839" t="s">
        <v>3127</v>
      </c>
      <c r="G976" s="825" t="s">
        <v>4463</v>
      </c>
      <c r="H976" s="825" t="s">
        <v>4464</v>
      </c>
      <c r="I976" s="831">
        <v>952.20001220703125</v>
      </c>
      <c r="J976" s="831">
        <v>1</v>
      </c>
      <c r="K976" s="832">
        <v>952.20001220703125</v>
      </c>
    </row>
    <row r="977" spans="1:11" ht="14.45" customHeight="1" x14ac:dyDescent="0.2">
      <c r="A977" s="821" t="s">
        <v>571</v>
      </c>
      <c r="B977" s="822" t="s">
        <v>572</v>
      </c>
      <c r="C977" s="825" t="s">
        <v>2747</v>
      </c>
      <c r="D977" s="839" t="s">
        <v>2748</v>
      </c>
      <c r="E977" s="825" t="s">
        <v>3126</v>
      </c>
      <c r="F977" s="839" t="s">
        <v>3127</v>
      </c>
      <c r="G977" s="825" t="s">
        <v>4465</v>
      </c>
      <c r="H977" s="825" t="s">
        <v>4466</v>
      </c>
      <c r="I977" s="831">
        <v>963.70001220703125</v>
      </c>
      <c r="J977" s="831">
        <v>4</v>
      </c>
      <c r="K977" s="832">
        <v>3854.8001098632813</v>
      </c>
    </row>
    <row r="978" spans="1:11" ht="14.45" customHeight="1" x14ac:dyDescent="0.2">
      <c r="A978" s="821" t="s">
        <v>571</v>
      </c>
      <c r="B978" s="822" t="s">
        <v>572</v>
      </c>
      <c r="C978" s="825" t="s">
        <v>2747</v>
      </c>
      <c r="D978" s="839" t="s">
        <v>2748</v>
      </c>
      <c r="E978" s="825" t="s">
        <v>3126</v>
      </c>
      <c r="F978" s="839" t="s">
        <v>3127</v>
      </c>
      <c r="G978" s="825" t="s">
        <v>4467</v>
      </c>
      <c r="H978" s="825" t="s">
        <v>4468</v>
      </c>
      <c r="I978" s="831">
        <v>1949.1099853515625</v>
      </c>
      <c r="J978" s="831">
        <v>1</v>
      </c>
      <c r="K978" s="832">
        <v>1949.1099853515625</v>
      </c>
    </row>
    <row r="979" spans="1:11" ht="14.45" customHeight="1" x14ac:dyDescent="0.2">
      <c r="A979" s="821" t="s">
        <v>571</v>
      </c>
      <c r="B979" s="822" t="s">
        <v>572</v>
      </c>
      <c r="C979" s="825" t="s">
        <v>2747</v>
      </c>
      <c r="D979" s="839" t="s">
        <v>2748</v>
      </c>
      <c r="E979" s="825" t="s">
        <v>3126</v>
      </c>
      <c r="F979" s="839" t="s">
        <v>3127</v>
      </c>
      <c r="G979" s="825" t="s">
        <v>4469</v>
      </c>
      <c r="H979" s="825" t="s">
        <v>4470</v>
      </c>
      <c r="I979" s="831">
        <v>1901.719970703125</v>
      </c>
      <c r="J979" s="831">
        <v>1</v>
      </c>
      <c r="K979" s="832">
        <v>1901.719970703125</v>
      </c>
    </row>
    <row r="980" spans="1:11" ht="14.45" customHeight="1" x14ac:dyDescent="0.2">
      <c r="A980" s="821" t="s">
        <v>571</v>
      </c>
      <c r="B980" s="822" t="s">
        <v>572</v>
      </c>
      <c r="C980" s="825" t="s">
        <v>2747</v>
      </c>
      <c r="D980" s="839" t="s">
        <v>2748</v>
      </c>
      <c r="E980" s="825" t="s">
        <v>3126</v>
      </c>
      <c r="F980" s="839" t="s">
        <v>3127</v>
      </c>
      <c r="G980" s="825" t="s">
        <v>4471</v>
      </c>
      <c r="H980" s="825" t="s">
        <v>4472</v>
      </c>
      <c r="I980" s="831">
        <v>506</v>
      </c>
      <c r="J980" s="831">
        <v>11</v>
      </c>
      <c r="K980" s="832">
        <v>5566</v>
      </c>
    </row>
    <row r="981" spans="1:11" ht="14.45" customHeight="1" x14ac:dyDescent="0.2">
      <c r="A981" s="821" t="s">
        <v>571</v>
      </c>
      <c r="B981" s="822" t="s">
        <v>572</v>
      </c>
      <c r="C981" s="825" t="s">
        <v>2747</v>
      </c>
      <c r="D981" s="839" t="s">
        <v>2748</v>
      </c>
      <c r="E981" s="825" t="s">
        <v>3126</v>
      </c>
      <c r="F981" s="839" t="s">
        <v>3127</v>
      </c>
      <c r="G981" s="825" t="s">
        <v>4473</v>
      </c>
      <c r="H981" s="825" t="s">
        <v>4474</v>
      </c>
      <c r="I981" s="831">
        <v>404.5</v>
      </c>
      <c r="J981" s="831">
        <v>2</v>
      </c>
      <c r="K981" s="832">
        <v>809</v>
      </c>
    </row>
    <row r="982" spans="1:11" ht="14.45" customHeight="1" x14ac:dyDescent="0.2">
      <c r="A982" s="821" t="s">
        <v>571</v>
      </c>
      <c r="B982" s="822" t="s">
        <v>572</v>
      </c>
      <c r="C982" s="825" t="s">
        <v>2747</v>
      </c>
      <c r="D982" s="839" t="s">
        <v>2748</v>
      </c>
      <c r="E982" s="825" t="s">
        <v>3126</v>
      </c>
      <c r="F982" s="839" t="s">
        <v>3127</v>
      </c>
      <c r="G982" s="825" t="s">
        <v>4475</v>
      </c>
      <c r="H982" s="825" t="s">
        <v>4476</v>
      </c>
      <c r="I982" s="831">
        <v>862.5</v>
      </c>
      <c r="J982" s="831">
        <v>2</v>
      </c>
      <c r="K982" s="832">
        <v>1725</v>
      </c>
    </row>
    <row r="983" spans="1:11" ht="14.45" customHeight="1" x14ac:dyDescent="0.2">
      <c r="A983" s="821" t="s">
        <v>571</v>
      </c>
      <c r="B983" s="822" t="s">
        <v>572</v>
      </c>
      <c r="C983" s="825" t="s">
        <v>2747</v>
      </c>
      <c r="D983" s="839" t="s">
        <v>2748</v>
      </c>
      <c r="E983" s="825" t="s">
        <v>3126</v>
      </c>
      <c r="F983" s="839" t="s">
        <v>3127</v>
      </c>
      <c r="G983" s="825" t="s">
        <v>4477</v>
      </c>
      <c r="H983" s="825" t="s">
        <v>4478</v>
      </c>
      <c r="I983" s="831">
        <v>862.5</v>
      </c>
      <c r="J983" s="831">
        <v>2</v>
      </c>
      <c r="K983" s="832">
        <v>1725</v>
      </c>
    </row>
    <row r="984" spans="1:11" ht="14.45" customHeight="1" x14ac:dyDescent="0.2">
      <c r="A984" s="821" t="s">
        <v>571</v>
      </c>
      <c r="B984" s="822" t="s">
        <v>572</v>
      </c>
      <c r="C984" s="825" t="s">
        <v>2747</v>
      </c>
      <c r="D984" s="839" t="s">
        <v>2748</v>
      </c>
      <c r="E984" s="825" t="s">
        <v>3126</v>
      </c>
      <c r="F984" s="839" t="s">
        <v>3127</v>
      </c>
      <c r="G984" s="825" t="s">
        <v>4479</v>
      </c>
      <c r="H984" s="825" t="s">
        <v>4480</v>
      </c>
      <c r="I984" s="831">
        <v>862.5</v>
      </c>
      <c r="J984" s="831">
        <v>1</v>
      </c>
      <c r="K984" s="832">
        <v>862.5</v>
      </c>
    </row>
    <row r="985" spans="1:11" ht="14.45" customHeight="1" x14ac:dyDescent="0.2">
      <c r="A985" s="821" t="s">
        <v>571</v>
      </c>
      <c r="B985" s="822" t="s">
        <v>572</v>
      </c>
      <c r="C985" s="825" t="s">
        <v>2747</v>
      </c>
      <c r="D985" s="839" t="s">
        <v>2748</v>
      </c>
      <c r="E985" s="825" t="s">
        <v>3126</v>
      </c>
      <c r="F985" s="839" t="s">
        <v>3127</v>
      </c>
      <c r="G985" s="825" t="s">
        <v>4481</v>
      </c>
      <c r="H985" s="825" t="s">
        <v>4482</v>
      </c>
      <c r="I985" s="831">
        <v>862.5</v>
      </c>
      <c r="J985" s="831">
        <v>4</v>
      </c>
      <c r="K985" s="832">
        <v>3450</v>
      </c>
    </row>
    <row r="986" spans="1:11" ht="14.45" customHeight="1" x14ac:dyDescent="0.2">
      <c r="A986" s="821" t="s">
        <v>571</v>
      </c>
      <c r="B986" s="822" t="s">
        <v>572</v>
      </c>
      <c r="C986" s="825" t="s">
        <v>2747</v>
      </c>
      <c r="D986" s="839" t="s">
        <v>2748</v>
      </c>
      <c r="E986" s="825" t="s">
        <v>3126</v>
      </c>
      <c r="F986" s="839" t="s">
        <v>3127</v>
      </c>
      <c r="G986" s="825" t="s">
        <v>4483</v>
      </c>
      <c r="H986" s="825" t="s">
        <v>4484</v>
      </c>
      <c r="I986" s="831">
        <v>862.5</v>
      </c>
      <c r="J986" s="831">
        <v>1</v>
      </c>
      <c r="K986" s="832">
        <v>862.5</v>
      </c>
    </row>
    <row r="987" spans="1:11" ht="14.45" customHeight="1" x14ac:dyDescent="0.2">
      <c r="A987" s="821" t="s">
        <v>571</v>
      </c>
      <c r="B987" s="822" t="s">
        <v>572</v>
      </c>
      <c r="C987" s="825" t="s">
        <v>2747</v>
      </c>
      <c r="D987" s="839" t="s">
        <v>2748</v>
      </c>
      <c r="E987" s="825" t="s">
        <v>3126</v>
      </c>
      <c r="F987" s="839" t="s">
        <v>3127</v>
      </c>
      <c r="G987" s="825" t="s">
        <v>4485</v>
      </c>
      <c r="H987" s="825" t="s">
        <v>4486</v>
      </c>
      <c r="I987" s="831">
        <v>862.5</v>
      </c>
      <c r="J987" s="831">
        <v>1</v>
      </c>
      <c r="K987" s="832">
        <v>862.5</v>
      </c>
    </row>
    <row r="988" spans="1:11" ht="14.45" customHeight="1" x14ac:dyDescent="0.2">
      <c r="A988" s="821" t="s">
        <v>571</v>
      </c>
      <c r="B988" s="822" t="s">
        <v>572</v>
      </c>
      <c r="C988" s="825" t="s">
        <v>2747</v>
      </c>
      <c r="D988" s="839" t="s">
        <v>2748</v>
      </c>
      <c r="E988" s="825" t="s">
        <v>3126</v>
      </c>
      <c r="F988" s="839" t="s">
        <v>3127</v>
      </c>
      <c r="G988" s="825" t="s">
        <v>4487</v>
      </c>
      <c r="H988" s="825" t="s">
        <v>4488</v>
      </c>
      <c r="I988" s="831">
        <v>862.5</v>
      </c>
      <c r="J988" s="831">
        <v>2</v>
      </c>
      <c r="K988" s="832">
        <v>1725</v>
      </c>
    </row>
    <row r="989" spans="1:11" ht="14.45" customHeight="1" x14ac:dyDescent="0.2">
      <c r="A989" s="821" t="s">
        <v>571</v>
      </c>
      <c r="B989" s="822" t="s">
        <v>572</v>
      </c>
      <c r="C989" s="825" t="s">
        <v>2747</v>
      </c>
      <c r="D989" s="839" t="s">
        <v>2748</v>
      </c>
      <c r="E989" s="825" t="s">
        <v>3126</v>
      </c>
      <c r="F989" s="839" t="s">
        <v>3127</v>
      </c>
      <c r="G989" s="825" t="s">
        <v>4487</v>
      </c>
      <c r="H989" s="825" t="s">
        <v>4489</v>
      </c>
      <c r="I989" s="831">
        <v>862.5</v>
      </c>
      <c r="J989" s="831">
        <v>1</v>
      </c>
      <c r="K989" s="832">
        <v>862.5</v>
      </c>
    </row>
    <row r="990" spans="1:11" ht="14.45" customHeight="1" x14ac:dyDescent="0.2">
      <c r="A990" s="821" t="s">
        <v>571</v>
      </c>
      <c r="B990" s="822" t="s">
        <v>572</v>
      </c>
      <c r="C990" s="825" t="s">
        <v>2747</v>
      </c>
      <c r="D990" s="839" t="s">
        <v>2748</v>
      </c>
      <c r="E990" s="825" t="s">
        <v>3126</v>
      </c>
      <c r="F990" s="839" t="s">
        <v>3127</v>
      </c>
      <c r="G990" s="825" t="s">
        <v>4490</v>
      </c>
      <c r="H990" s="825" t="s">
        <v>4491</v>
      </c>
      <c r="I990" s="831">
        <v>862.5</v>
      </c>
      <c r="J990" s="831">
        <v>1</v>
      </c>
      <c r="K990" s="832">
        <v>862.5</v>
      </c>
    </row>
    <row r="991" spans="1:11" ht="14.45" customHeight="1" x14ac:dyDescent="0.2">
      <c r="A991" s="821" t="s">
        <v>571</v>
      </c>
      <c r="B991" s="822" t="s">
        <v>572</v>
      </c>
      <c r="C991" s="825" t="s">
        <v>2747</v>
      </c>
      <c r="D991" s="839" t="s">
        <v>2748</v>
      </c>
      <c r="E991" s="825" t="s">
        <v>3126</v>
      </c>
      <c r="F991" s="839" t="s">
        <v>3127</v>
      </c>
      <c r="G991" s="825" t="s">
        <v>4492</v>
      </c>
      <c r="H991" s="825" t="s">
        <v>4493</v>
      </c>
      <c r="I991" s="831">
        <v>862.5</v>
      </c>
      <c r="J991" s="831">
        <v>1</v>
      </c>
      <c r="K991" s="832">
        <v>862.5</v>
      </c>
    </row>
    <row r="992" spans="1:11" ht="14.45" customHeight="1" x14ac:dyDescent="0.2">
      <c r="A992" s="821" t="s">
        <v>571</v>
      </c>
      <c r="B992" s="822" t="s">
        <v>572</v>
      </c>
      <c r="C992" s="825" t="s">
        <v>2747</v>
      </c>
      <c r="D992" s="839" t="s">
        <v>2748</v>
      </c>
      <c r="E992" s="825" t="s">
        <v>3126</v>
      </c>
      <c r="F992" s="839" t="s">
        <v>3127</v>
      </c>
      <c r="G992" s="825" t="s">
        <v>4494</v>
      </c>
      <c r="H992" s="825" t="s">
        <v>4495</v>
      </c>
      <c r="I992" s="831">
        <v>862.5</v>
      </c>
      <c r="J992" s="831">
        <v>1</v>
      </c>
      <c r="K992" s="832">
        <v>862.5</v>
      </c>
    </row>
    <row r="993" spans="1:11" ht="14.45" customHeight="1" x14ac:dyDescent="0.2">
      <c r="A993" s="821" t="s">
        <v>571</v>
      </c>
      <c r="B993" s="822" t="s">
        <v>572</v>
      </c>
      <c r="C993" s="825" t="s">
        <v>2747</v>
      </c>
      <c r="D993" s="839" t="s">
        <v>2748</v>
      </c>
      <c r="E993" s="825" t="s">
        <v>3126</v>
      </c>
      <c r="F993" s="839" t="s">
        <v>3127</v>
      </c>
      <c r="G993" s="825" t="s">
        <v>4496</v>
      </c>
      <c r="H993" s="825" t="s">
        <v>4497</v>
      </c>
      <c r="I993" s="831">
        <v>862.5</v>
      </c>
      <c r="J993" s="831">
        <v>1</v>
      </c>
      <c r="K993" s="832">
        <v>862.5</v>
      </c>
    </row>
    <row r="994" spans="1:11" ht="14.45" customHeight="1" x14ac:dyDescent="0.2">
      <c r="A994" s="821" t="s">
        <v>571</v>
      </c>
      <c r="B994" s="822" t="s">
        <v>572</v>
      </c>
      <c r="C994" s="825" t="s">
        <v>2747</v>
      </c>
      <c r="D994" s="839" t="s">
        <v>2748</v>
      </c>
      <c r="E994" s="825" t="s">
        <v>3126</v>
      </c>
      <c r="F994" s="839" t="s">
        <v>3127</v>
      </c>
      <c r="G994" s="825" t="s">
        <v>4498</v>
      </c>
      <c r="H994" s="825" t="s">
        <v>4499</v>
      </c>
      <c r="I994" s="831">
        <v>862.5</v>
      </c>
      <c r="J994" s="831">
        <v>1</v>
      </c>
      <c r="K994" s="832">
        <v>862.5</v>
      </c>
    </row>
    <row r="995" spans="1:11" ht="14.45" customHeight="1" x14ac:dyDescent="0.2">
      <c r="A995" s="821" t="s">
        <v>571</v>
      </c>
      <c r="B995" s="822" t="s">
        <v>572</v>
      </c>
      <c r="C995" s="825" t="s">
        <v>2747</v>
      </c>
      <c r="D995" s="839" t="s">
        <v>2748</v>
      </c>
      <c r="E995" s="825" t="s">
        <v>3126</v>
      </c>
      <c r="F995" s="839" t="s">
        <v>3127</v>
      </c>
      <c r="G995" s="825" t="s">
        <v>4500</v>
      </c>
      <c r="H995" s="825" t="s">
        <v>4501</v>
      </c>
      <c r="I995" s="831">
        <v>862.5</v>
      </c>
      <c r="J995" s="831">
        <v>5</v>
      </c>
      <c r="K995" s="832">
        <v>4312.5</v>
      </c>
    </row>
    <row r="996" spans="1:11" ht="14.45" customHeight="1" x14ac:dyDescent="0.2">
      <c r="A996" s="821" t="s">
        <v>571</v>
      </c>
      <c r="B996" s="822" t="s">
        <v>572</v>
      </c>
      <c r="C996" s="825" t="s">
        <v>2747</v>
      </c>
      <c r="D996" s="839" t="s">
        <v>2748</v>
      </c>
      <c r="E996" s="825" t="s">
        <v>3126</v>
      </c>
      <c r="F996" s="839" t="s">
        <v>3127</v>
      </c>
      <c r="G996" s="825" t="s">
        <v>4502</v>
      </c>
      <c r="H996" s="825" t="s">
        <v>4503</v>
      </c>
      <c r="I996" s="831">
        <v>862.5</v>
      </c>
      <c r="J996" s="831">
        <v>4</v>
      </c>
      <c r="K996" s="832">
        <v>3450</v>
      </c>
    </row>
    <row r="997" spans="1:11" ht="14.45" customHeight="1" x14ac:dyDescent="0.2">
      <c r="A997" s="821" t="s">
        <v>571</v>
      </c>
      <c r="B997" s="822" t="s">
        <v>572</v>
      </c>
      <c r="C997" s="825" t="s">
        <v>2747</v>
      </c>
      <c r="D997" s="839" t="s">
        <v>2748</v>
      </c>
      <c r="E997" s="825" t="s">
        <v>3126</v>
      </c>
      <c r="F997" s="839" t="s">
        <v>3127</v>
      </c>
      <c r="G997" s="825" t="s">
        <v>4504</v>
      </c>
      <c r="H997" s="825" t="s">
        <v>4505</v>
      </c>
      <c r="I997" s="831">
        <v>862.5</v>
      </c>
      <c r="J997" s="831">
        <v>2</v>
      </c>
      <c r="K997" s="832">
        <v>1725</v>
      </c>
    </row>
    <row r="998" spans="1:11" ht="14.45" customHeight="1" x14ac:dyDescent="0.2">
      <c r="A998" s="821" t="s">
        <v>571</v>
      </c>
      <c r="B998" s="822" t="s">
        <v>572</v>
      </c>
      <c r="C998" s="825" t="s">
        <v>2747</v>
      </c>
      <c r="D998" s="839" t="s">
        <v>2748</v>
      </c>
      <c r="E998" s="825" t="s">
        <v>3126</v>
      </c>
      <c r="F998" s="839" t="s">
        <v>3127</v>
      </c>
      <c r="G998" s="825" t="s">
        <v>4506</v>
      </c>
      <c r="H998" s="825" t="s">
        <v>4507</v>
      </c>
      <c r="I998" s="831">
        <v>479.54998779296875</v>
      </c>
      <c r="J998" s="831">
        <v>2</v>
      </c>
      <c r="K998" s="832">
        <v>959.0999755859375</v>
      </c>
    </row>
    <row r="999" spans="1:11" ht="14.45" customHeight="1" x14ac:dyDescent="0.2">
      <c r="A999" s="821" t="s">
        <v>571</v>
      </c>
      <c r="B999" s="822" t="s">
        <v>572</v>
      </c>
      <c r="C999" s="825" t="s">
        <v>2747</v>
      </c>
      <c r="D999" s="839" t="s">
        <v>2748</v>
      </c>
      <c r="E999" s="825" t="s">
        <v>3126</v>
      </c>
      <c r="F999" s="839" t="s">
        <v>3127</v>
      </c>
      <c r="G999" s="825" t="s">
        <v>4508</v>
      </c>
      <c r="H999" s="825" t="s">
        <v>4509</v>
      </c>
      <c r="I999" s="831">
        <v>479.54998779296875</v>
      </c>
      <c r="J999" s="831">
        <v>3</v>
      </c>
      <c r="K999" s="832">
        <v>1438.6499633789063</v>
      </c>
    </row>
    <row r="1000" spans="1:11" ht="14.45" customHeight="1" x14ac:dyDescent="0.2">
      <c r="A1000" s="821" t="s">
        <v>571</v>
      </c>
      <c r="B1000" s="822" t="s">
        <v>572</v>
      </c>
      <c r="C1000" s="825" t="s">
        <v>2747</v>
      </c>
      <c r="D1000" s="839" t="s">
        <v>2748</v>
      </c>
      <c r="E1000" s="825" t="s">
        <v>3126</v>
      </c>
      <c r="F1000" s="839" t="s">
        <v>3127</v>
      </c>
      <c r="G1000" s="825" t="s">
        <v>4510</v>
      </c>
      <c r="H1000" s="825" t="s">
        <v>4511</v>
      </c>
      <c r="I1000" s="831">
        <v>479.54998779296875</v>
      </c>
      <c r="J1000" s="831">
        <v>4</v>
      </c>
      <c r="K1000" s="832">
        <v>1918.199951171875</v>
      </c>
    </row>
    <row r="1001" spans="1:11" ht="14.45" customHeight="1" x14ac:dyDescent="0.2">
      <c r="A1001" s="821" t="s">
        <v>571</v>
      </c>
      <c r="B1001" s="822" t="s">
        <v>572</v>
      </c>
      <c r="C1001" s="825" t="s">
        <v>2747</v>
      </c>
      <c r="D1001" s="839" t="s">
        <v>2748</v>
      </c>
      <c r="E1001" s="825" t="s">
        <v>3126</v>
      </c>
      <c r="F1001" s="839" t="s">
        <v>3127</v>
      </c>
      <c r="G1001" s="825" t="s">
        <v>4512</v>
      </c>
      <c r="H1001" s="825" t="s">
        <v>4513</v>
      </c>
      <c r="I1001" s="831">
        <v>479.54998779296875</v>
      </c>
      <c r="J1001" s="831">
        <v>1</v>
      </c>
      <c r="K1001" s="832">
        <v>479.54998779296875</v>
      </c>
    </row>
    <row r="1002" spans="1:11" ht="14.45" customHeight="1" x14ac:dyDescent="0.2">
      <c r="A1002" s="821" t="s">
        <v>571</v>
      </c>
      <c r="B1002" s="822" t="s">
        <v>572</v>
      </c>
      <c r="C1002" s="825" t="s">
        <v>2747</v>
      </c>
      <c r="D1002" s="839" t="s">
        <v>2748</v>
      </c>
      <c r="E1002" s="825" t="s">
        <v>3126</v>
      </c>
      <c r="F1002" s="839" t="s">
        <v>3127</v>
      </c>
      <c r="G1002" s="825" t="s">
        <v>4514</v>
      </c>
      <c r="H1002" s="825" t="s">
        <v>4515</v>
      </c>
      <c r="I1002" s="831">
        <v>479.54998779296875</v>
      </c>
      <c r="J1002" s="831">
        <v>2</v>
      </c>
      <c r="K1002" s="832">
        <v>959.0999755859375</v>
      </c>
    </row>
    <row r="1003" spans="1:11" ht="14.45" customHeight="1" x14ac:dyDescent="0.2">
      <c r="A1003" s="821" t="s">
        <v>571</v>
      </c>
      <c r="B1003" s="822" t="s">
        <v>572</v>
      </c>
      <c r="C1003" s="825" t="s">
        <v>2747</v>
      </c>
      <c r="D1003" s="839" t="s">
        <v>2748</v>
      </c>
      <c r="E1003" s="825" t="s">
        <v>3126</v>
      </c>
      <c r="F1003" s="839" t="s">
        <v>3127</v>
      </c>
      <c r="G1003" s="825" t="s">
        <v>4516</v>
      </c>
      <c r="H1003" s="825" t="s">
        <v>4517</v>
      </c>
      <c r="I1003" s="831">
        <v>479.54998779296875</v>
      </c>
      <c r="J1003" s="831">
        <v>2</v>
      </c>
      <c r="K1003" s="832">
        <v>959.0999755859375</v>
      </c>
    </row>
    <row r="1004" spans="1:11" ht="14.45" customHeight="1" x14ac:dyDescent="0.2">
      <c r="A1004" s="821" t="s">
        <v>571</v>
      </c>
      <c r="B1004" s="822" t="s">
        <v>572</v>
      </c>
      <c r="C1004" s="825" t="s">
        <v>2747</v>
      </c>
      <c r="D1004" s="839" t="s">
        <v>2748</v>
      </c>
      <c r="E1004" s="825" t="s">
        <v>3126</v>
      </c>
      <c r="F1004" s="839" t="s">
        <v>3127</v>
      </c>
      <c r="G1004" s="825" t="s">
        <v>4518</v>
      </c>
      <c r="H1004" s="825" t="s">
        <v>4519</v>
      </c>
      <c r="I1004" s="831">
        <v>479.54998779296875</v>
      </c>
      <c r="J1004" s="831">
        <v>1</v>
      </c>
      <c r="K1004" s="832">
        <v>479.54998779296875</v>
      </c>
    </row>
    <row r="1005" spans="1:11" ht="14.45" customHeight="1" x14ac:dyDescent="0.2">
      <c r="A1005" s="821" t="s">
        <v>571</v>
      </c>
      <c r="B1005" s="822" t="s">
        <v>572</v>
      </c>
      <c r="C1005" s="825" t="s">
        <v>2747</v>
      </c>
      <c r="D1005" s="839" t="s">
        <v>2748</v>
      </c>
      <c r="E1005" s="825" t="s">
        <v>3126</v>
      </c>
      <c r="F1005" s="839" t="s">
        <v>3127</v>
      </c>
      <c r="G1005" s="825" t="s">
        <v>4520</v>
      </c>
      <c r="H1005" s="825" t="s">
        <v>4521</v>
      </c>
      <c r="I1005" s="831">
        <v>479.54998779296875</v>
      </c>
      <c r="J1005" s="831">
        <v>1</v>
      </c>
      <c r="K1005" s="832">
        <v>479.54998779296875</v>
      </c>
    </row>
    <row r="1006" spans="1:11" ht="14.45" customHeight="1" x14ac:dyDescent="0.2">
      <c r="A1006" s="821" t="s">
        <v>571</v>
      </c>
      <c r="B1006" s="822" t="s">
        <v>572</v>
      </c>
      <c r="C1006" s="825" t="s">
        <v>2747</v>
      </c>
      <c r="D1006" s="839" t="s">
        <v>2748</v>
      </c>
      <c r="E1006" s="825" t="s">
        <v>3126</v>
      </c>
      <c r="F1006" s="839" t="s">
        <v>3127</v>
      </c>
      <c r="G1006" s="825" t="s">
        <v>4522</v>
      </c>
      <c r="H1006" s="825" t="s">
        <v>4523</v>
      </c>
      <c r="I1006" s="831">
        <v>479.54998779296875</v>
      </c>
      <c r="J1006" s="831">
        <v>1</v>
      </c>
      <c r="K1006" s="832">
        <v>479.54998779296875</v>
      </c>
    </row>
    <row r="1007" spans="1:11" ht="14.45" customHeight="1" x14ac:dyDescent="0.2">
      <c r="A1007" s="821" t="s">
        <v>571</v>
      </c>
      <c r="B1007" s="822" t="s">
        <v>572</v>
      </c>
      <c r="C1007" s="825" t="s">
        <v>2747</v>
      </c>
      <c r="D1007" s="839" t="s">
        <v>2748</v>
      </c>
      <c r="E1007" s="825" t="s">
        <v>3126</v>
      </c>
      <c r="F1007" s="839" t="s">
        <v>3127</v>
      </c>
      <c r="G1007" s="825" t="s">
        <v>4524</v>
      </c>
      <c r="H1007" s="825" t="s">
        <v>4525</v>
      </c>
      <c r="I1007" s="831">
        <v>294.3599853515625</v>
      </c>
      <c r="J1007" s="831">
        <v>1</v>
      </c>
      <c r="K1007" s="832">
        <v>294.3599853515625</v>
      </c>
    </row>
    <row r="1008" spans="1:11" ht="14.45" customHeight="1" x14ac:dyDescent="0.2">
      <c r="A1008" s="821" t="s">
        <v>571</v>
      </c>
      <c r="B1008" s="822" t="s">
        <v>572</v>
      </c>
      <c r="C1008" s="825" t="s">
        <v>2747</v>
      </c>
      <c r="D1008" s="839" t="s">
        <v>2748</v>
      </c>
      <c r="E1008" s="825" t="s">
        <v>3126</v>
      </c>
      <c r="F1008" s="839" t="s">
        <v>3127</v>
      </c>
      <c r="G1008" s="825" t="s">
        <v>4526</v>
      </c>
      <c r="H1008" s="825" t="s">
        <v>4527</v>
      </c>
      <c r="I1008" s="831">
        <v>294.35798950195311</v>
      </c>
      <c r="J1008" s="831">
        <v>6</v>
      </c>
      <c r="K1008" s="832">
        <v>1766.1499328613281</v>
      </c>
    </row>
    <row r="1009" spans="1:11" ht="14.45" customHeight="1" x14ac:dyDescent="0.2">
      <c r="A1009" s="821" t="s">
        <v>571</v>
      </c>
      <c r="B1009" s="822" t="s">
        <v>572</v>
      </c>
      <c r="C1009" s="825" t="s">
        <v>2747</v>
      </c>
      <c r="D1009" s="839" t="s">
        <v>2748</v>
      </c>
      <c r="E1009" s="825" t="s">
        <v>3126</v>
      </c>
      <c r="F1009" s="839" t="s">
        <v>3127</v>
      </c>
      <c r="G1009" s="825" t="s">
        <v>4528</v>
      </c>
      <c r="H1009" s="825" t="s">
        <v>4529</v>
      </c>
      <c r="I1009" s="831">
        <v>294.35000610351563</v>
      </c>
      <c r="J1009" s="831">
        <v>3</v>
      </c>
      <c r="K1009" s="832">
        <v>883.05001831054688</v>
      </c>
    </row>
    <row r="1010" spans="1:11" ht="14.45" customHeight="1" x14ac:dyDescent="0.2">
      <c r="A1010" s="821" t="s">
        <v>571</v>
      </c>
      <c r="B1010" s="822" t="s">
        <v>572</v>
      </c>
      <c r="C1010" s="825" t="s">
        <v>2747</v>
      </c>
      <c r="D1010" s="839" t="s">
        <v>2748</v>
      </c>
      <c r="E1010" s="825" t="s">
        <v>3126</v>
      </c>
      <c r="F1010" s="839" t="s">
        <v>3127</v>
      </c>
      <c r="G1010" s="825" t="s">
        <v>4530</v>
      </c>
      <c r="H1010" s="825" t="s">
        <v>4531</v>
      </c>
      <c r="I1010" s="831">
        <v>294.3599853515625</v>
      </c>
      <c r="J1010" s="831">
        <v>4</v>
      </c>
      <c r="K1010" s="832">
        <v>1177.4299926757813</v>
      </c>
    </row>
    <row r="1011" spans="1:11" ht="14.45" customHeight="1" x14ac:dyDescent="0.2">
      <c r="A1011" s="821" t="s">
        <v>571</v>
      </c>
      <c r="B1011" s="822" t="s">
        <v>572</v>
      </c>
      <c r="C1011" s="825" t="s">
        <v>2747</v>
      </c>
      <c r="D1011" s="839" t="s">
        <v>2748</v>
      </c>
      <c r="E1011" s="825" t="s">
        <v>3126</v>
      </c>
      <c r="F1011" s="839" t="s">
        <v>3127</v>
      </c>
      <c r="G1011" s="825" t="s">
        <v>4532</v>
      </c>
      <c r="H1011" s="825" t="s">
        <v>4533</v>
      </c>
      <c r="I1011" s="831">
        <v>294.35333251953125</v>
      </c>
      <c r="J1011" s="831">
        <v>4</v>
      </c>
      <c r="K1011" s="832">
        <v>1177.4100036621094</v>
      </c>
    </row>
    <row r="1012" spans="1:11" ht="14.45" customHeight="1" x14ac:dyDescent="0.2">
      <c r="A1012" s="821" t="s">
        <v>571</v>
      </c>
      <c r="B1012" s="822" t="s">
        <v>572</v>
      </c>
      <c r="C1012" s="825" t="s">
        <v>2747</v>
      </c>
      <c r="D1012" s="839" t="s">
        <v>2748</v>
      </c>
      <c r="E1012" s="825" t="s">
        <v>3126</v>
      </c>
      <c r="F1012" s="839" t="s">
        <v>3127</v>
      </c>
      <c r="G1012" s="825" t="s">
        <v>4534</v>
      </c>
      <c r="H1012" s="825" t="s">
        <v>4535</v>
      </c>
      <c r="I1012" s="831">
        <v>294.35250091552734</v>
      </c>
      <c r="J1012" s="831">
        <v>10</v>
      </c>
      <c r="K1012" s="832">
        <v>2943.5299987792969</v>
      </c>
    </row>
    <row r="1013" spans="1:11" ht="14.45" customHeight="1" x14ac:dyDescent="0.2">
      <c r="A1013" s="821" t="s">
        <v>571</v>
      </c>
      <c r="B1013" s="822" t="s">
        <v>572</v>
      </c>
      <c r="C1013" s="825" t="s">
        <v>2747</v>
      </c>
      <c r="D1013" s="839" t="s">
        <v>2748</v>
      </c>
      <c r="E1013" s="825" t="s">
        <v>3126</v>
      </c>
      <c r="F1013" s="839" t="s">
        <v>3127</v>
      </c>
      <c r="G1013" s="825" t="s">
        <v>4536</v>
      </c>
      <c r="H1013" s="825" t="s">
        <v>4537</v>
      </c>
      <c r="I1013" s="831">
        <v>294.35798950195311</v>
      </c>
      <c r="J1013" s="831">
        <v>5</v>
      </c>
      <c r="K1013" s="832">
        <v>1471.7899475097656</v>
      </c>
    </row>
    <row r="1014" spans="1:11" ht="14.45" customHeight="1" x14ac:dyDescent="0.2">
      <c r="A1014" s="821" t="s">
        <v>571</v>
      </c>
      <c r="B1014" s="822" t="s">
        <v>572</v>
      </c>
      <c r="C1014" s="825" t="s">
        <v>2747</v>
      </c>
      <c r="D1014" s="839" t="s">
        <v>2748</v>
      </c>
      <c r="E1014" s="825" t="s">
        <v>3126</v>
      </c>
      <c r="F1014" s="839" t="s">
        <v>3127</v>
      </c>
      <c r="G1014" s="825" t="s">
        <v>4538</v>
      </c>
      <c r="H1014" s="825" t="s">
        <v>4539</v>
      </c>
      <c r="I1014" s="831">
        <v>294.35000610351563</v>
      </c>
      <c r="J1014" s="831">
        <v>5</v>
      </c>
      <c r="K1014" s="832">
        <v>1471.7500305175781</v>
      </c>
    </row>
    <row r="1015" spans="1:11" ht="14.45" customHeight="1" x14ac:dyDescent="0.2">
      <c r="A1015" s="821" t="s">
        <v>571</v>
      </c>
      <c r="B1015" s="822" t="s">
        <v>572</v>
      </c>
      <c r="C1015" s="825" t="s">
        <v>2747</v>
      </c>
      <c r="D1015" s="839" t="s">
        <v>2748</v>
      </c>
      <c r="E1015" s="825" t="s">
        <v>3126</v>
      </c>
      <c r="F1015" s="839" t="s">
        <v>3127</v>
      </c>
      <c r="G1015" s="825" t="s">
        <v>4540</v>
      </c>
      <c r="H1015" s="825" t="s">
        <v>4541</v>
      </c>
      <c r="I1015" s="831">
        <v>294.35333251953125</v>
      </c>
      <c r="J1015" s="831">
        <v>4</v>
      </c>
      <c r="K1015" s="832">
        <v>1177.4100341796875</v>
      </c>
    </row>
    <row r="1016" spans="1:11" ht="14.45" customHeight="1" x14ac:dyDescent="0.2">
      <c r="A1016" s="821" t="s">
        <v>571</v>
      </c>
      <c r="B1016" s="822" t="s">
        <v>572</v>
      </c>
      <c r="C1016" s="825" t="s">
        <v>2747</v>
      </c>
      <c r="D1016" s="839" t="s">
        <v>2748</v>
      </c>
      <c r="E1016" s="825" t="s">
        <v>3126</v>
      </c>
      <c r="F1016" s="839" t="s">
        <v>3127</v>
      </c>
      <c r="G1016" s="825" t="s">
        <v>4542</v>
      </c>
      <c r="H1016" s="825" t="s">
        <v>4543</v>
      </c>
      <c r="I1016" s="831">
        <v>404.5</v>
      </c>
      <c r="J1016" s="831">
        <v>2</v>
      </c>
      <c r="K1016" s="832">
        <v>809</v>
      </c>
    </row>
    <row r="1017" spans="1:11" ht="14.45" customHeight="1" x14ac:dyDescent="0.2">
      <c r="A1017" s="821" t="s">
        <v>571</v>
      </c>
      <c r="B1017" s="822" t="s">
        <v>572</v>
      </c>
      <c r="C1017" s="825" t="s">
        <v>2747</v>
      </c>
      <c r="D1017" s="839" t="s">
        <v>2748</v>
      </c>
      <c r="E1017" s="825" t="s">
        <v>3126</v>
      </c>
      <c r="F1017" s="839" t="s">
        <v>3127</v>
      </c>
      <c r="G1017" s="825" t="s">
        <v>4544</v>
      </c>
      <c r="H1017" s="825" t="s">
        <v>4545</v>
      </c>
      <c r="I1017" s="831">
        <v>404.5</v>
      </c>
      <c r="J1017" s="831">
        <v>1</v>
      </c>
      <c r="K1017" s="832">
        <v>404.5</v>
      </c>
    </row>
    <row r="1018" spans="1:11" ht="14.45" customHeight="1" x14ac:dyDescent="0.2">
      <c r="A1018" s="821" t="s">
        <v>571</v>
      </c>
      <c r="B1018" s="822" t="s">
        <v>572</v>
      </c>
      <c r="C1018" s="825" t="s">
        <v>2747</v>
      </c>
      <c r="D1018" s="839" t="s">
        <v>2748</v>
      </c>
      <c r="E1018" s="825" t="s">
        <v>3126</v>
      </c>
      <c r="F1018" s="839" t="s">
        <v>3127</v>
      </c>
      <c r="G1018" s="825" t="s">
        <v>4546</v>
      </c>
      <c r="H1018" s="825" t="s">
        <v>4547</v>
      </c>
      <c r="I1018" s="831">
        <v>404.5</v>
      </c>
      <c r="J1018" s="831">
        <v>1</v>
      </c>
      <c r="K1018" s="832">
        <v>404.5</v>
      </c>
    </row>
    <row r="1019" spans="1:11" ht="14.45" customHeight="1" x14ac:dyDescent="0.2">
      <c r="A1019" s="821" t="s">
        <v>571</v>
      </c>
      <c r="B1019" s="822" t="s">
        <v>572</v>
      </c>
      <c r="C1019" s="825" t="s">
        <v>2747</v>
      </c>
      <c r="D1019" s="839" t="s">
        <v>2748</v>
      </c>
      <c r="E1019" s="825" t="s">
        <v>3126</v>
      </c>
      <c r="F1019" s="839" t="s">
        <v>3127</v>
      </c>
      <c r="G1019" s="825" t="s">
        <v>4548</v>
      </c>
      <c r="H1019" s="825" t="s">
        <v>4549</v>
      </c>
      <c r="I1019" s="831">
        <v>404.5</v>
      </c>
      <c r="J1019" s="831">
        <v>1</v>
      </c>
      <c r="K1019" s="832">
        <v>404.5</v>
      </c>
    </row>
    <row r="1020" spans="1:11" ht="14.45" customHeight="1" x14ac:dyDescent="0.2">
      <c r="A1020" s="821" t="s">
        <v>571</v>
      </c>
      <c r="B1020" s="822" t="s">
        <v>572</v>
      </c>
      <c r="C1020" s="825" t="s">
        <v>2747</v>
      </c>
      <c r="D1020" s="839" t="s">
        <v>2748</v>
      </c>
      <c r="E1020" s="825" t="s">
        <v>3126</v>
      </c>
      <c r="F1020" s="839" t="s">
        <v>3127</v>
      </c>
      <c r="G1020" s="825" t="s">
        <v>4550</v>
      </c>
      <c r="H1020" s="825" t="s">
        <v>4551</v>
      </c>
      <c r="I1020" s="831">
        <v>404.5</v>
      </c>
      <c r="J1020" s="831">
        <v>2</v>
      </c>
      <c r="K1020" s="832">
        <v>809</v>
      </c>
    </row>
    <row r="1021" spans="1:11" ht="14.45" customHeight="1" x14ac:dyDescent="0.2">
      <c r="A1021" s="821" t="s">
        <v>571</v>
      </c>
      <c r="B1021" s="822" t="s">
        <v>572</v>
      </c>
      <c r="C1021" s="825" t="s">
        <v>2747</v>
      </c>
      <c r="D1021" s="839" t="s">
        <v>2748</v>
      </c>
      <c r="E1021" s="825" t="s">
        <v>3126</v>
      </c>
      <c r="F1021" s="839" t="s">
        <v>3127</v>
      </c>
      <c r="G1021" s="825" t="s">
        <v>4552</v>
      </c>
      <c r="H1021" s="825" t="s">
        <v>4553</v>
      </c>
      <c r="I1021" s="831">
        <v>404.5</v>
      </c>
      <c r="J1021" s="831">
        <v>2</v>
      </c>
      <c r="K1021" s="832">
        <v>809</v>
      </c>
    </row>
    <row r="1022" spans="1:11" ht="14.45" customHeight="1" x14ac:dyDescent="0.2">
      <c r="A1022" s="821" t="s">
        <v>571</v>
      </c>
      <c r="B1022" s="822" t="s">
        <v>572</v>
      </c>
      <c r="C1022" s="825" t="s">
        <v>2747</v>
      </c>
      <c r="D1022" s="839" t="s">
        <v>2748</v>
      </c>
      <c r="E1022" s="825" t="s">
        <v>3126</v>
      </c>
      <c r="F1022" s="839" t="s">
        <v>3127</v>
      </c>
      <c r="G1022" s="825" t="s">
        <v>4554</v>
      </c>
      <c r="H1022" s="825" t="s">
        <v>4555</v>
      </c>
      <c r="I1022" s="831">
        <v>518.53997802734375</v>
      </c>
      <c r="J1022" s="831">
        <v>1</v>
      </c>
      <c r="K1022" s="832">
        <v>518.53997802734375</v>
      </c>
    </row>
    <row r="1023" spans="1:11" ht="14.45" customHeight="1" x14ac:dyDescent="0.2">
      <c r="A1023" s="821" t="s">
        <v>571</v>
      </c>
      <c r="B1023" s="822" t="s">
        <v>572</v>
      </c>
      <c r="C1023" s="825" t="s">
        <v>2747</v>
      </c>
      <c r="D1023" s="839" t="s">
        <v>2748</v>
      </c>
      <c r="E1023" s="825" t="s">
        <v>3126</v>
      </c>
      <c r="F1023" s="839" t="s">
        <v>3127</v>
      </c>
      <c r="G1023" s="825" t="s">
        <v>4556</v>
      </c>
      <c r="H1023" s="825" t="s">
        <v>4557</v>
      </c>
      <c r="I1023" s="831">
        <v>518.53997802734375</v>
      </c>
      <c r="J1023" s="831">
        <v>2</v>
      </c>
      <c r="K1023" s="832">
        <v>1037.0799560546875</v>
      </c>
    </row>
    <row r="1024" spans="1:11" ht="14.45" customHeight="1" x14ac:dyDescent="0.2">
      <c r="A1024" s="821" t="s">
        <v>571</v>
      </c>
      <c r="B1024" s="822" t="s">
        <v>572</v>
      </c>
      <c r="C1024" s="825" t="s">
        <v>2747</v>
      </c>
      <c r="D1024" s="839" t="s">
        <v>2748</v>
      </c>
      <c r="E1024" s="825" t="s">
        <v>3126</v>
      </c>
      <c r="F1024" s="839" t="s">
        <v>3127</v>
      </c>
      <c r="G1024" s="825" t="s">
        <v>4558</v>
      </c>
      <c r="H1024" s="825" t="s">
        <v>4559</v>
      </c>
      <c r="I1024" s="831">
        <v>518.53997802734375</v>
      </c>
      <c r="J1024" s="831">
        <v>3</v>
      </c>
      <c r="K1024" s="832">
        <v>1555.6199340820313</v>
      </c>
    </row>
    <row r="1025" spans="1:11" ht="14.45" customHeight="1" x14ac:dyDescent="0.2">
      <c r="A1025" s="821" t="s">
        <v>571</v>
      </c>
      <c r="B1025" s="822" t="s">
        <v>572</v>
      </c>
      <c r="C1025" s="825" t="s">
        <v>2747</v>
      </c>
      <c r="D1025" s="839" t="s">
        <v>2748</v>
      </c>
      <c r="E1025" s="825" t="s">
        <v>3126</v>
      </c>
      <c r="F1025" s="839" t="s">
        <v>3127</v>
      </c>
      <c r="G1025" s="825" t="s">
        <v>4560</v>
      </c>
      <c r="H1025" s="825" t="s">
        <v>4561</v>
      </c>
      <c r="I1025" s="831">
        <v>6028.52001953125</v>
      </c>
      <c r="J1025" s="831">
        <v>1</v>
      </c>
      <c r="K1025" s="832">
        <v>6028.52001953125</v>
      </c>
    </row>
    <row r="1026" spans="1:11" ht="14.45" customHeight="1" x14ac:dyDescent="0.2">
      <c r="A1026" s="821" t="s">
        <v>571</v>
      </c>
      <c r="B1026" s="822" t="s">
        <v>572</v>
      </c>
      <c r="C1026" s="825" t="s">
        <v>2747</v>
      </c>
      <c r="D1026" s="839" t="s">
        <v>2748</v>
      </c>
      <c r="E1026" s="825" t="s">
        <v>3126</v>
      </c>
      <c r="F1026" s="839" t="s">
        <v>3127</v>
      </c>
      <c r="G1026" s="825" t="s">
        <v>4562</v>
      </c>
      <c r="H1026" s="825" t="s">
        <v>4563</v>
      </c>
      <c r="I1026" s="831">
        <v>6028.52001953125</v>
      </c>
      <c r="J1026" s="831">
        <v>2</v>
      </c>
      <c r="K1026" s="832">
        <v>12057.0400390625</v>
      </c>
    </row>
    <row r="1027" spans="1:11" ht="14.45" customHeight="1" x14ac:dyDescent="0.2">
      <c r="A1027" s="821" t="s">
        <v>571</v>
      </c>
      <c r="B1027" s="822" t="s">
        <v>572</v>
      </c>
      <c r="C1027" s="825" t="s">
        <v>2747</v>
      </c>
      <c r="D1027" s="839" t="s">
        <v>2748</v>
      </c>
      <c r="E1027" s="825" t="s">
        <v>3126</v>
      </c>
      <c r="F1027" s="839" t="s">
        <v>3127</v>
      </c>
      <c r="G1027" s="825" t="s">
        <v>4564</v>
      </c>
      <c r="H1027" s="825" t="s">
        <v>4565</v>
      </c>
      <c r="I1027" s="831">
        <v>6028.52001953125</v>
      </c>
      <c r="J1027" s="831">
        <v>1</v>
      </c>
      <c r="K1027" s="832">
        <v>6028.52001953125</v>
      </c>
    </row>
    <row r="1028" spans="1:11" ht="14.45" customHeight="1" x14ac:dyDescent="0.2">
      <c r="A1028" s="821" t="s">
        <v>571</v>
      </c>
      <c r="B1028" s="822" t="s">
        <v>572</v>
      </c>
      <c r="C1028" s="825" t="s">
        <v>2747</v>
      </c>
      <c r="D1028" s="839" t="s">
        <v>2748</v>
      </c>
      <c r="E1028" s="825" t="s">
        <v>3126</v>
      </c>
      <c r="F1028" s="839" t="s">
        <v>3127</v>
      </c>
      <c r="G1028" s="825" t="s">
        <v>4566</v>
      </c>
      <c r="H1028" s="825" t="s">
        <v>4567</v>
      </c>
      <c r="I1028" s="831">
        <v>6028.52001953125</v>
      </c>
      <c r="J1028" s="831">
        <v>1</v>
      </c>
      <c r="K1028" s="832">
        <v>6028.52001953125</v>
      </c>
    </row>
    <row r="1029" spans="1:11" ht="14.45" customHeight="1" x14ac:dyDescent="0.2">
      <c r="A1029" s="821" t="s">
        <v>571</v>
      </c>
      <c r="B1029" s="822" t="s">
        <v>572</v>
      </c>
      <c r="C1029" s="825" t="s">
        <v>2747</v>
      </c>
      <c r="D1029" s="839" t="s">
        <v>2748</v>
      </c>
      <c r="E1029" s="825" t="s">
        <v>3126</v>
      </c>
      <c r="F1029" s="839" t="s">
        <v>3127</v>
      </c>
      <c r="G1029" s="825" t="s">
        <v>4568</v>
      </c>
      <c r="H1029" s="825" t="s">
        <v>4569</v>
      </c>
      <c r="I1029" s="831">
        <v>6028.52001953125</v>
      </c>
      <c r="J1029" s="831">
        <v>1</v>
      </c>
      <c r="K1029" s="832">
        <v>6028.52001953125</v>
      </c>
    </row>
    <row r="1030" spans="1:11" ht="14.45" customHeight="1" x14ac:dyDescent="0.2">
      <c r="A1030" s="821" t="s">
        <v>571</v>
      </c>
      <c r="B1030" s="822" t="s">
        <v>572</v>
      </c>
      <c r="C1030" s="825" t="s">
        <v>2747</v>
      </c>
      <c r="D1030" s="839" t="s">
        <v>2748</v>
      </c>
      <c r="E1030" s="825" t="s">
        <v>3126</v>
      </c>
      <c r="F1030" s="839" t="s">
        <v>3127</v>
      </c>
      <c r="G1030" s="825" t="s">
        <v>4570</v>
      </c>
      <c r="H1030" s="825" t="s">
        <v>4571</v>
      </c>
      <c r="I1030" s="831">
        <v>6028.533365885417</v>
      </c>
      <c r="J1030" s="831">
        <v>3</v>
      </c>
      <c r="K1030" s="832">
        <v>18085.60009765625</v>
      </c>
    </row>
    <row r="1031" spans="1:11" ht="14.45" customHeight="1" x14ac:dyDescent="0.2">
      <c r="A1031" s="821" t="s">
        <v>571</v>
      </c>
      <c r="B1031" s="822" t="s">
        <v>572</v>
      </c>
      <c r="C1031" s="825" t="s">
        <v>2747</v>
      </c>
      <c r="D1031" s="839" t="s">
        <v>2748</v>
      </c>
      <c r="E1031" s="825" t="s">
        <v>3126</v>
      </c>
      <c r="F1031" s="839" t="s">
        <v>3127</v>
      </c>
      <c r="G1031" s="825" t="s">
        <v>4572</v>
      </c>
      <c r="H1031" s="825" t="s">
        <v>4573</v>
      </c>
      <c r="I1031" s="831">
        <v>1552.5</v>
      </c>
      <c r="J1031" s="831">
        <v>1</v>
      </c>
      <c r="K1031" s="832">
        <v>1552.5</v>
      </c>
    </row>
    <row r="1032" spans="1:11" ht="14.45" customHeight="1" x14ac:dyDescent="0.2">
      <c r="A1032" s="821" t="s">
        <v>571</v>
      </c>
      <c r="B1032" s="822" t="s">
        <v>572</v>
      </c>
      <c r="C1032" s="825" t="s">
        <v>2747</v>
      </c>
      <c r="D1032" s="839" t="s">
        <v>2748</v>
      </c>
      <c r="E1032" s="825" t="s">
        <v>3126</v>
      </c>
      <c r="F1032" s="839" t="s">
        <v>3127</v>
      </c>
      <c r="G1032" s="825" t="s">
        <v>4574</v>
      </c>
      <c r="H1032" s="825" t="s">
        <v>4575</v>
      </c>
      <c r="I1032" s="831">
        <v>1552.5</v>
      </c>
      <c r="J1032" s="831">
        <v>1</v>
      </c>
      <c r="K1032" s="832">
        <v>1552.5</v>
      </c>
    </row>
    <row r="1033" spans="1:11" ht="14.45" customHeight="1" x14ac:dyDescent="0.2">
      <c r="A1033" s="821" t="s">
        <v>571</v>
      </c>
      <c r="B1033" s="822" t="s">
        <v>572</v>
      </c>
      <c r="C1033" s="825" t="s">
        <v>2747</v>
      </c>
      <c r="D1033" s="839" t="s">
        <v>2748</v>
      </c>
      <c r="E1033" s="825" t="s">
        <v>3126</v>
      </c>
      <c r="F1033" s="839" t="s">
        <v>3127</v>
      </c>
      <c r="G1033" s="825" t="s">
        <v>4576</v>
      </c>
      <c r="H1033" s="825" t="s">
        <v>4577</v>
      </c>
      <c r="I1033" s="831">
        <v>1552.5</v>
      </c>
      <c r="J1033" s="831">
        <v>1</v>
      </c>
      <c r="K1033" s="832">
        <v>1552.5</v>
      </c>
    </row>
    <row r="1034" spans="1:11" ht="14.45" customHeight="1" x14ac:dyDescent="0.2">
      <c r="A1034" s="821" t="s">
        <v>571</v>
      </c>
      <c r="B1034" s="822" t="s">
        <v>572</v>
      </c>
      <c r="C1034" s="825" t="s">
        <v>2747</v>
      </c>
      <c r="D1034" s="839" t="s">
        <v>2748</v>
      </c>
      <c r="E1034" s="825" t="s">
        <v>3126</v>
      </c>
      <c r="F1034" s="839" t="s">
        <v>3127</v>
      </c>
      <c r="G1034" s="825" t="s">
        <v>4578</v>
      </c>
      <c r="H1034" s="825" t="s">
        <v>4579</v>
      </c>
      <c r="I1034" s="831">
        <v>1552.5</v>
      </c>
      <c r="J1034" s="831">
        <v>1</v>
      </c>
      <c r="K1034" s="832">
        <v>1552.5</v>
      </c>
    </row>
    <row r="1035" spans="1:11" ht="14.45" customHeight="1" x14ac:dyDescent="0.2">
      <c r="A1035" s="821" t="s">
        <v>571</v>
      </c>
      <c r="B1035" s="822" t="s">
        <v>572</v>
      </c>
      <c r="C1035" s="825" t="s">
        <v>2747</v>
      </c>
      <c r="D1035" s="839" t="s">
        <v>2748</v>
      </c>
      <c r="E1035" s="825" t="s">
        <v>3126</v>
      </c>
      <c r="F1035" s="839" t="s">
        <v>3127</v>
      </c>
      <c r="G1035" s="825" t="s">
        <v>4580</v>
      </c>
      <c r="H1035" s="825" t="s">
        <v>4581</v>
      </c>
      <c r="I1035" s="831">
        <v>1552.5</v>
      </c>
      <c r="J1035" s="831">
        <v>2</v>
      </c>
      <c r="K1035" s="832">
        <v>3105</v>
      </c>
    </row>
    <row r="1036" spans="1:11" ht="14.45" customHeight="1" x14ac:dyDescent="0.2">
      <c r="A1036" s="821" t="s">
        <v>571</v>
      </c>
      <c r="B1036" s="822" t="s">
        <v>572</v>
      </c>
      <c r="C1036" s="825" t="s">
        <v>2747</v>
      </c>
      <c r="D1036" s="839" t="s">
        <v>2748</v>
      </c>
      <c r="E1036" s="825" t="s">
        <v>3126</v>
      </c>
      <c r="F1036" s="839" t="s">
        <v>3127</v>
      </c>
      <c r="G1036" s="825" t="s">
        <v>4582</v>
      </c>
      <c r="H1036" s="825" t="s">
        <v>4583</v>
      </c>
      <c r="I1036" s="831">
        <v>1552.5</v>
      </c>
      <c r="J1036" s="831">
        <v>1</v>
      </c>
      <c r="K1036" s="832">
        <v>1552.5</v>
      </c>
    </row>
    <row r="1037" spans="1:11" ht="14.45" customHeight="1" x14ac:dyDescent="0.2">
      <c r="A1037" s="821" t="s">
        <v>571</v>
      </c>
      <c r="B1037" s="822" t="s">
        <v>572</v>
      </c>
      <c r="C1037" s="825" t="s">
        <v>2747</v>
      </c>
      <c r="D1037" s="839" t="s">
        <v>2748</v>
      </c>
      <c r="E1037" s="825" t="s">
        <v>3126</v>
      </c>
      <c r="F1037" s="839" t="s">
        <v>3127</v>
      </c>
      <c r="G1037" s="825" t="s">
        <v>4584</v>
      </c>
      <c r="H1037" s="825" t="s">
        <v>4585</v>
      </c>
      <c r="I1037" s="831">
        <v>1552.5</v>
      </c>
      <c r="J1037" s="831">
        <v>3</v>
      </c>
      <c r="K1037" s="832">
        <v>4657.5</v>
      </c>
    </row>
    <row r="1038" spans="1:11" ht="14.45" customHeight="1" x14ac:dyDescent="0.2">
      <c r="A1038" s="821" t="s">
        <v>571</v>
      </c>
      <c r="B1038" s="822" t="s">
        <v>572</v>
      </c>
      <c r="C1038" s="825" t="s">
        <v>2747</v>
      </c>
      <c r="D1038" s="839" t="s">
        <v>2748</v>
      </c>
      <c r="E1038" s="825" t="s">
        <v>3126</v>
      </c>
      <c r="F1038" s="839" t="s">
        <v>3127</v>
      </c>
      <c r="G1038" s="825" t="s">
        <v>4586</v>
      </c>
      <c r="H1038" s="825" t="s">
        <v>4587</v>
      </c>
      <c r="I1038" s="831">
        <v>1552.5</v>
      </c>
      <c r="J1038" s="831">
        <v>1</v>
      </c>
      <c r="K1038" s="832">
        <v>1552.5</v>
      </c>
    </row>
    <row r="1039" spans="1:11" ht="14.45" customHeight="1" x14ac:dyDescent="0.2">
      <c r="A1039" s="821" t="s">
        <v>571</v>
      </c>
      <c r="B1039" s="822" t="s">
        <v>572</v>
      </c>
      <c r="C1039" s="825" t="s">
        <v>2747</v>
      </c>
      <c r="D1039" s="839" t="s">
        <v>2748</v>
      </c>
      <c r="E1039" s="825" t="s">
        <v>3126</v>
      </c>
      <c r="F1039" s="839" t="s">
        <v>3127</v>
      </c>
      <c r="G1039" s="825" t="s">
        <v>4588</v>
      </c>
      <c r="H1039" s="825" t="s">
        <v>4589</v>
      </c>
      <c r="I1039" s="831">
        <v>1552.5</v>
      </c>
      <c r="J1039" s="831">
        <v>1</v>
      </c>
      <c r="K1039" s="832">
        <v>1552.5</v>
      </c>
    </row>
    <row r="1040" spans="1:11" ht="14.45" customHeight="1" x14ac:dyDescent="0.2">
      <c r="A1040" s="821" t="s">
        <v>571</v>
      </c>
      <c r="B1040" s="822" t="s">
        <v>572</v>
      </c>
      <c r="C1040" s="825" t="s">
        <v>2747</v>
      </c>
      <c r="D1040" s="839" t="s">
        <v>2748</v>
      </c>
      <c r="E1040" s="825" t="s">
        <v>3126</v>
      </c>
      <c r="F1040" s="839" t="s">
        <v>3127</v>
      </c>
      <c r="G1040" s="825" t="s">
        <v>4590</v>
      </c>
      <c r="H1040" s="825" t="s">
        <v>4591</v>
      </c>
      <c r="I1040" s="831">
        <v>1552.5</v>
      </c>
      <c r="J1040" s="831">
        <v>1</v>
      </c>
      <c r="K1040" s="832">
        <v>1552.5</v>
      </c>
    </row>
    <row r="1041" spans="1:11" ht="14.45" customHeight="1" x14ac:dyDescent="0.2">
      <c r="A1041" s="821" t="s">
        <v>571</v>
      </c>
      <c r="B1041" s="822" t="s">
        <v>572</v>
      </c>
      <c r="C1041" s="825" t="s">
        <v>2747</v>
      </c>
      <c r="D1041" s="839" t="s">
        <v>2748</v>
      </c>
      <c r="E1041" s="825" t="s">
        <v>3126</v>
      </c>
      <c r="F1041" s="839" t="s">
        <v>3127</v>
      </c>
      <c r="G1041" s="825" t="s">
        <v>4592</v>
      </c>
      <c r="H1041" s="825" t="s">
        <v>4593</v>
      </c>
      <c r="I1041" s="831">
        <v>1552.5</v>
      </c>
      <c r="J1041" s="831">
        <v>2</v>
      </c>
      <c r="K1041" s="832">
        <v>3105</v>
      </c>
    </row>
    <row r="1042" spans="1:11" ht="14.45" customHeight="1" x14ac:dyDescent="0.2">
      <c r="A1042" s="821" t="s">
        <v>571</v>
      </c>
      <c r="B1042" s="822" t="s">
        <v>572</v>
      </c>
      <c r="C1042" s="825" t="s">
        <v>2747</v>
      </c>
      <c r="D1042" s="839" t="s">
        <v>2748</v>
      </c>
      <c r="E1042" s="825" t="s">
        <v>3126</v>
      </c>
      <c r="F1042" s="839" t="s">
        <v>3127</v>
      </c>
      <c r="G1042" s="825" t="s">
        <v>4594</v>
      </c>
      <c r="H1042" s="825" t="s">
        <v>4595</v>
      </c>
      <c r="I1042" s="831">
        <v>908.41998291015625</v>
      </c>
      <c r="J1042" s="831">
        <v>2</v>
      </c>
      <c r="K1042" s="832">
        <v>1816.8399658203125</v>
      </c>
    </row>
    <row r="1043" spans="1:11" ht="14.45" customHeight="1" x14ac:dyDescent="0.2">
      <c r="A1043" s="821" t="s">
        <v>571</v>
      </c>
      <c r="B1043" s="822" t="s">
        <v>572</v>
      </c>
      <c r="C1043" s="825" t="s">
        <v>2747</v>
      </c>
      <c r="D1043" s="839" t="s">
        <v>2748</v>
      </c>
      <c r="E1043" s="825" t="s">
        <v>3126</v>
      </c>
      <c r="F1043" s="839" t="s">
        <v>3127</v>
      </c>
      <c r="G1043" s="825" t="s">
        <v>4596</v>
      </c>
      <c r="H1043" s="825" t="s">
        <v>4597</v>
      </c>
      <c r="I1043" s="831">
        <v>908.41998291015625</v>
      </c>
      <c r="J1043" s="831">
        <v>3</v>
      </c>
      <c r="K1043" s="832">
        <v>2725.260009765625</v>
      </c>
    </row>
    <row r="1044" spans="1:11" ht="14.45" customHeight="1" x14ac:dyDescent="0.2">
      <c r="A1044" s="821" t="s">
        <v>571</v>
      </c>
      <c r="B1044" s="822" t="s">
        <v>572</v>
      </c>
      <c r="C1044" s="825" t="s">
        <v>2747</v>
      </c>
      <c r="D1044" s="839" t="s">
        <v>2748</v>
      </c>
      <c r="E1044" s="825" t="s">
        <v>3126</v>
      </c>
      <c r="F1044" s="839" t="s">
        <v>3127</v>
      </c>
      <c r="G1044" s="825" t="s">
        <v>4598</v>
      </c>
      <c r="H1044" s="825" t="s">
        <v>4599</v>
      </c>
      <c r="I1044" s="831">
        <v>1213.5</v>
      </c>
      <c r="J1044" s="831">
        <v>1</v>
      </c>
      <c r="K1044" s="832">
        <v>1213.5</v>
      </c>
    </row>
    <row r="1045" spans="1:11" ht="14.45" customHeight="1" x14ac:dyDescent="0.2">
      <c r="A1045" s="821" t="s">
        <v>571</v>
      </c>
      <c r="B1045" s="822" t="s">
        <v>572</v>
      </c>
      <c r="C1045" s="825" t="s">
        <v>2747</v>
      </c>
      <c r="D1045" s="839" t="s">
        <v>2748</v>
      </c>
      <c r="E1045" s="825" t="s">
        <v>3126</v>
      </c>
      <c r="F1045" s="839" t="s">
        <v>3127</v>
      </c>
      <c r="G1045" s="825" t="s">
        <v>4600</v>
      </c>
      <c r="H1045" s="825" t="s">
        <v>4601</v>
      </c>
      <c r="I1045" s="831">
        <v>1213.489990234375</v>
      </c>
      <c r="J1045" s="831">
        <v>4</v>
      </c>
      <c r="K1045" s="832">
        <v>4853.9599609375</v>
      </c>
    </row>
    <row r="1046" spans="1:11" ht="14.45" customHeight="1" x14ac:dyDescent="0.2">
      <c r="A1046" s="821" t="s">
        <v>571</v>
      </c>
      <c r="B1046" s="822" t="s">
        <v>572</v>
      </c>
      <c r="C1046" s="825" t="s">
        <v>2747</v>
      </c>
      <c r="D1046" s="839" t="s">
        <v>2748</v>
      </c>
      <c r="E1046" s="825" t="s">
        <v>3126</v>
      </c>
      <c r="F1046" s="839" t="s">
        <v>3127</v>
      </c>
      <c r="G1046" s="825" t="s">
        <v>4602</v>
      </c>
      <c r="H1046" s="825" t="s">
        <v>4603</v>
      </c>
      <c r="I1046" s="831">
        <v>1213.489990234375</v>
      </c>
      <c r="J1046" s="831">
        <v>8</v>
      </c>
      <c r="K1046" s="832">
        <v>9707.919921875</v>
      </c>
    </row>
    <row r="1047" spans="1:11" ht="14.45" customHeight="1" x14ac:dyDescent="0.2">
      <c r="A1047" s="821" t="s">
        <v>571</v>
      </c>
      <c r="B1047" s="822" t="s">
        <v>572</v>
      </c>
      <c r="C1047" s="825" t="s">
        <v>2747</v>
      </c>
      <c r="D1047" s="839" t="s">
        <v>2748</v>
      </c>
      <c r="E1047" s="825" t="s">
        <v>3126</v>
      </c>
      <c r="F1047" s="839" t="s">
        <v>3127</v>
      </c>
      <c r="G1047" s="825" t="s">
        <v>4604</v>
      </c>
      <c r="H1047" s="825" t="s">
        <v>4605</v>
      </c>
      <c r="I1047" s="831">
        <v>1213.489990234375</v>
      </c>
      <c r="J1047" s="831">
        <v>9</v>
      </c>
      <c r="K1047" s="832">
        <v>10921.409912109375</v>
      </c>
    </row>
    <row r="1048" spans="1:11" ht="14.45" customHeight="1" x14ac:dyDescent="0.2">
      <c r="A1048" s="821" t="s">
        <v>571</v>
      </c>
      <c r="B1048" s="822" t="s">
        <v>572</v>
      </c>
      <c r="C1048" s="825" t="s">
        <v>2747</v>
      </c>
      <c r="D1048" s="839" t="s">
        <v>2748</v>
      </c>
      <c r="E1048" s="825" t="s">
        <v>3126</v>
      </c>
      <c r="F1048" s="839" t="s">
        <v>3127</v>
      </c>
      <c r="G1048" s="825" t="s">
        <v>4606</v>
      </c>
      <c r="H1048" s="825" t="s">
        <v>4607</v>
      </c>
      <c r="I1048" s="831">
        <v>1213.5</v>
      </c>
      <c r="J1048" s="831">
        <v>9</v>
      </c>
      <c r="K1048" s="832">
        <v>10921.5</v>
      </c>
    </row>
    <row r="1049" spans="1:11" ht="14.45" customHeight="1" x14ac:dyDescent="0.2">
      <c r="A1049" s="821" t="s">
        <v>571</v>
      </c>
      <c r="B1049" s="822" t="s">
        <v>572</v>
      </c>
      <c r="C1049" s="825" t="s">
        <v>2747</v>
      </c>
      <c r="D1049" s="839" t="s">
        <v>2748</v>
      </c>
      <c r="E1049" s="825" t="s">
        <v>3126</v>
      </c>
      <c r="F1049" s="839" t="s">
        <v>3127</v>
      </c>
      <c r="G1049" s="825" t="s">
        <v>4608</v>
      </c>
      <c r="H1049" s="825" t="s">
        <v>4609</v>
      </c>
      <c r="I1049" s="831">
        <v>1322.6700439453125</v>
      </c>
      <c r="J1049" s="831">
        <v>9</v>
      </c>
      <c r="K1049" s="832">
        <v>11904.030395507813</v>
      </c>
    </row>
    <row r="1050" spans="1:11" ht="14.45" customHeight="1" x14ac:dyDescent="0.2">
      <c r="A1050" s="821" t="s">
        <v>571</v>
      </c>
      <c r="B1050" s="822" t="s">
        <v>572</v>
      </c>
      <c r="C1050" s="825" t="s">
        <v>2747</v>
      </c>
      <c r="D1050" s="839" t="s">
        <v>2748</v>
      </c>
      <c r="E1050" s="825" t="s">
        <v>3126</v>
      </c>
      <c r="F1050" s="839" t="s">
        <v>3127</v>
      </c>
      <c r="G1050" s="825" t="s">
        <v>4610</v>
      </c>
      <c r="H1050" s="825" t="s">
        <v>4611</v>
      </c>
      <c r="I1050" s="831">
        <v>1322.6700439453125</v>
      </c>
      <c r="J1050" s="831">
        <v>22</v>
      </c>
      <c r="K1050" s="832">
        <v>29098.750732421875</v>
      </c>
    </row>
    <row r="1051" spans="1:11" ht="14.45" customHeight="1" x14ac:dyDescent="0.2">
      <c r="A1051" s="821" t="s">
        <v>571</v>
      </c>
      <c r="B1051" s="822" t="s">
        <v>572</v>
      </c>
      <c r="C1051" s="825" t="s">
        <v>2747</v>
      </c>
      <c r="D1051" s="839" t="s">
        <v>2748</v>
      </c>
      <c r="E1051" s="825" t="s">
        <v>3126</v>
      </c>
      <c r="F1051" s="839" t="s">
        <v>3127</v>
      </c>
      <c r="G1051" s="825" t="s">
        <v>4612</v>
      </c>
      <c r="H1051" s="825" t="s">
        <v>4613</v>
      </c>
      <c r="I1051" s="831">
        <v>1322.6700439453125</v>
      </c>
      <c r="J1051" s="831">
        <v>15</v>
      </c>
      <c r="K1051" s="832">
        <v>19840.0703125</v>
      </c>
    </row>
    <row r="1052" spans="1:11" ht="14.45" customHeight="1" x14ac:dyDescent="0.2">
      <c r="A1052" s="821" t="s">
        <v>571</v>
      </c>
      <c r="B1052" s="822" t="s">
        <v>572</v>
      </c>
      <c r="C1052" s="825" t="s">
        <v>2747</v>
      </c>
      <c r="D1052" s="839" t="s">
        <v>2748</v>
      </c>
      <c r="E1052" s="825" t="s">
        <v>3126</v>
      </c>
      <c r="F1052" s="839" t="s">
        <v>3127</v>
      </c>
      <c r="G1052" s="825" t="s">
        <v>4614</v>
      </c>
      <c r="H1052" s="825" t="s">
        <v>4615</v>
      </c>
      <c r="I1052" s="831">
        <v>1322.6700439453125</v>
      </c>
      <c r="J1052" s="831">
        <v>10</v>
      </c>
      <c r="K1052" s="832">
        <v>13226.700439453125</v>
      </c>
    </row>
    <row r="1053" spans="1:11" ht="14.45" customHeight="1" x14ac:dyDescent="0.2">
      <c r="A1053" s="821" t="s">
        <v>571</v>
      </c>
      <c r="B1053" s="822" t="s">
        <v>572</v>
      </c>
      <c r="C1053" s="825" t="s">
        <v>2747</v>
      </c>
      <c r="D1053" s="839" t="s">
        <v>2748</v>
      </c>
      <c r="E1053" s="825" t="s">
        <v>3126</v>
      </c>
      <c r="F1053" s="839" t="s">
        <v>3127</v>
      </c>
      <c r="G1053" s="825" t="s">
        <v>4616</v>
      </c>
      <c r="H1053" s="825" t="s">
        <v>4617</v>
      </c>
      <c r="I1053" s="831">
        <v>1322.6700439453125</v>
      </c>
      <c r="J1053" s="831">
        <v>10</v>
      </c>
      <c r="K1053" s="832">
        <v>13226.710205078125</v>
      </c>
    </row>
    <row r="1054" spans="1:11" ht="14.45" customHeight="1" x14ac:dyDescent="0.2">
      <c r="A1054" s="821" t="s">
        <v>571</v>
      </c>
      <c r="B1054" s="822" t="s">
        <v>572</v>
      </c>
      <c r="C1054" s="825" t="s">
        <v>2747</v>
      </c>
      <c r="D1054" s="839" t="s">
        <v>2748</v>
      </c>
      <c r="E1054" s="825" t="s">
        <v>3126</v>
      </c>
      <c r="F1054" s="839" t="s">
        <v>3127</v>
      </c>
      <c r="G1054" s="825" t="s">
        <v>4618</v>
      </c>
      <c r="H1054" s="825" t="s">
        <v>4619</v>
      </c>
      <c r="I1054" s="831">
        <v>1405.52001953125</v>
      </c>
      <c r="J1054" s="831">
        <v>5</v>
      </c>
      <c r="K1054" s="832">
        <v>7027.60009765625</v>
      </c>
    </row>
    <row r="1055" spans="1:11" ht="14.45" customHeight="1" x14ac:dyDescent="0.2">
      <c r="A1055" s="821" t="s">
        <v>571</v>
      </c>
      <c r="B1055" s="822" t="s">
        <v>572</v>
      </c>
      <c r="C1055" s="825" t="s">
        <v>2747</v>
      </c>
      <c r="D1055" s="839" t="s">
        <v>2748</v>
      </c>
      <c r="E1055" s="825" t="s">
        <v>3126</v>
      </c>
      <c r="F1055" s="839" t="s">
        <v>3127</v>
      </c>
      <c r="G1055" s="825" t="s">
        <v>4620</v>
      </c>
      <c r="H1055" s="825" t="s">
        <v>4621</v>
      </c>
      <c r="I1055" s="831">
        <v>1405.52001953125</v>
      </c>
      <c r="J1055" s="831">
        <v>3</v>
      </c>
      <c r="K1055" s="832">
        <v>4216.56005859375</v>
      </c>
    </row>
    <row r="1056" spans="1:11" ht="14.45" customHeight="1" x14ac:dyDescent="0.2">
      <c r="A1056" s="821" t="s">
        <v>571</v>
      </c>
      <c r="B1056" s="822" t="s">
        <v>572</v>
      </c>
      <c r="C1056" s="825" t="s">
        <v>2747</v>
      </c>
      <c r="D1056" s="839" t="s">
        <v>2748</v>
      </c>
      <c r="E1056" s="825" t="s">
        <v>3126</v>
      </c>
      <c r="F1056" s="839" t="s">
        <v>3127</v>
      </c>
      <c r="G1056" s="825" t="s">
        <v>4622</v>
      </c>
      <c r="H1056" s="825" t="s">
        <v>4623</v>
      </c>
      <c r="I1056" s="831">
        <v>1524.4300537109375</v>
      </c>
      <c r="J1056" s="831">
        <v>1</v>
      </c>
      <c r="K1056" s="832">
        <v>1524.4300537109375</v>
      </c>
    </row>
    <row r="1057" spans="1:11" ht="14.45" customHeight="1" x14ac:dyDescent="0.2">
      <c r="A1057" s="821" t="s">
        <v>571</v>
      </c>
      <c r="B1057" s="822" t="s">
        <v>572</v>
      </c>
      <c r="C1057" s="825" t="s">
        <v>2747</v>
      </c>
      <c r="D1057" s="839" t="s">
        <v>2748</v>
      </c>
      <c r="E1057" s="825" t="s">
        <v>3126</v>
      </c>
      <c r="F1057" s="839" t="s">
        <v>3127</v>
      </c>
      <c r="G1057" s="825" t="s">
        <v>4624</v>
      </c>
      <c r="H1057" s="825" t="s">
        <v>4625</v>
      </c>
      <c r="I1057" s="831">
        <v>1524.4300537109375</v>
      </c>
      <c r="J1057" s="831">
        <v>3</v>
      </c>
      <c r="K1057" s="832">
        <v>4573.2901611328125</v>
      </c>
    </row>
    <row r="1058" spans="1:11" ht="14.45" customHeight="1" x14ac:dyDescent="0.2">
      <c r="A1058" s="821" t="s">
        <v>571</v>
      </c>
      <c r="B1058" s="822" t="s">
        <v>572</v>
      </c>
      <c r="C1058" s="825" t="s">
        <v>2747</v>
      </c>
      <c r="D1058" s="839" t="s">
        <v>2748</v>
      </c>
      <c r="E1058" s="825" t="s">
        <v>3126</v>
      </c>
      <c r="F1058" s="839" t="s">
        <v>3127</v>
      </c>
      <c r="G1058" s="825" t="s">
        <v>4626</v>
      </c>
      <c r="H1058" s="825" t="s">
        <v>4627</v>
      </c>
      <c r="I1058" s="831">
        <v>1637.4949951171875</v>
      </c>
      <c r="J1058" s="831">
        <v>2</v>
      </c>
      <c r="K1058" s="832">
        <v>3274.989990234375</v>
      </c>
    </row>
    <row r="1059" spans="1:11" ht="14.45" customHeight="1" x14ac:dyDescent="0.2">
      <c r="A1059" s="821" t="s">
        <v>571</v>
      </c>
      <c r="B1059" s="822" t="s">
        <v>572</v>
      </c>
      <c r="C1059" s="825" t="s">
        <v>2747</v>
      </c>
      <c r="D1059" s="839" t="s">
        <v>2748</v>
      </c>
      <c r="E1059" s="825" t="s">
        <v>3126</v>
      </c>
      <c r="F1059" s="839" t="s">
        <v>3127</v>
      </c>
      <c r="G1059" s="825" t="s">
        <v>4628</v>
      </c>
      <c r="H1059" s="825" t="s">
        <v>4629</v>
      </c>
      <c r="I1059" s="831">
        <v>1089.719970703125</v>
      </c>
      <c r="J1059" s="831">
        <v>7</v>
      </c>
      <c r="K1059" s="832">
        <v>7628.02978515625</v>
      </c>
    </row>
    <row r="1060" spans="1:11" ht="14.45" customHeight="1" x14ac:dyDescent="0.2">
      <c r="A1060" s="821" t="s">
        <v>571</v>
      </c>
      <c r="B1060" s="822" t="s">
        <v>572</v>
      </c>
      <c r="C1060" s="825" t="s">
        <v>2747</v>
      </c>
      <c r="D1060" s="839" t="s">
        <v>2748</v>
      </c>
      <c r="E1060" s="825" t="s">
        <v>3126</v>
      </c>
      <c r="F1060" s="839" t="s">
        <v>3127</v>
      </c>
      <c r="G1060" s="825" t="s">
        <v>4630</v>
      </c>
      <c r="H1060" s="825" t="s">
        <v>4631</v>
      </c>
      <c r="I1060" s="831">
        <v>1089.719970703125</v>
      </c>
      <c r="J1060" s="831">
        <v>4</v>
      </c>
      <c r="K1060" s="832">
        <v>4358.8798828125</v>
      </c>
    </row>
    <row r="1061" spans="1:11" ht="14.45" customHeight="1" x14ac:dyDescent="0.2">
      <c r="A1061" s="821" t="s">
        <v>571</v>
      </c>
      <c r="B1061" s="822" t="s">
        <v>572</v>
      </c>
      <c r="C1061" s="825" t="s">
        <v>2747</v>
      </c>
      <c r="D1061" s="839" t="s">
        <v>2748</v>
      </c>
      <c r="E1061" s="825" t="s">
        <v>3126</v>
      </c>
      <c r="F1061" s="839" t="s">
        <v>3127</v>
      </c>
      <c r="G1061" s="825" t="s">
        <v>4632</v>
      </c>
      <c r="H1061" s="825" t="s">
        <v>4633</v>
      </c>
      <c r="I1061" s="831">
        <v>1089.719970703125</v>
      </c>
      <c r="J1061" s="831">
        <v>6</v>
      </c>
      <c r="K1061" s="832">
        <v>6538.31982421875</v>
      </c>
    </row>
    <row r="1062" spans="1:11" ht="14.45" customHeight="1" x14ac:dyDescent="0.2">
      <c r="A1062" s="821" t="s">
        <v>571</v>
      </c>
      <c r="B1062" s="822" t="s">
        <v>572</v>
      </c>
      <c r="C1062" s="825" t="s">
        <v>2747</v>
      </c>
      <c r="D1062" s="839" t="s">
        <v>2748</v>
      </c>
      <c r="E1062" s="825" t="s">
        <v>3126</v>
      </c>
      <c r="F1062" s="839" t="s">
        <v>3127</v>
      </c>
      <c r="G1062" s="825" t="s">
        <v>4634</v>
      </c>
      <c r="H1062" s="825" t="s">
        <v>4635</v>
      </c>
      <c r="I1062" s="831">
        <v>1089.719970703125</v>
      </c>
      <c r="J1062" s="831">
        <v>4</v>
      </c>
      <c r="K1062" s="832">
        <v>4358.8798828125</v>
      </c>
    </row>
    <row r="1063" spans="1:11" ht="14.45" customHeight="1" x14ac:dyDescent="0.2">
      <c r="A1063" s="821" t="s">
        <v>571</v>
      </c>
      <c r="B1063" s="822" t="s">
        <v>572</v>
      </c>
      <c r="C1063" s="825" t="s">
        <v>2747</v>
      </c>
      <c r="D1063" s="839" t="s">
        <v>2748</v>
      </c>
      <c r="E1063" s="825" t="s">
        <v>3126</v>
      </c>
      <c r="F1063" s="839" t="s">
        <v>3127</v>
      </c>
      <c r="G1063" s="825" t="s">
        <v>4636</v>
      </c>
      <c r="H1063" s="825" t="s">
        <v>4637</v>
      </c>
      <c r="I1063" s="831">
        <v>1161.8379638671875</v>
      </c>
      <c r="J1063" s="831">
        <v>6</v>
      </c>
      <c r="K1063" s="832">
        <v>6971.019775390625</v>
      </c>
    </row>
    <row r="1064" spans="1:11" ht="14.45" customHeight="1" x14ac:dyDescent="0.2">
      <c r="A1064" s="821" t="s">
        <v>571</v>
      </c>
      <c r="B1064" s="822" t="s">
        <v>572</v>
      </c>
      <c r="C1064" s="825" t="s">
        <v>2747</v>
      </c>
      <c r="D1064" s="839" t="s">
        <v>2748</v>
      </c>
      <c r="E1064" s="825" t="s">
        <v>3126</v>
      </c>
      <c r="F1064" s="839" t="s">
        <v>3127</v>
      </c>
      <c r="G1064" s="825" t="s">
        <v>4638</v>
      </c>
      <c r="H1064" s="825" t="s">
        <v>4639</v>
      </c>
      <c r="I1064" s="831">
        <v>1161.8319580078125</v>
      </c>
      <c r="J1064" s="831">
        <v>7</v>
      </c>
      <c r="K1064" s="832">
        <v>8132.8197021484375</v>
      </c>
    </row>
    <row r="1065" spans="1:11" ht="14.45" customHeight="1" x14ac:dyDescent="0.2">
      <c r="A1065" s="821" t="s">
        <v>571</v>
      </c>
      <c r="B1065" s="822" t="s">
        <v>572</v>
      </c>
      <c r="C1065" s="825" t="s">
        <v>2747</v>
      </c>
      <c r="D1065" s="839" t="s">
        <v>2748</v>
      </c>
      <c r="E1065" s="825" t="s">
        <v>3126</v>
      </c>
      <c r="F1065" s="839" t="s">
        <v>3127</v>
      </c>
      <c r="G1065" s="825" t="s">
        <v>4640</v>
      </c>
      <c r="H1065" s="825" t="s">
        <v>4641</v>
      </c>
      <c r="I1065" s="831">
        <v>1161.8332926432292</v>
      </c>
      <c r="J1065" s="831">
        <v>5</v>
      </c>
      <c r="K1065" s="832">
        <v>5809.169921875</v>
      </c>
    </row>
    <row r="1066" spans="1:11" ht="14.45" customHeight="1" x14ac:dyDescent="0.2">
      <c r="A1066" s="821" t="s">
        <v>571</v>
      </c>
      <c r="B1066" s="822" t="s">
        <v>572</v>
      </c>
      <c r="C1066" s="825" t="s">
        <v>2747</v>
      </c>
      <c r="D1066" s="839" t="s">
        <v>2748</v>
      </c>
      <c r="E1066" s="825" t="s">
        <v>3126</v>
      </c>
      <c r="F1066" s="839" t="s">
        <v>3127</v>
      </c>
      <c r="G1066" s="825" t="s">
        <v>4642</v>
      </c>
      <c r="H1066" s="825" t="s">
        <v>4643</v>
      </c>
      <c r="I1066" s="831">
        <v>1161.8299560546875</v>
      </c>
      <c r="J1066" s="831">
        <v>3</v>
      </c>
      <c r="K1066" s="832">
        <v>3485.4898681640625</v>
      </c>
    </row>
    <row r="1067" spans="1:11" ht="14.45" customHeight="1" x14ac:dyDescent="0.2">
      <c r="A1067" s="821" t="s">
        <v>571</v>
      </c>
      <c r="B1067" s="822" t="s">
        <v>572</v>
      </c>
      <c r="C1067" s="825" t="s">
        <v>2747</v>
      </c>
      <c r="D1067" s="839" t="s">
        <v>2748</v>
      </c>
      <c r="E1067" s="825" t="s">
        <v>3126</v>
      </c>
      <c r="F1067" s="839" t="s">
        <v>3127</v>
      </c>
      <c r="G1067" s="825" t="s">
        <v>4644</v>
      </c>
      <c r="H1067" s="825" t="s">
        <v>4645</v>
      </c>
      <c r="I1067" s="831">
        <v>1161.8399658203125</v>
      </c>
      <c r="J1067" s="831">
        <v>2</v>
      </c>
      <c r="K1067" s="832">
        <v>2323.669921875</v>
      </c>
    </row>
    <row r="1068" spans="1:11" ht="14.45" customHeight="1" x14ac:dyDescent="0.2">
      <c r="A1068" s="821" t="s">
        <v>571</v>
      </c>
      <c r="B1068" s="822" t="s">
        <v>572</v>
      </c>
      <c r="C1068" s="825" t="s">
        <v>2747</v>
      </c>
      <c r="D1068" s="839" t="s">
        <v>2748</v>
      </c>
      <c r="E1068" s="825" t="s">
        <v>3126</v>
      </c>
      <c r="F1068" s="839" t="s">
        <v>3127</v>
      </c>
      <c r="G1068" s="825" t="s">
        <v>4646</v>
      </c>
      <c r="H1068" s="825" t="s">
        <v>4647</v>
      </c>
      <c r="I1068" s="831">
        <v>1161.8399658203125</v>
      </c>
      <c r="J1068" s="831">
        <v>3</v>
      </c>
      <c r="K1068" s="832">
        <v>3485.5198974609375</v>
      </c>
    </row>
    <row r="1069" spans="1:11" ht="14.45" customHeight="1" x14ac:dyDescent="0.2">
      <c r="A1069" s="821" t="s">
        <v>571</v>
      </c>
      <c r="B1069" s="822" t="s">
        <v>572</v>
      </c>
      <c r="C1069" s="825" t="s">
        <v>2747</v>
      </c>
      <c r="D1069" s="839" t="s">
        <v>2748</v>
      </c>
      <c r="E1069" s="825" t="s">
        <v>3126</v>
      </c>
      <c r="F1069" s="839" t="s">
        <v>3127</v>
      </c>
      <c r="G1069" s="825" t="s">
        <v>4648</v>
      </c>
      <c r="H1069" s="825" t="s">
        <v>4649</v>
      </c>
      <c r="I1069" s="831">
        <v>1161.8299560546875</v>
      </c>
      <c r="J1069" s="831">
        <v>1</v>
      </c>
      <c r="K1069" s="832">
        <v>1161.8299560546875</v>
      </c>
    </row>
    <row r="1070" spans="1:11" ht="14.45" customHeight="1" x14ac:dyDescent="0.2">
      <c r="A1070" s="821" t="s">
        <v>571</v>
      </c>
      <c r="B1070" s="822" t="s">
        <v>572</v>
      </c>
      <c r="C1070" s="825" t="s">
        <v>2747</v>
      </c>
      <c r="D1070" s="839" t="s">
        <v>2748</v>
      </c>
      <c r="E1070" s="825" t="s">
        <v>3126</v>
      </c>
      <c r="F1070" s="839" t="s">
        <v>3127</v>
      </c>
      <c r="G1070" s="825" t="s">
        <v>4650</v>
      </c>
      <c r="H1070" s="825" t="s">
        <v>4651</v>
      </c>
      <c r="I1070" s="831">
        <v>1161.8299560546875</v>
      </c>
      <c r="J1070" s="831">
        <v>3</v>
      </c>
      <c r="K1070" s="832">
        <v>3485.4898681640625</v>
      </c>
    </row>
    <row r="1071" spans="1:11" ht="14.45" customHeight="1" x14ac:dyDescent="0.2">
      <c r="A1071" s="821" t="s">
        <v>571</v>
      </c>
      <c r="B1071" s="822" t="s">
        <v>572</v>
      </c>
      <c r="C1071" s="825" t="s">
        <v>2747</v>
      </c>
      <c r="D1071" s="839" t="s">
        <v>2748</v>
      </c>
      <c r="E1071" s="825" t="s">
        <v>3126</v>
      </c>
      <c r="F1071" s="839" t="s">
        <v>3127</v>
      </c>
      <c r="G1071" s="825" t="s">
        <v>4652</v>
      </c>
      <c r="H1071" s="825" t="s">
        <v>4653</v>
      </c>
      <c r="I1071" s="831">
        <v>1161.8349609375</v>
      </c>
      <c r="J1071" s="831">
        <v>2</v>
      </c>
      <c r="K1071" s="832">
        <v>2323.669921875</v>
      </c>
    </row>
    <row r="1072" spans="1:11" ht="14.45" customHeight="1" x14ac:dyDescent="0.2">
      <c r="A1072" s="821" t="s">
        <v>571</v>
      </c>
      <c r="B1072" s="822" t="s">
        <v>572</v>
      </c>
      <c r="C1072" s="825" t="s">
        <v>2747</v>
      </c>
      <c r="D1072" s="839" t="s">
        <v>2748</v>
      </c>
      <c r="E1072" s="825" t="s">
        <v>3126</v>
      </c>
      <c r="F1072" s="839" t="s">
        <v>3127</v>
      </c>
      <c r="G1072" s="825" t="s">
        <v>4654</v>
      </c>
      <c r="H1072" s="825" t="s">
        <v>4655</v>
      </c>
      <c r="I1072" s="831">
        <v>1217.4000244140625</v>
      </c>
      <c r="J1072" s="831">
        <v>2</v>
      </c>
      <c r="K1072" s="832">
        <v>2434.800048828125</v>
      </c>
    </row>
    <row r="1073" spans="1:11" ht="14.45" customHeight="1" x14ac:dyDescent="0.2">
      <c r="A1073" s="821" t="s">
        <v>571</v>
      </c>
      <c r="B1073" s="822" t="s">
        <v>572</v>
      </c>
      <c r="C1073" s="825" t="s">
        <v>2747</v>
      </c>
      <c r="D1073" s="839" t="s">
        <v>2748</v>
      </c>
      <c r="E1073" s="825" t="s">
        <v>3126</v>
      </c>
      <c r="F1073" s="839" t="s">
        <v>3127</v>
      </c>
      <c r="G1073" s="825" t="s">
        <v>4656</v>
      </c>
      <c r="H1073" s="825" t="s">
        <v>4657</v>
      </c>
      <c r="I1073" s="831">
        <v>1217.4000244140625</v>
      </c>
      <c r="J1073" s="831">
        <v>1</v>
      </c>
      <c r="K1073" s="832">
        <v>1217.4000244140625</v>
      </c>
    </row>
    <row r="1074" spans="1:11" ht="14.45" customHeight="1" x14ac:dyDescent="0.2">
      <c r="A1074" s="821" t="s">
        <v>571</v>
      </c>
      <c r="B1074" s="822" t="s">
        <v>572</v>
      </c>
      <c r="C1074" s="825" t="s">
        <v>2747</v>
      </c>
      <c r="D1074" s="839" t="s">
        <v>2748</v>
      </c>
      <c r="E1074" s="825" t="s">
        <v>3126</v>
      </c>
      <c r="F1074" s="839" t="s">
        <v>3127</v>
      </c>
      <c r="G1074" s="825" t="s">
        <v>4658</v>
      </c>
      <c r="H1074" s="825" t="s">
        <v>4659</v>
      </c>
      <c r="I1074" s="831">
        <v>1217.4000244140625</v>
      </c>
      <c r="J1074" s="831">
        <v>5</v>
      </c>
      <c r="K1074" s="832">
        <v>6087.0001220703125</v>
      </c>
    </row>
    <row r="1075" spans="1:11" ht="14.45" customHeight="1" x14ac:dyDescent="0.2">
      <c r="A1075" s="821" t="s">
        <v>571</v>
      </c>
      <c r="B1075" s="822" t="s">
        <v>572</v>
      </c>
      <c r="C1075" s="825" t="s">
        <v>2747</v>
      </c>
      <c r="D1075" s="839" t="s">
        <v>2748</v>
      </c>
      <c r="E1075" s="825" t="s">
        <v>3126</v>
      </c>
      <c r="F1075" s="839" t="s">
        <v>3127</v>
      </c>
      <c r="G1075" s="825" t="s">
        <v>4660</v>
      </c>
      <c r="H1075" s="825" t="s">
        <v>4661</v>
      </c>
      <c r="I1075" s="831">
        <v>1217.4000244140625</v>
      </c>
      <c r="J1075" s="831">
        <v>2</v>
      </c>
      <c r="K1075" s="832">
        <v>2434.800048828125</v>
      </c>
    </row>
    <row r="1076" spans="1:11" ht="14.45" customHeight="1" x14ac:dyDescent="0.2">
      <c r="A1076" s="821" t="s">
        <v>571</v>
      </c>
      <c r="B1076" s="822" t="s">
        <v>572</v>
      </c>
      <c r="C1076" s="825" t="s">
        <v>2747</v>
      </c>
      <c r="D1076" s="839" t="s">
        <v>2748</v>
      </c>
      <c r="E1076" s="825" t="s">
        <v>3126</v>
      </c>
      <c r="F1076" s="839" t="s">
        <v>3127</v>
      </c>
      <c r="G1076" s="825" t="s">
        <v>4662</v>
      </c>
      <c r="H1076" s="825" t="s">
        <v>4663</v>
      </c>
      <c r="I1076" s="831">
        <v>880.1500244140625</v>
      </c>
      <c r="J1076" s="831">
        <v>2</v>
      </c>
      <c r="K1076" s="832">
        <v>1760.300048828125</v>
      </c>
    </row>
    <row r="1077" spans="1:11" ht="14.45" customHeight="1" x14ac:dyDescent="0.2">
      <c r="A1077" s="821" t="s">
        <v>571</v>
      </c>
      <c r="B1077" s="822" t="s">
        <v>572</v>
      </c>
      <c r="C1077" s="825" t="s">
        <v>2747</v>
      </c>
      <c r="D1077" s="839" t="s">
        <v>2748</v>
      </c>
      <c r="E1077" s="825" t="s">
        <v>3126</v>
      </c>
      <c r="F1077" s="839" t="s">
        <v>3127</v>
      </c>
      <c r="G1077" s="825" t="s">
        <v>4664</v>
      </c>
      <c r="H1077" s="825" t="s">
        <v>4665</v>
      </c>
      <c r="I1077" s="831">
        <v>880.1559936523438</v>
      </c>
      <c r="J1077" s="831">
        <v>6</v>
      </c>
      <c r="K1077" s="832">
        <v>5280.9300537109375</v>
      </c>
    </row>
    <row r="1078" spans="1:11" ht="14.45" customHeight="1" x14ac:dyDescent="0.2">
      <c r="A1078" s="821" t="s">
        <v>571</v>
      </c>
      <c r="B1078" s="822" t="s">
        <v>572</v>
      </c>
      <c r="C1078" s="825" t="s">
        <v>2747</v>
      </c>
      <c r="D1078" s="839" t="s">
        <v>2748</v>
      </c>
      <c r="E1078" s="825" t="s">
        <v>3126</v>
      </c>
      <c r="F1078" s="839" t="s">
        <v>3127</v>
      </c>
      <c r="G1078" s="825" t="s">
        <v>4666</v>
      </c>
      <c r="H1078" s="825" t="s">
        <v>4667</v>
      </c>
      <c r="I1078" s="831">
        <v>880.1500244140625</v>
      </c>
      <c r="J1078" s="831">
        <v>4</v>
      </c>
      <c r="K1078" s="832">
        <v>3520.60009765625</v>
      </c>
    </row>
    <row r="1079" spans="1:11" ht="14.45" customHeight="1" x14ac:dyDescent="0.2">
      <c r="A1079" s="821" t="s">
        <v>571</v>
      </c>
      <c r="B1079" s="822" t="s">
        <v>572</v>
      </c>
      <c r="C1079" s="825" t="s">
        <v>2747</v>
      </c>
      <c r="D1079" s="839" t="s">
        <v>2748</v>
      </c>
      <c r="E1079" s="825" t="s">
        <v>3126</v>
      </c>
      <c r="F1079" s="839" t="s">
        <v>3127</v>
      </c>
      <c r="G1079" s="825" t="s">
        <v>4668</v>
      </c>
      <c r="H1079" s="825" t="s">
        <v>4669</v>
      </c>
      <c r="I1079" s="831">
        <v>880.1500244140625</v>
      </c>
      <c r="J1079" s="831">
        <v>4</v>
      </c>
      <c r="K1079" s="832">
        <v>3520.60009765625</v>
      </c>
    </row>
    <row r="1080" spans="1:11" ht="14.45" customHeight="1" x14ac:dyDescent="0.2">
      <c r="A1080" s="821" t="s">
        <v>571</v>
      </c>
      <c r="B1080" s="822" t="s">
        <v>572</v>
      </c>
      <c r="C1080" s="825" t="s">
        <v>2747</v>
      </c>
      <c r="D1080" s="839" t="s">
        <v>2748</v>
      </c>
      <c r="E1080" s="825" t="s">
        <v>3126</v>
      </c>
      <c r="F1080" s="839" t="s">
        <v>3127</v>
      </c>
      <c r="G1080" s="825" t="s">
        <v>4670</v>
      </c>
      <c r="H1080" s="825" t="s">
        <v>4671</v>
      </c>
      <c r="I1080" s="831">
        <v>880.15223524305554</v>
      </c>
      <c r="J1080" s="831">
        <v>11</v>
      </c>
      <c r="K1080" s="832">
        <v>9681.6702880859375</v>
      </c>
    </row>
    <row r="1081" spans="1:11" ht="14.45" customHeight="1" x14ac:dyDescent="0.2">
      <c r="A1081" s="821" t="s">
        <v>571</v>
      </c>
      <c r="B1081" s="822" t="s">
        <v>572</v>
      </c>
      <c r="C1081" s="825" t="s">
        <v>2747</v>
      </c>
      <c r="D1081" s="839" t="s">
        <v>2748</v>
      </c>
      <c r="E1081" s="825" t="s">
        <v>3126</v>
      </c>
      <c r="F1081" s="839" t="s">
        <v>3127</v>
      </c>
      <c r="G1081" s="825" t="s">
        <v>4672</v>
      </c>
      <c r="H1081" s="825" t="s">
        <v>4673</v>
      </c>
      <c r="I1081" s="831">
        <v>880.1500244140625</v>
      </c>
      <c r="J1081" s="831">
        <v>6</v>
      </c>
      <c r="K1081" s="832">
        <v>5280.900146484375</v>
      </c>
    </row>
    <row r="1082" spans="1:11" ht="14.45" customHeight="1" x14ac:dyDescent="0.2">
      <c r="A1082" s="821" t="s">
        <v>571</v>
      </c>
      <c r="B1082" s="822" t="s">
        <v>572</v>
      </c>
      <c r="C1082" s="825" t="s">
        <v>2747</v>
      </c>
      <c r="D1082" s="839" t="s">
        <v>2748</v>
      </c>
      <c r="E1082" s="825" t="s">
        <v>3126</v>
      </c>
      <c r="F1082" s="839" t="s">
        <v>3127</v>
      </c>
      <c r="G1082" s="825" t="s">
        <v>4674</v>
      </c>
      <c r="H1082" s="825" t="s">
        <v>4675</v>
      </c>
      <c r="I1082" s="831">
        <v>880.1500244140625</v>
      </c>
      <c r="J1082" s="831">
        <v>4</v>
      </c>
      <c r="K1082" s="832">
        <v>3520.60009765625</v>
      </c>
    </row>
    <row r="1083" spans="1:11" ht="14.45" customHeight="1" x14ac:dyDescent="0.2">
      <c r="A1083" s="821" t="s">
        <v>571</v>
      </c>
      <c r="B1083" s="822" t="s">
        <v>572</v>
      </c>
      <c r="C1083" s="825" t="s">
        <v>2747</v>
      </c>
      <c r="D1083" s="839" t="s">
        <v>2748</v>
      </c>
      <c r="E1083" s="825" t="s">
        <v>3126</v>
      </c>
      <c r="F1083" s="839" t="s">
        <v>3127</v>
      </c>
      <c r="G1083" s="825" t="s">
        <v>4676</v>
      </c>
      <c r="H1083" s="825" t="s">
        <v>4677</v>
      </c>
      <c r="I1083" s="831">
        <v>880.1500244140625</v>
      </c>
      <c r="J1083" s="831">
        <v>2</v>
      </c>
      <c r="K1083" s="832">
        <v>1760.300048828125</v>
      </c>
    </row>
    <row r="1084" spans="1:11" ht="14.45" customHeight="1" x14ac:dyDescent="0.2">
      <c r="A1084" s="821" t="s">
        <v>571</v>
      </c>
      <c r="B1084" s="822" t="s">
        <v>572</v>
      </c>
      <c r="C1084" s="825" t="s">
        <v>2747</v>
      </c>
      <c r="D1084" s="839" t="s">
        <v>2748</v>
      </c>
      <c r="E1084" s="825" t="s">
        <v>3126</v>
      </c>
      <c r="F1084" s="839" t="s">
        <v>3127</v>
      </c>
      <c r="G1084" s="825" t="s">
        <v>4678</v>
      </c>
      <c r="H1084" s="825" t="s">
        <v>4679</v>
      </c>
      <c r="I1084" s="831">
        <v>880.1500244140625</v>
      </c>
      <c r="J1084" s="831">
        <v>5</v>
      </c>
      <c r="K1084" s="832">
        <v>4400.7501220703125</v>
      </c>
    </row>
    <row r="1085" spans="1:11" ht="14.45" customHeight="1" x14ac:dyDescent="0.2">
      <c r="A1085" s="821" t="s">
        <v>571</v>
      </c>
      <c r="B1085" s="822" t="s">
        <v>572</v>
      </c>
      <c r="C1085" s="825" t="s">
        <v>2747</v>
      </c>
      <c r="D1085" s="839" t="s">
        <v>2748</v>
      </c>
      <c r="E1085" s="825" t="s">
        <v>3126</v>
      </c>
      <c r="F1085" s="839" t="s">
        <v>3127</v>
      </c>
      <c r="G1085" s="825" t="s">
        <v>4680</v>
      </c>
      <c r="H1085" s="825" t="s">
        <v>4681</v>
      </c>
      <c r="I1085" s="831">
        <v>880.15126800537109</v>
      </c>
      <c r="J1085" s="831">
        <v>9</v>
      </c>
      <c r="K1085" s="832">
        <v>7921.3602294921875</v>
      </c>
    </row>
    <row r="1086" spans="1:11" ht="14.45" customHeight="1" x14ac:dyDescent="0.2">
      <c r="A1086" s="821" t="s">
        <v>571</v>
      </c>
      <c r="B1086" s="822" t="s">
        <v>572</v>
      </c>
      <c r="C1086" s="825" t="s">
        <v>2747</v>
      </c>
      <c r="D1086" s="839" t="s">
        <v>2748</v>
      </c>
      <c r="E1086" s="825" t="s">
        <v>3126</v>
      </c>
      <c r="F1086" s="839" t="s">
        <v>3127</v>
      </c>
      <c r="G1086" s="825" t="s">
        <v>4682</v>
      </c>
      <c r="H1086" s="825" t="s">
        <v>4683</v>
      </c>
      <c r="I1086" s="831">
        <v>880.15168253580725</v>
      </c>
      <c r="J1086" s="831">
        <v>7</v>
      </c>
      <c r="K1086" s="832">
        <v>6161.0601806640625</v>
      </c>
    </row>
    <row r="1087" spans="1:11" ht="14.45" customHeight="1" x14ac:dyDescent="0.2">
      <c r="A1087" s="821" t="s">
        <v>571</v>
      </c>
      <c r="B1087" s="822" t="s">
        <v>572</v>
      </c>
      <c r="C1087" s="825" t="s">
        <v>2747</v>
      </c>
      <c r="D1087" s="839" t="s">
        <v>2748</v>
      </c>
      <c r="E1087" s="825" t="s">
        <v>3126</v>
      </c>
      <c r="F1087" s="839" t="s">
        <v>3127</v>
      </c>
      <c r="G1087" s="825" t="s">
        <v>4684</v>
      </c>
      <c r="H1087" s="825" t="s">
        <v>4685</v>
      </c>
      <c r="I1087" s="831">
        <v>880.15251159667969</v>
      </c>
      <c r="J1087" s="831">
        <v>5</v>
      </c>
      <c r="K1087" s="832">
        <v>4400.7601318359375</v>
      </c>
    </row>
    <row r="1088" spans="1:11" ht="14.45" customHeight="1" x14ac:dyDescent="0.2">
      <c r="A1088" s="821" t="s">
        <v>571</v>
      </c>
      <c r="B1088" s="822" t="s">
        <v>572</v>
      </c>
      <c r="C1088" s="825" t="s">
        <v>2747</v>
      </c>
      <c r="D1088" s="839" t="s">
        <v>2748</v>
      </c>
      <c r="E1088" s="825" t="s">
        <v>3126</v>
      </c>
      <c r="F1088" s="839" t="s">
        <v>3127</v>
      </c>
      <c r="G1088" s="825" t="s">
        <v>4686</v>
      </c>
      <c r="H1088" s="825" t="s">
        <v>4687</v>
      </c>
      <c r="I1088" s="831">
        <v>880.15201416015623</v>
      </c>
      <c r="J1088" s="831">
        <v>6</v>
      </c>
      <c r="K1088" s="832">
        <v>5280.91015625</v>
      </c>
    </row>
    <row r="1089" spans="1:11" ht="14.45" customHeight="1" x14ac:dyDescent="0.2">
      <c r="A1089" s="821" t="s">
        <v>571</v>
      </c>
      <c r="B1089" s="822" t="s">
        <v>572</v>
      </c>
      <c r="C1089" s="825" t="s">
        <v>2747</v>
      </c>
      <c r="D1089" s="839" t="s">
        <v>2748</v>
      </c>
      <c r="E1089" s="825" t="s">
        <v>3126</v>
      </c>
      <c r="F1089" s="839" t="s">
        <v>3127</v>
      </c>
      <c r="G1089" s="825" t="s">
        <v>4688</v>
      </c>
      <c r="H1089" s="825" t="s">
        <v>4689</v>
      </c>
      <c r="I1089" s="831">
        <v>880.1500244140625</v>
      </c>
      <c r="J1089" s="831">
        <v>4</v>
      </c>
      <c r="K1089" s="832">
        <v>3520.60009765625</v>
      </c>
    </row>
    <row r="1090" spans="1:11" ht="14.45" customHeight="1" x14ac:dyDescent="0.2">
      <c r="A1090" s="821" t="s">
        <v>571</v>
      </c>
      <c r="B1090" s="822" t="s">
        <v>572</v>
      </c>
      <c r="C1090" s="825" t="s">
        <v>2747</v>
      </c>
      <c r="D1090" s="839" t="s">
        <v>2748</v>
      </c>
      <c r="E1090" s="825" t="s">
        <v>3126</v>
      </c>
      <c r="F1090" s="839" t="s">
        <v>3127</v>
      </c>
      <c r="G1090" s="825" t="s">
        <v>4690</v>
      </c>
      <c r="H1090" s="825" t="s">
        <v>4691</v>
      </c>
      <c r="I1090" s="831">
        <v>880.1500244140625</v>
      </c>
      <c r="J1090" s="831">
        <v>1</v>
      </c>
      <c r="K1090" s="832">
        <v>880.1500244140625</v>
      </c>
    </row>
    <row r="1091" spans="1:11" ht="14.45" customHeight="1" x14ac:dyDescent="0.2">
      <c r="A1091" s="821" t="s">
        <v>571</v>
      </c>
      <c r="B1091" s="822" t="s">
        <v>572</v>
      </c>
      <c r="C1091" s="825" t="s">
        <v>2747</v>
      </c>
      <c r="D1091" s="839" t="s">
        <v>2748</v>
      </c>
      <c r="E1091" s="825" t="s">
        <v>3126</v>
      </c>
      <c r="F1091" s="839" t="s">
        <v>3127</v>
      </c>
      <c r="G1091" s="825" t="s">
        <v>4692</v>
      </c>
      <c r="H1091" s="825" t="s">
        <v>4693</v>
      </c>
      <c r="I1091" s="831">
        <v>880.1500244140625</v>
      </c>
      <c r="J1091" s="831">
        <v>1</v>
      </c>
      <c r="K1091" s="832">
        <v>880.1500244140625</v>
      </c>
    </row>
    <row r="1092" spans="1:11" ht="14.45" customHeight="1" x14ac:dyDescent="0.2">
      <c r="A1092" s="821" t="s">
        <v>571</v>
      </c>
      <c r="B1092" s="822" t="s">
        <v>572</v>
      </c>
      <c r="C1092" s="825" t="s">
        <v>2747</v>
      </c>
      <c r="D1092" s="839" t="s">
        <v>2748</v>
      </c>
      <c r="E1092" s="825" t="s">
        <v>3126</v>
      </c>
      <c r="F1092" s="839" t="s">
        <v>3127</v>
      </c>
      <c r="G1092" s="825" t="s">
        <v>4694</v>
      </c>
      <c r="H1092" s="825" t="s">
        <v>4695</v>
      </c>
      <c r="I1092" s="831">
        <v>880.1500244140625</v>
      </c>
      <c r="J1092" s="831">
        <v>1</v>
      </c>
      <c r="K1092" s="832">
        <v>880.1500244140625</v>
      </c>
    </row>
    <row r="1093" spans="1:11" ht="14.45" customHeight="1" x14ac:dyDescent="0.2">
      <c r="A1093" s="821" t="s">
        <v>571</v>
      </c>
      <c r="B1093" s="822" t="s">
        <v>572</v>
      </c>
      <c r="C1093" s="825" t="s">
        <v>2747</v>
      </c>
      <c r="D1093" s="839" t="s">
        <v>2748</v>
      </c>
      <c r="E1093" s="825" t="s">
        <v>3126</v>
      </c>
      <c r="F1093" s="839" t="s">
        <v>3127</v>
      </c>
      <c r="G1093" s="825" t="s">
        <v>4696</v>
      </c>
      <c r="H1093" s="825" t="s">
        <v>4697</v>
      </c>
      <c r="I1093" s="831">
        <v>880.1500244140625</v>
      </c>
      <c r="J1093" s="831">
        <v>2</v>
      </c>
      <c r="K1093" s="832">
        <v>1760.300048828125</v>
      </c>
    </row>
    <row r="1094" spans="1:11" ht="14.45" customHeight="1" x14ac:dyDescent="0.2">
      <c r="A1094" s="821" t="s">
        <v>571</v>
      </c>
      <c r="B1094" s="822" t="s">
        <v>572</v>
      </c>
      <c r="C1094" s="825" t="s">
        <v>2747</v>
      </c>
      <c r="D1094" s="839" t="s">
        <v>2748</v>
      </c>
      <c r="E1094" s="825" t="s">
        <v>3126</v>
      </c>
      <c r="F1094" s="839" t="s">
        <v>3127</v>
      </c>
      <c r="G1094" s="825" t="s">
        <v>4698</v>
      </c>
      <c r="H1094" s="825" t="s">
        <v>4699</v>
      </c>
      <c r="I1094" s="831">
        <v>880.1500244140625</v>
      </c>
      <c r="J1094" s="831">
        <v>3</v>
      </c>
      <c r="K1094" s="832">
        <v>2640.4500732421875</v>
      </c>
    </row>
    <row r="1095" spans="1:11" ht="14.45" customHeight="1" x14ac:dyDescent="0.2">
      <c r="A1095" s="821" t="s">
        <v>571</v>
      </c>
      <c r="B1095" s="822" t="s">
        <v>572</v>
      </c>
      <c r="C1095" s="825" t="s">
        <v>2747</v>
      </c>
      <c r="D1095" s="839" t="s">
        <v>2748</v>
      </c>
      <c r="E1095" s="825" t="s">
        <v>3126</v>
      </c>
      <c r="F1095" s="839" t="s">
        <v>3127</v>
      </c>
      <c r="G1095" s="825" t="s">
        <v>4700</v>
      </c>
      <c r="H1095" s="825" t="s">
        <v>4701</v>
      </c>
      <c r="I1095" s="831">
        <v>880.1500244140625</v>
      </c>
      <c r="J1095" s="831">
        <v>1</v>
      </c>
      <c r="K1095" s="832">
        <v>880.1500244140625</v>
      </c>
    </row>
    <row r="1096" spans="1:11" ht="14.45" customHeight="1" x14ac:dyDescent="0.2">
      <c r="A1096" s="821" t="s">
        <v>571</v>
      </c>
      <c r="B1096" s="822" t="s">
        <v>572</v>
      </c>
      <c r="C1096" s="825" t="s">
        <v>2747</v>
      </c>
      <c r="D1096" s="839" t="s">
        <v>2748</v>
      </c>
      <c r="E1096" s="825" t="s">
        <v>3126</v>
      </c>
      <c r="F1096" s="839" t="s">
        <v>3127</v>
      </c>
      <c r="G1096" s="825" t="s">
        <v>4702</v>
      </c>
      <c r="H1096" s="825" t="s">
        <v>4703</v>
      </c>
      <c r="I1096" s="831">
        <v>880.1500244140625</v>
      </c>
      <c r="J1096" s="831">
        <v>5</v>
      </c>
      <c r="K1096" s="832">
        <v>4400.7501220703125</v>
      </c>
    </row>
    <row r="1097" spans="1:11" ht="14.45" customHeight="1" x14ac:dyDescent="0.2">
      <c r="A1097" s="821" t="s">
        <v>571</v>
      </c>
      <c r="B1097" s="822" t="s">
        <v>572</v>
      </c>
      <c r="C1097" s="825" t="s">
        <v>2747</v>
      </c>
      <c r="D1097" s="839" t="s">
        <v>2748</v>
      </c>
      <c r="E1097" s="825" t="s">
        <v>3126</v>
      </c>
      <c r="F1097" s="839" t="s">
        <v>3127</v>
      </c>
      <c r="G1097" s="825" t="s">
        <v>4704</v>
      </c>
      <c r="H1097" s="825" t="s">
        <v>4705</v>
      </c>
      <c r="I1097" s="831">
        <v>880.1500244140625</v>
      </c>
      <c r="J1097" s="831">
        <v>2</v>
      </c>
      <c r="K1097" s="832">
        <v>1760.300048828125</v>
      </c>
    </row>
    <row r="1098" spans="1:11" ht="14.45" customHeight="1" x14ac:dyDescent="0.2">
      <c r="A1098" s="821" t="s">
        <v>571</v>
      </c>
      <c r="B1098" s="822" t="s">
        <v>572</v>
      </c>
      <c r="C1098" s="825" t="s">
        <v>2747</v>
      </c>
      <c r="D1098" s="839" t="s">
        <v>2748</v>
      </c>
      <c r="E1098" s="825" t="s">
        <v>3126</v>
      </c>
      <c r="F1098" s="839" t="s">
        <v>3127</v>
      </c>
      <c r="G1098" s="825" t="s">
        <v>4706</v>
      </c>
      <c r="H1098" s="825" t="s">
        <v>4707</v>
      </c>
      <c r="I1098" s="831">
        <v>880.1500244140625</v>
      </c>
      <c r="J1098" s="831">
        <v>3</v>
      </c>
      <c r="K1098" s="832">
        <v>2640.4500732421875</v>
      </c>
    </row>
    <row r="1099" spans="1:11" ht="14.45" customHeight="1" x14ac:dyDescent="0.2">
      <c r="A1099" s="821" t="s">
        <v>571</v>
      </c>
      <c r="B1099" s="822" t="s">
        <v>572</v>
      </c>
      <c r="C1099" s="825" t="s">
        <v>2747</v>
      </c>
      <c r="D1099" s="839" t="s">
        <v>2748</v>
      </c>
      <c r="E1099" s="825" t="s">
        <v>3126</v>
      </c>
      <c r="F1099" s="839" t="s">
        <v>3127</v>
      </c>
      <c r="G1099" s="825" t="s">
        <v>4708</v>
      </c>
      <c r="H1099" s="825" t="s">
        <v>4709</v>
      </c>
      <c r="I1099" s="831">
        <v>880.1500244140625</v>
      </c>
      <c r="J1099" s="831">
        <v>4</v>
      </c>
      <c r="K1099" s="832">
        <v>3520.60009765625</v>
      </c>
    </row>
    <row r="1100" spans="1:11" ht="14.45" customHeight="1" x14ac:dyDescent="0.2">
      <c r="A1100" s="821" t="s">
        <v>571</v>
      </c>
      <c r="B1100" s="822" t="s">
        <v>572</v>
      </c>
      <c r="C1100" s="825" t="s">
        <v>2747</v>
      </c>
      <c r="D1100" s="839" t="s">
        <v>2748</v>
      </c>
      <c r="E1100" s="825" t="s">
        <v>3126</v>
      </c>
      <c r="F1100" s="839" t="s">
        <v>3127</v>
      </c>
      <c r="G1100" s="825" t="s">
        <v>4710</v>
      </c>
      <c r="H1100" s="825" t="s">
        <v>4711</v>
      </c>
      <c r="I1100" s="831">
        <v>880.15201416015623</v>
      </c>
      <c r="J1100" s="831">
        <v>5</v>
      </c>
      <c r="K1100" s="832">
        <v>4400.7600708007813</v>
      </c>
    </row>
    <row r="1101" spans="1:11" ht="14.45" customHeight="1" x14ac:dyDescent="0.2">
      <c r="A1101" s="821" t="s">
        <v>571</v>
      </c>
      <c r="B1101" s="822" t="s">
        <v>572</v>
      </c>
      <c r="C1101" s="825" t="s">
        <v>2747</v>
      </c>
      <c r="D1101" s="839" t="s">
        <v>2748</v>
      </c>
      <c r="E1101" s="825" t="s">
        <v>3126</v>
      </c>
      <c r="F1101" s="839" t="s">
        <v>3127</v>
      </c>
      <c r="G1101" s="825" t="s">
        <v>4712</v>
      </c>
      <c r="H1101" s="825" t="s">
        <v>4713</v>
      </c>
      <c r="I1101" s="831">
        <v>880.1500244140625</v>
      </c>
      <c r="J1101" s="831">
        <v>5</v>
      </c>
      <c r="K1101" s="832">
        <v>4400.7501220703125</v>
      </c>
    </row>
    <row r="1102" spans="1:11" ht="14.45" customHeight="1" x14ac:dyDescent="0.2">
      <c r="A1102" s="821" t="s">
        <v>571</v>
      </c>
      <c r="B1102" s="822" t="s">
        <v>572</v>
      </c>
      <c r="C1102" s="825" t="s">
        <v>2747</v>
      </c>
      <c r="D1102" s="839" t="s">
        <v>2748</v>
      </c>
      <c r="E1102" s="825" t="s">
        <v>3126</v>
      </c>
      <c r="F1102" s="839" t="s">
        <v>3127</v>
      </c>
      <c r="G1102" s="825" t="s">
        <v>4714</v>
      </c>
      <c r="H1102" s="825" t="s">
        <v>4715</v>
      </c>
      <c r="I1102" s="831">
        <v>880.15251159667969</v>
      </c>
      <c r="J1102" s="831">
        <v>4</v>
      </c>
      <c r="K1102" s="832">
        <v>3520.6100463867188</v>
      </c>
    </row>
    <row r="1103" spans="1:11" ht="14.45" customHeight="1" x14ac:dyDescent="0.2">
      <c r="A1103" s="821" t="s">
        <v>571</v>
      </c>
      <c r="B1103" s="822" t="s">
        <v>572</v>
      </c>
      <c r="C1103" s="825" t="s">
        <v>2747</v>
      </c>
      <c r="D1103" s="839" t="s">
        <v>2748</v>
      </c>
      <c r="E1103" s="825" t="s">
        <v>3126</v>
      </c>
      <c r="F1103" s="839" t="s">
        <v>3127</v>
      </c>
      <c r="G1103" s="825" t="s">
        <v>4716</v>
      </c>
      <c r="H1103" s="825" t="s">
        <v>4717</v>
      </c>
      <c r="I1103" s="831">
        <v>880.1500244140625</v>
      </c>
      <c r="J1103" s="831">
        <v>3</v>
      </c>
      <c r="K1103" s="832">
        <v>2640.4500732421875</v>
      </c>
    </row>
    <row r="1104" spans="1:11" ht="14.45" customHeight="1" x14ac:dyDescent="0.2">
      <c r="A1104" s="821" t="s">
        <v>571</v>
      </c>
      <c r="B1104" s="822" t="s">
        <v>572</v>
      </c>
      <c r="C1104" s="825" t="s">
        <v>2747</v>
      </c>
      <c r="D1104" s="839" t="s">
        <v>2748</v>
      </c>
      <c r="E1104" s="825" t="s">
        <v>3126</v>
      </c>
      <c r="F1104" s="839" t="s">
        <v>3127</v>
      </c>
      <c r="G1104" s="825" t="s">
        <v>4718</v>
      </c>
      <c r="H1104" s="825" t="s">
        <v>4719</v>
      </c>
      <c r="I1104" s="831">
        <v>880.1500244140625</v>
      </c>
      <c r="J1104" s="831">
        <v>1</v>
      </c>
      <c r="K1104" s="832">
        <v>880.1500244140625</v>
      </c>
    </row>
    <row r="1105" spans="1:11" ht="14.45" customHeight="1" x14ac:dyDescent="0.2">
      <c r="A1105" s="821" t="s">
        <v>571</v>
      </c>
      <c r="B1105" s="822" t="s">
        <v>572</v>
      </c>
      <c r="C1105" s="825" t="s">
        <v>2747</v>
      </c>
      <c r="D1105" s="839" t="s">
        <v>2748</v>
      </c>
      <c r="E1105" s="825" t="s">
        <v>3126</v>
      </c>
      <c r="F1105" s="839" t="s">
        <v>3127</v>
      </c>
      <c r="G1105" s="825" t="s">
        <v>4720</v>
      </c>
      <c r="H1105" s="825" t="s">
        <v>4721</v>
      </c>
      <c r="I1105" s="831">
        <v>1072.1700439453125</v>
      </c>
      <c r="J1105" s="831">
        <v>1</v>
      </c>
      <c r="K1105" s="832">
        <v>1072.1700439453125</v>
      </c>
    </row>
    <row r="1106" spans="1:11" ht="14.45" customHeight="1" x14ac:dyDescent="0.2">
      <c r="A1106" s="821" t="s">
        <v>571</v>
      </c>
      <c r="B1106" s="822" t="s">
        <v>572</v>
      </c>
      <c r="C1106" s="825" t="s">
        <v>2747</v>
      </c>
      <c r="D1106" s="839" t="s">
        <v>2748</v>
      </c>
      <c r="E1106" s="825" t="s">
        <v>3126</v>
      </c>
      <c r="F1106" s="839" t="s">
        <v>3127</v>
      </c>
      <c r="G1106" s="825" t="s">
        <v>4722</v>
      </c>
      <c r="H1106" s="825" t="s">
        <v>4723</v>
      </c>
      <c r="I1106" s="831">
        <v>1072.1700439453125</v>
      </c>
      <c r="J1106" s="831">
        <v>1</v>
      </c>
      <c r="K1106" s="832">
        <v>1072.1700439453125</v>
      </c>
    </row>
    <row r="1107" spans="1:11" ht="14.45" customHeight="1" x14ac:dyDescent="0.2">
      <c r="A1107" s="821" t="s">
        <v>571</v>
      </c>
      <c r="B1107" s="822" t="s">
        <v>572</v>
      </c>
      <c r="C1107" s="825" t="s">
        <v>2747</v>
      </c>
      <c r="D1107" s="839" t="s">
        <v>2748</v>
      </c>
      <c r="E1107" s="825" t="s">
        <v>3126</v>
      </c>
      <c r="F1107" s="839" t="s">
        <v>3127</v>
      </c>
      <c r="G1107" s="825" t="s">
        <v>4724</v>
      </c>
      <c r="H1107" s="825" t="s">
        <v>4725</v>
      </c>
      <c r="I1107" s="831">
        <v>1072.1700439453125</v>
      </c>
      <c r="J1107" s="831">
        <v>1</v>
      </c>
      <c r="K1107" s="832">
        <v>1072.1700439453125</v>
      </c>
    </row>
    <row r="1108" spans="1:11" ht="14.45" customHeight="1" x14ac:dyDescent="0.2">
      <c r="A1108" s="821" t="s">
        <v>571</v>
      </c>
      <c r="B1108" s="822" t="s">
        <v>572</v>
      </c>
      <c r="C1108" s="825" t="s">
        <v>2747</v>
      </c>
      <c r="D1108" s="839" t="s">
        <v>2748</v>
      </c>
      <c r="E1108" s="825" t="s">
        <v>3126</v>
      </c>
      <c r="F1108" s="839" t="s">
        <v>3127</v>
      </c>
      <c r="G1108" s="825" t="s">
        <v>4726</v>
      </c>
      <c r="H1108" s="825" t="s">
        <v>4727</v>
      </c>
      <c r="I1108" s="831">
        <v>1152.0899658203125</v>
      </c>
      <c r="J1108" s="831">
        <v>1</v>
      </c>
      <c r="K1108" s="832">
        <v>1152.0899658203125</v>
      </c>
    </row>
    <row r="1109" spans="1:11" ht="14.45" customHeight="1" x14ac:dyDescent="0.2">
      <c r="A1109" s="821" t="s">
        <v>571</v>
      </c>
      <c r="B1109" s="822" t="s">
        <v>572</v>
      </c>
      <c r="C1109" s="825" t="s">
        <v>2747</v>
      </c>
      <c r="D1109" s="839" t="s">
        <v>2748</v>
      </c>
      <c r="E1109" s="825" t="s">
        <v>3126</v>
      </c>
      <c r="F1109" s="839" t="s">
        <v>3127</v>
      </c>
      <c r="G1109" s="825" t="s">
        <v>4728</v>
      </c>
      <c r="H1109" s="825" t="s">
        <v>4729</v>
      </c>
      <c r="I1109" s="831">
        <v>1152.0899658203125</v>
      </c>
      <c r="J1109" s="831">
        <v>1</v>
      </c>
      <c r="K1109" s="832">
        <v>1152.0899658203125</v>
      </c>
    </row>
    <row r="1110" spans="1:11" ht="14.45" customHeight="1" x14ac:dyDescent="0.2">
      <c r="A1110" s="821" t="s">
        <v>571</v>
      </c>
      <c r="B1110" s="822" t="s">
        <v>572</v>
      </c>
      <c r="C1110" s="825" t="s">
        <v>2747</v>
      </c>
      <c r="D1110" s="839" t="s">
        <v>2748</v>
      </c>
      <c r="E1110" s="825" t="s">
        <v>3126</v>
      </c>
      <c r="F1110" s="839" t="s">
        <v>3127</v>
      </c>
      <c r="G1110" s="825" t="s">
        <v>4730</v>
      </c>
      <c r="H1110" s="825" t="s">
        <v>4731</v>
      </c>
      <c r="I1110" s="831">
        <v>1152.0899658203125</v>
      </c>
      <c r="J1110" s="831">
        <v>2</v>
      </c>
      <c r="K1110" s="832">
        <v>2304.179931640625</v>
      </c>
    </row>
    <row r="1111" spans="1:11" ht="14.45" customHeight="1" x14ac:dyDescent="0.2">
      <c r="A1111" s="821" t="s">
        <v>571</v>
      </c>
      <c r="B1111" s="822" t="s">
        <v>572</v>
      </c>
      <c r="C1111" s="825" t="s">
        <v>2747</v>
      </c>
      <c r="D1111" s="839" t="s">
        <v>2748</v>
      </c>
      <c r="E1111" s="825" t="s">
        <v>3126</v>
      </c>
      <c r="F1111" s="839" t="s">
        <v>3127</v>
      </c>
      <c r="G1111" s="825" t="s">
        <v>4732</v>
      </c>
      <c r="H1111" s="825" t="s">
        <v>4733</v>
      </c>
      <c r="I1111" s="831">
        <v>15673.7998046875</v>
      </c>
      <c r="J1111" s="831">
        <v>1</v>
      </c>
      <c r="K1111" s="832">
        <v>15673.7998046875</v>
      </c>
    </row>
    <row r="1112" spans="1:11" ht="14.45" customHeight="1" x14ac:dyDescent="0.2">
      <c r="A1112" s="821" t="s">
        <v>571</v>
      </c>
      <c r="B1112" s="822" t="s">
        <v>572</v>
      </c>
      <c r="C1112" s="825" t="s">
        <v>2747</v>
      </c>
      <c r="D1112" s="839" t="s">
        <v>2748</v>
      </c>
      <c r="E1112" s="825" t="s">
        <v>3126</v>
      </c>
      <c r="F1112" s="839" t="s">
        <v>3127</v>
      </c>
      <c r="G1112" s="825" t="s">
        <v>4734</v>
      </c>
      <c r="H1112" s="825" t="s">
        <v>4735</v>
      </c>
      <c r="I1112" s="831">
        <v>15673.7998046875</v>
      </c>
      <c r="J1112" s="831">
        <v>1</v>
      </c>
      <c r="K1112" s="832">
        <v>15673.7998046875</v>
      </c>
    </row>
    <row r="1113" spans="1:11" ht="14.45" customHeight="1" x14ac:dyDescent="0.2">
      <c r="A1113" s="821" t="s">
        <v>571</v>
      </c>
      <c r="B1113" s="822" t="s">
        <v>572</v>
      </c>
      <c r="C1113" s="825" t="s">
        <v>2747</v>
      </c>
      <c r="D1113" s="839" t="s">
        <v>2748</v>
      </c>
      <c r="E1113" s="825" t="s">
        <v>3126</v>
      </c>
      <c r="F1113" s="839" t="s">
        <v>3127</v>
      </c>
      <c r="G1113" s="825" t="s">
        <v>4736</v>
      </c>
      <c r="H1113" s="825" t="s">
        <v>4737</v>
      </c>
      <c r="I1113" s="831">
        <v>15673.7998046875</v>
      </c>
      <c r="J1113" s="831">
        <v>1</v>
      </c>
      <c r="K1113" s="832">
        <v>15673.7998046875</v>
      </c>
    </row>
    <row r="1114" spans="1:11" ht="14.45" customHeight="1" x14ac:dyDescent="0.2">
      <c r="A1114" s="821" t="s">
        <v>571</v>
      </c>
      <c r="B1114" s="822" t="s">
        <v>572</v>
      </c>
      <c r="C1114" s="825" t="s">
        <v>2747</v>
      </c>
      <c r="D1114" s="839" t="s">
        <v>2748</v>
      </c>
      <c r="E1114" s="825" t="s">
        <v>3126</v>
      </c>
      <c r="F1114" s="839" t="s">
        <v>3127</v>
      </c>
      <c r="G1114" s="825" t="s">
        <v>4738</v>
      </c>
      <c r="H1114" s="825" t="s">
        <v>4739</v>
      </c>
      <c r="I1114" s="831">
        <v>15673.7998046875</v>
      </c>
      <c r="J1114" s="831">
        <v>1</v>
      </c>
      <c r="K1114" s="832">
        <v>15673.7998046875</v>
      </c>
    </row>
    <row r="1115" spans="1:11" ht="14.45" customHeight="1" x14ac:dyDescent="0.2">
      <c r="A1115" s="821" t="s">
        <v>571</v>
      </c>
      <c r="B1115" s="822" t="s">
        <v>572</v>
      </c>
      <c r="C1115" s="825" t="s">
        <v>2747</v>
      </c>
      <c r="D1115" s="839" t="s">
        <v>2748</v>
      </c>
      <c r="E1115" s="825" t="s">
        <v>3126</v>
      </c>
      <c r="F1115" s="839" t="s">
        <v>3127</v>
      </c>
      <c r="G1115" s="825" t="s">
        <v>4740</v>
      </c>
      <c r="H1115" s="825" t="s">
        <v>4741</v>
      </c>
      <c r="I1115" s="831">
        <v>5409.60009765625</v>
      </c>
      <c r="J1115" s="831">
        <v>4</v>
      </c>
      <c r="K1115" s="832">
        <v>21638.400390625</v>
      </c>
    </row>
    <row r="1116" spans="1:11" ht="14.45" customHeight="1" x14ac:dyDescent="0.2">
      <c r="A1116" s="821" t="s">
        <v>571</v>
      </c>
      <c r="B1116" s="822" t="s">
        <v>572</v>
      </c>
      <c r="C1116" s="825" t="s">
        <v>2747</v>
      </c>
      <c r="D1116" s="839" t="s">
        <v>2748</v>
      </c>
      <c r="E1116" s="825" t="s">
        <v>3126</v>
      </c>
      <c r="F1116" s="839" t="s">
        <v>3127</v>
      </c>
      <c r="G1116" s="825" t="s">
        <v>4742</v>
      </c>
      <c r="H1116" s="825" t="s">
        <v>4743</v>
      </c>
      <c r="I1116" s="831">
        <v>192.99666849772134</v>
      </c>
      <c r="J1116" s="831">
        <v>5</v>
      </c>
      <c r="K1116" s="832">
        <v>964.96998596191406</v>
      </c>
    </row>
    <row r="1117" spans="1:11" ht="14.45" customHeight="1" x14ac:dyDescent="0.2">
      <c r="A1117" s="821" t="s">
        <v>571</v>
      </c>
      <c r="B1117" s="822" t="s">
        <v>572</v>
      </c>
      <c r="C1117" s="825" t="s">
        <v>2747</v>
      </c>
      <c r="D1117" s="839" t="s">
        <v>2748</v>
      </c>
      <c r="E1117" s="825" t="s">
        <v>3126</v>
      </c>
      <c r="F1117" s="839" t="s">
        <v>3127</v>
      </c>
      <c r="G1117" s="825" t="s">
        <v>4744</v>
      </c>
      <c r="H1117" s="825" t="s">
        <v>4745</v>
      </c>
      <c r="I1117" s="831">
        <v>77.970001220703125</v>
      </c>
      <c r="J1117" s="831">
        <v>2</v>
      </c>
      <c r="K1117" s="832">
        <v>155.94000244140625</v>
      </c>
    </row>
    <row r="1118" spans="1:11" ht="14.45" customHeight="1" x14ac:dyDescent="0.2">
      <c r="A1118" s="821" t="s">
        <v>571</v>
      </c>
      <c r="B1118" s="822" t="s">
        <v>572</v>
      </c>
      <c r="C1118" s="825" t="s">
        <v>2747</v>
      </c>
      <c r="D1118" s="839" t="s">
        <v>2748</v>
      </c>
      <c r="E1118" s="825" t="s">
        <v>3126</v>
      </c>
      <c r="F1118" s="839" t="s">
        <v>3127</v>
      </c>
      <c r="G1118" s="825" t="s">
        <v>4746</v>
      </c>
      <c r="H1118" s="825" t="s">
        <v>4747</v>
      </c>
      <c r="I1118" s="831">
        <v>186.17266337076822</v>
      </c>
      <c r="J1118" s="831">
        <v>19</v>
      </c>
      <c r="K1118" s="832">
        <v>3537.2700042724609</v>
      </c>
    </row>
    <row r="1119" spans="1:11" ht="14.45" customHeight="1" x14ac:dyDescent="0.2">
      <c r="A1119" s="821" t="s">
        <v>571</v>
      </c>
      <c r="B1119" s="822" t="s">
        <v>572</v>
      </c>
      <c r="C1119" s="825" t="s">
        <v>2747</v>
      </c>
      <c r="D1119" s="839" t="s">
        <v>2748</v>
      </c>
      <c r="E1119" s="825" t="s">
        <v>3126</v>
      </c>
      <c r="F1119" s="839" t="s">
        <v>3127</v>
      </c>
      <c r="G1119" s="825" t="s">
        <v>4748</v>
      </c>
      <c r="H1119" s="825" t="s">
        <v>4749</v>
      </c>
      <c r="I1119" s="831">
        <v>105.26999664306641</v>
      </c>
      <c r="J1119" s="831">
        <v>3</v>
      </c>
      <c r="K1119" s="832">
        <v>315.80998992919922</v>
      </c>
    </row>
    <row r="1120" spans="1:11" ht="14.45" customHeight="1" x14ac:dyDescent="0.2">
      <c r="A1120" s="821" t="s">
        <v>571</v>
      </c>
      <c r="B1120" s="822" t="s">
        <v>572</v>
      </c>
      <c r="C1120" s="825" t="s">
        <v>2747</v>
      </c>
      <c r="D1120" s="839" t="s">
        <v>2748</v>
      </c>
      <c r="E1120" s="825" t="s">
        <v>3126</v>
      </c>
      <c r="F1120" s="839" t="s">
        <v>3127</v>
      </c>
      <c r="G1120" s="825" t="s">
        <v>4750</v>
      </c>
      <c r="H1120" s="825" t="s">
        <v>4751</v>
      </c>
      <c r="I1120" s="831">
        <v>239.78499984741211</v>
      </c>
      <c r="J1120" s="831">
        <v>6</v>
      </c>
      <c r="K1120" s="832">
        <v>1438.7199859619141</v>
      </c>
    </row>
    <row r="1121" spans="1:11" ht="14.45" customHeight="1" x14ac:dyDescent="0.2">
      <c r="A1121" s="821" t="s">
        <v>571</v>
      </c>
      <c r="B1121" s="822" t="s">
        <v>572</v>
      </c>
      <c r="C1121" s="825" t="s">
        <v>2747</v>
      </c>
      <c r="D1121" s="839" t="s">
        <v>2748</v>
      </c>
      <c r="E1121" s="825" t="s">
        <v>3126</v>
      </c>
      <c r="F1121" s="839" t="s">
        <v>3127</v>
      </c>
      <c r="G1121" s="825" t="s">
        <v>4752</v>
      </c>
      <c r="H1121" s="825" t="s">
        <v>4753</v>
      </c>
      <c r="I1121" s="831">
        <v>2889.949951171875</v>
      </c>
      <c r="J1121" s="831">
        <v>2</v>
      </c>
      <c r="K1121" s="832">
        <v>5779.89990234375</v>
      </c>
    </row>
    <row r="1122" spans="1:11" ht="14.45" customHeight="1" x14ac:dyDescent="0.2">
      <c r="A1122" s="821" t="s">
        <v>571</v>
      </c>
      <c r="B1122" s="822" t="s">
        <v>572</v>
      </c>
      <c r="C1122" s="825" t="s">
        <v>2747</v>
      </c>
      <c r="D1122" s="839" t="s">
        <v>2748</v>
      </c>
      <c r="E1122" s="825" t="s">
        <v>3126</v>
      </c>
      <c r="F1122" s="839" t="s">
        <v>3127</v>
      </c>
      <c r="G1122" s="825" t="s">
        <v>4754</v>
      </c>
      <c r="H1122" s="825" t="s">
        <v>4755</v>
      </c>
      <c r="I1122" s="831">
        <v>239.42666015624999</v>
      </c>
      <c r="J1122" s="831">
        <v>25</v>
      </c>
      <c r="K1122" s="832">
        <v>5985.6298370361328</v>
      </c>
    </row>
    <row r="1123" spans="1:11" ht="14.45" customHeight="1" x14ac:dyDescent="0.2">
      <c r="A1123" s="821" t="s">
        <v>571</v>
      </c>
      <c r="B1123" s="822" t="s">
        <v>572</v>
      </c>
      <c r="C1123" s="825" t="s">
        <v>2747</v>
      </c>
      <c r="D1123" s="839" t="s">
        <v>2748</v>
      </c>
      <c r="E1123" s="825" t="s">
        <v>3126</v>
      </c>
      <c r="F1123" s="839" t="s">
        <v>3127</v>
      </c>
      <c r="G1123" s="825" t="s">
        <v>4756</v>
      </c>
      <c r="H1123" s="825" t="s">
        <v>4757</v>
      </c>
      <c r="I1123" s="831">
        <v>1385.75</v>
      </c>
      <c r="J1123" s="831">
        <v>1</v>
      </c>
      <c r="K1123" s="832">
        <v>1385.75</v>
      </c>
    </row>
    <row r="1124" spans="1:11" ht="14.45" customHeight="1" x14ac:dyDescent="0.2">
      <c r="A1124" s="821" t="s">
        <v>571</v>
      </c>
      <c r="B1124" s="822" t="s">
        <v>572</v>
      </c>
      <c r="C1124" s="825" t="s">
        <v>2747</v>
      </c>
      <c r="D1124" s="839" t="s">
        <v>2748</v>
      </c>
      <c r="E1124" s="825" t="s">
        <v>3126</v>
      </c>
      <c r="F1124" s="839" t="s">
        <v>3127</v>
      </c>
      <c r="G1124" s="825" t="s">
        <v>4758</v>
      </c>
      <c r="H1124" s="825" t="s">
        <v>4759</v>
      </c>
      <c r="I1124" s="831">
        <v>1385.75</v>
      </c>
      <c r="J1124" s="831">
        <v>12</v>
      </c>
      <c r="K1124" s="832">
        <v>16629</v>
      </c>
    </row>
    <row r="1125" spans="1:11" ht="14.45" customHeight="1" x14ac:dyDescent="0.2">
      <c r="A1125" s="821" t="s">
        <v>571</v>
      </c>
      <c r="B1125" s="822" t="s">
        <v>572</v>
      </c>
      <c r="C1125" s="825" t="s">
        <v>2747</v>
      </c>
      <c r="D1125" s="839" t="s">
        <v>2748</v>
      </c>
      <c r="E1125" s="825" t="s">
        <v>3126</v>
      </c>
      <c r="F1125" s="839" t="s">
        <v>3127</v>
      </c>
      <c r="G1125" s="825" t="s">
        <v>4760</v>
      </c>
      <c r="H1125" s="825" t="s">
        <v>4761</v>
      </c>
      <c r="I1125" s="831">
        <v>1385.75</v>
      </c>
      <c r="J1125" s="831">
        <v>22</v>
      </c>
      <c r="K1125" s="832">
        <v>30486.5</v>
      </c>
    </row>
    <row r="1126" spans="1:11" ht="14.45" customHeight="1" x14ac:dyDescent="0.2">
      <c r="A1126" s="821" t="s">
        <v>571</v>
      </c>
      <c r="B1126" s="822" t="s">
        <v>572</v>
      </c>
      <c r="C1126" s="825" t="s">
        <v>2747</v>
      </c>
      <c r="D1126" s="839" t="s">
        <v>2748</v>
      </c>
      <c r="E1126" s="825" t="s">
        <v>3126</v>
      </c>
      <c r="F1126" s="839" t="s">
        <v>3127</v>
      </c>
      <c r="G1126" s="825" t="s">
        <v>4762</v>
      </c>
      <c r="H1126" s="825" t="s">
        <v>4763</v>
      </c>
      <c r="I1126" s="831">
        <v>1385.75</v>
      </c>
      <c r="J1126" s="831">
        <v>22</v>
      </c>
      <c r="K1126" s="832">
        <v>30486.5</v>
      </c>
    </row>
    <row r="1127" spans="1:11" ht="14.45" customHeight="1" x14ac:dyDescent="0.2">
      <c r="A1127" s="821" t="s">
        <v>571</v>
      </c>
      <c r="B1127" s="822" t="s">
        <v>572</v>
      </c>
      <c r="C1127" s="825" t="s">
        <v>2747</v>
      </c>
      <c r="D1127" s="839" t="s">
        <v>2748</v>
      </c>
      <c r="E1127" s="825" t="s">
        <v>3126</v>
      </c>
      <c r="F1127" s="839" t="s">
        <v>3127</v>
      </c>
      <c r="G1127" s="825" t="s">
        <v>4764</v>
      </c>
      <c r="H1127" s="825" t="s">
        <v>4765</v>
      </c>
      <c r="I1127" s="831">
        <v>1385.75</v>
      </c>
      <c r="J1127" s="831">
        <v>17</v>
      </c>
      <c r="K1127" s="832">
        <v>23557.75</v>
      </c>
    </row>
    <row r="1128" spans="1:11" ht="14.45" customHeight="1" x14ac:dyDescent="0.2">
      <c r="A1128" s="821" t="s">
        <v>571</v>
      </c>
      <c r="B1128" s="822" t="s">
        <v>572</v>
      </c>
      <c r="C1128" s="825" t="s">
        <v>2747</v>
      </c>
      <c r="D1128" s="839" t="s">
        <v>2748</v>
      </c>
      <c r="E1128" s="825" t="s">
        <v>3126</v>
      </c>
      <c r="F1128" s="839" t="s">
        <v>3127</v>
      </c>
      <c r="G1128" s="825" t="s">
        <v>4766</v>
      </c>
      <c r="H1128" s="825" t="s">
        <v>4767</v>
      </c>
      <c r="I1128" s="831">
        <v>1385.75</v>
      </c>
      <c r="J1128" s="831">
        <v>7</v>
      </c>
      <c r="K1128" s="832">
        <v>9700.25</v>
      </c>
    </row>
    <row r="1129" spans="1:11" ht="14.45" customHeight="1" x14ac:dyDescent="0.2">
      <c r="A1129" s="821" t="s">
        <v>571</v>
      </c>
      <c r="B1129" s="822" t="s">
        <v>572</v>
      </c>
      <c r="C1129" s="825" t="s">
        <v>2747</v>
      </c>
      <c r="D1129" s="839" t="s">
        <v>2748</v>
      </c>
      <c r="E1129" s="825" t="s">
        <v>3126</v>
      </c>
      <c r="F1129" s="839" t="s">
        <v>3127</v>
      </c>
      <c r="G1129" s="825" t="s">
        <v>4768</v>
      </c>
      <c r="H1129" s="825" t="s">
        <v>4769</v>
      </c>
      <c r="I1129" s="831">
        <v>1385.75</v>
      </c>
      <c r="J1129" s="831">
        <v>4</v>
      </c>
      <c r="K1129" s="832">
        <v>5543</v>
      </c>
    </row>
    <row r="1130" spans="1:11" ht="14.45" customHeight="1" x14ac:dyDescent="0.2">
      <c r="A1130" s="821" t="s">
        <v>571</v>
      </c>
      <c r="B1130" s="822" t="s">
        <v>572</v>
      </c>
      <c r="C1130" s="825" t="s">
        <v>2747</v>
      </c>
      <c r="D1130" s="839" t="s">
        <v>2748</v>
      </c>
      <c r="E1130" s="825" t="s">
        <v>3126</v>
      </c>
      <c r="F1130" s="839" t="s">
        <v>3127</v>
      </c>
      <c r="G1130" s="825" t="s">
        <v>4770</v>
      </c>
      <c r="H1130" s="825" t="s">
        <v>4771</v>
      </c>
      <c r="I1130" s="831">
        <v>1385.75</v>
      </c>
      <c r="J1130" s="831">
        <v>1</v>
      </c>
      <c r="K1130" s="832">
        <v>1385.75</v>
      </c>
    </row>
    <row r="1131" spans="1:11" ht="14.45" customHeight="1" x14ac:dyDescent="0.2">
      <c r="A1131" s="821" t="s">
        <v>571</v>
      </c>
      <c r="B1131" s="822" t="s">
        <v>572</v>
      </c>
      <c r="C1131" s="825" t="s">
        <v>2747</v>
      </c>
      <c r="D1131" s="839" t="s">
        <v>2748</v>
      </c>
      <c r="E1131" s="825" t="s">
        <v>3126</v>
      </c>
      <c r="F1131" s="839" t="s">
        <v>3127</v>
      </c>
      <c r="G1131" s="825" t="s">
        <v>4772</v>
      </c>
      <c r="H1131" s="825" t="s">
        <v>4773</v>
      </c>
      <c r="I1131" s="831">
        <v>4823.7900390625</v>
      </c>
      <c r="J1131" s="831">
        <v>1</v>
      </c>
      <c r="K1131" s="832">
        <v>4823.7900390625</v>
      </c>
    </row>
    <row r="1132" spans="1:11" ht="14.45" customHeight="1" x14ac:dyDescent="0.2">
      <c r="A1132" s="821" t="s">
        <v>571</v>
      </c>
      <c r="B1132" s="822" t="s">
        <v>572</v>
      </c>
      <c r="C1132" s="825" t="s">
        <v>2747</v>
      </c>
      <c r="D1132" s="839" t="s">
        <v>2748</v>
      </c>
      <c r="E1132" s="825" t="s">
        <v>3126</v>
      </c>
      <c r="F1132" s="839" t="s">
        <v>3127</v>
      </c>
      <c r="G1132" s="825" t="s">
        <v>4774</v>
      </c>
      <c r="H1132" s="825" t="s">
        <v>4775</v>
      </c>
      <c r="I1132" s="831">
        <v>3897.35009765625</v>
      </c>
      <c r="J1132" s="831">
        <v>4</v>
      </c>
      <c r="K1132" s="832">
        <v>15589.400390625</v>
      </c>
    </row>
    <row r="1133" spans="1:11" ht="14.45" customHeight="1" x14ac:dyDescent="0.2">
      <c r="A1133" s="821" t="s">
        <v>571</v>
      </c>
      <c r="B1133" s="822" t="s">
        <v>572</v>
      </c>
      <c r="C1133" s="825" t="s">
        <v>2747</v>
      </c>
      <c r="D1133" s="839" t="s">
        <v>2748</v>
      </c>
      <c r="E1133" s="825" t="s">
        <v>3126</v>
      </c>
      <c r="F1133" s="839" t="s">
        <v>3127</v>
      </c>
      <c r="G1133" s="825" t="s">
        <v>4776</v>
      </c>
      <c r="H1133" s="825" t="s">
        <v>4777</v>
      </c>
      <c r="I1133" s="831">
        <v>6740.14990234375</v>
      </c>
      <c r="J1133" s="831">
        <v>4</v>
      </c>
      <c r="K1133" s="832">
        <v>26960.599609375</v>
      </c>
    </row>
    <row r="1134" spans="1:11" ht="14.45" customHeight="1" x14ac:dyDescent="0.2">
      <c r="A1134" s="821" t="s">
        <v>571</v>
      </c>
      <c r="B1134" s="822" t="s">
        <v>572</v>
      </c>
      <c r="C1134" s="825" t="s">
        <v>2747</v>
      </c>
      <c r="D1134" s="839" t="s">
        <v>2748</v>
      </c>
      <c r="E1134" s="825" t="s">
        <v>3126</v>
      </c>
      <c r="F1134" s="839" t="s">
        <v>3127</v>
      </c>
      <c r="G1134" s="825" t="s">
        <v>4778</v>
      </c>
      <c r="H1134" s="825" t="s">
        <v>4779</v>
      </c>
      <c r="I1134" s="831">
        <v>6707.9501953125</v>
      </c>
      <c r="J1134" s="831">
        <v>1</v>
      </c>
      <c r="K1134" s="832">
        <v>6707.9501953125</v>
      </c>
    </row>
    <row r="1135" spans="1:11" ht="14.45" customHeight="1" x14ac:dyDescent="0.2">
      <c r="A1135" s="821" t="s">
        <v>571</v>
      </c>
      <c r="B1135" s="822" t="s">
        <v>572</v>
      </c>
      <c r="C1135" s="825" t="s">
        <v>2747</v>
      </c>
      <c r="D1135" s="839" t="s">
        <v>2748</v>
      </c>
      <c r="E1135" s="825" t="s">
        <v>3126</v>
      </c>
      <c r="F1135" s="839" t="s">
        <v>3127</v>
      </c>
      <c r="G1135" s="825" t="s">
        <v>4780</v>
      </c>
      <c r="H1135" s="825" t="s">
        <v>4781</v>
      </c>
      <c r="I1135" s="831">
        <v>1315.300048828125</v>
      </c>
      <c r="J1135" s="831">
        <v>1</v>
      </c>
      <c r="K1135" s="832">
        <v>1315.300048828125</v>
      </c>
    </row>
    <row r="1136" spans="1:11" ht="14.45" customHeight="1" x14ac:dyDescent="0.2">
      <c r="A1136" s="821" t="s">
        <v>571</v>
      </c>
      <c r="B1136" s="822" t="s">
        <v>572</v>
      </c>
      <c r="C1136" s="825" t="s">
        <v>2747</v>
      </c>
      <c r="D1136" s="839" t="s">
        <v>2748</v>
      </c>
      <c r="E1136" s="825" t="s">
        <v>3126</v>
      </c>
      <c r="F1136" s="839" t="s">
        <v>3127</v>
      </c>
      <c r="G1136" s="825" t="s">
        <v>4782</v>
      </c>
      <c r="H1136" s="825" t="s">
        <v>4783</v>
      </c>
      <c r="I1136" s="831">
        <v>4823.7900390625</v>
      </c>
      <c r="J1136" s="831">
        <v>1</v>
      </c>
      <c r="K1136" s="832">
        <v>4823.7900390625</v>
      </c>
    </row>
    <row r="1137" spans="1:11" ht="14.45" customHeight="1" x14ac:dyDescent="0.2">
      <c r="A1137" s="821" t="s">
        <v>571</v>
      </c>
      <c r="B1137" s="822" t="s">
        <v>572</v>
      </c>
      <c r="C1137" s="825" t="s">
        <v>2747</v>
      </c>
      <c r="D1137" s="839" t="s">
        <v>2748</v>
      </c>
      <c r="E1137" s="825" t="s">
        <v>4784</v>
      </c>
      <c r="F1137" s="839" t="s">
        <v>4785</v>
      </c>
      <c r="G1137" s="825" t="s">
        <v>4786</v>
      </c>
      <c r="H1137" s="825" t="s">
        <v>4787</v>
      </c>
      <c r="I1137" s="831">
        <v>4142.47509765625</v>
      </c>
      <c r="J1137" s="831">
        <v>8</v>
      </c>
      <c r="K1137" s="832">
        <v>33139.80078125</v>
      </c>
    </row>
    <row r="1138" spans="1:11" ht="14.45" customHeight="1" x14ac:dyDescent="0.2">
      <c r="A1138" s="821" t="s">
        <v>571</v>
      </c>
      <c r="B1138" s="822" t="s">
        <v>572</v>
      </c>
      <c r="C1138" s="825" t="s">
        <v>2747</v>
      </c>
      <c r="D1138" s="839" t="s">
        <v>2748</v>
      </c>
      <c r="E1138" s="825" t="s">
        <v>4784</v>
      </c>
      <c r="F1138" s="839" t="s">
        <v>4785</v>
      </c>
      <c r="G1138" s="825" t="s">
        <v>4788</v>
      </c>
      <c r="H1138" s="825" t="s">
        <v>4789</v>
      </c>
      <c r="I1138" s="831">
        <v>11143.024739583334</v>
      </c>
      <c r="J1138" s="831">
        <v>7</v>
      </c>
      <c r="K1138" s="832">
        <v>77537.048828125</v>
      </c>
    </row>
    <row r="1139" spans="1:11" ht="14.45" customHeight="1" x14ac:dyDescent="0.2">
      <c r="A1139" s="821" t="s">
        <v>571</v>
      </c>
      <c r="B1139" s="822" t="s">
        <v>572</v>
      </c>
      <c r="C1139" s="825" t="s">
        <v>2747</v>
      </c>
      <c r="D1139" s="839" t="s">
        <v>2748</v>
      </c>
      <c r="E1139" s="825" t="s">
        <v>4784</v>
      </c>
      <c r="F1139" s="839" t="s">
        <v>4785</v>
      </c>
      <c r="G1139" s="825" t="s">
        <v>4790</v>
      </c>
      <c r="H1139" s="825" t="s">
        <v>4791</v>
      </c>
      <c r="I1139" s="831">
        <v>13985.8095703125</v>
      </c>
      <c r="J1139" s="831">
        <v>5</v>
      </c>
      <c r="K1139" s="832">
        <v>69929.0380859375</v>
      </c>
    </row>
    <row r="1140" spans="1:11" ht="14.45" customHeight="1" x14ac:dyDescent="0.2">
      <c r="A1140" s="821" t="s">
        <v>571</v>
      </c>
      <c r="B1140" s="822" t="s">
        <v>572</v>
      </c>
      <c r="C1140" s="825" t="s">
        <v>2747</v>
      </c>
      <c r="D1140" s="839" t="s">
        <v>2748</v>
      </c>
      <c r="E1140" s="825" t="s">
        <v>4784</v>
      </c>
      <c r="F1140" s="839" t="s">
        <v>4785</v>
      </c>
      <c r="G1140" s="825" t="s">
        <v>4792</v>
      </c>
      <c r="H1140" s="825" t="s">
        <v>4793</v>
      </c>
      <c r="I1140" s="831">
        <v>4480</v>
      </c>
      <c r="J1140" s="831">
        <v>11</v>
      </c>
      <c r="K1140" s="832">
        <v>49279.98046875</v>
      </c>
    </row>
    <row r="1141" spans="1:11" ht="14.45" customHeight="1" x14ac:dyDescent="0.2">
      <c r="A1141" s="821" t="s">
        <v>571</v>
      </c>
      <c r="B1141" s="822" t="s">
        <v>572</v>
      </c>
      <c r="C1141" s="825" t="s">
        <v>2747</v>
      </c>
      <c r="D1141" s="839" t="s">
        <v>2748</v>
      </c>
      <c r="E1141" s="825" t="s">
        <v>4784</v>
      </c>
      <c r="F1141" s="839" t="s">
        <v>4785</v>
      </c>
      <c r="G1141" s="825" t="s">
        <v>4794</v>
      </c>
      <c r="H1141" s="825" t="s">
        <v>4795</v>
      </c>
      <c r="I1141" s="831">
        <v>306.67001342773438</v>
      </c>
      <c r="J1141" s="831">
        <v>12</v>
      </c>
      <c r="K1141" s="832">
        <v>3680</v>
      </c>
    </row>
    <row r="1142" spans="1:11" ht="14.45" customHeight="1" x14ac:dyDescent="0.2">
      <c r="A1142" s="821" t="s">
        <v>571</v>
      </c>
      <c r="B1142" s="822" t="s">
        <v>572</v>
      </c>
      <c r="C1142" s="825" t="s">
        <v>2747</v>
      </c>
      <c r="D1142" s="839" t="s">
        <v>2748</v>
      </c>
      <c r="E1142" s="825" t="s">
        <v>4784</v>
      </c>
      <c r="F1142" s="839" t="s">
        <v>4785</v>
      </c>
      <c r="G1142" s="825" t="s">
        <v>4796</v>
      </c>
      <c r="H1142" s="825" t="s">
        <v>4797</v>
      </c>
      <c r="I1142" s="831">
        <v>5636.14990234375</v>
      </c>
      <c r="J1142" s="831">
        <v>1</v>
      </c>
      <c r="K1142" s="832">
        <v>5636.14990234375</v>
      </c>
    </row>
    <row r="1143" spans="1:11" ht="14.45" customHeight="1" x14ac:dyDescent="0.2">
      <c r="A1143" s="821" t="s">
        <v>571</v>
      </c>
      <c r="B1143" s="822" t="s">
        <v>572</v>
      </c>
      <c r="C1143" s="825" t="s">
        <v>2747</v>
      </c>
      <c r="D1143" s="839" t="s">
        <v>2748</v>
      </c>
      <c r="E1143" s="825" t="s">
        <v>4784</v>
      </c>
      <c r="F1143" s="839" t="s">
        <v>4785</v>
      </c>
      <c r="G1143" s="825" t="s">
        <v>4798</v>
      </c>
      <c r="H1143" s="825" t="s">
        <v>4799</v>
      </c>
      <c r="I1143" s="831">
        <v>3450</v>
      </c>
      <c r="J1143" s="831">
        <v>2</v>
      </c>
      <c r="K1143" s="832">
        <v>6900</v>
      </c>
    </row>
    <row r="1144" spans="1:11" ht="14.45" customHeight="1" x14ac:dyDescent="0.2">
      <c r="A1144" s="821" t="s">
        <v>571</v>
      </c>
      <c r="B1144" s="822" t="s">
        <v>572</v>
      </c>
      <c r="C1144" s="825" t="s">
        <v>2747</v>
      </c>
      <c r="D1144" s="839" t="s">
        <v>2748</v>
      </c>
      <c r="E1144" s="825" t="s">
        <v>4784</v>
      </c>
      <c r="F1144" s="839" t="s">
        <v>4785</v>
      </c>
      <c r="G1144" s="825" t="s">
        <v>4800</v>
      </c>
      <c r="H1144" s="825" t="s">
        <v>4801</v>
      </c>
      <c r="I1144" s="831">
        <v>3450</v>
      </c>
      <c r="J1144" s="831">
        <v>3</v>
      </c>
      <c r="K1144" s="832">
        <v>10350</v>
      </c>
    </row>
    <row r="1145" spans="1:11" ht="14.45" customHeight="1" x14ac:dyDescent="0.2">
      <c r="A1145" s="821" t="s">
        <v>571</v>
      </c>
      <c r="B1145" s="822" t="s">
        <v>572</v>
      </c>
      <c r="C1145" s="825" t="s">
        <v>2747</v>
      </c>
      <c r="D1145" s="839" t="s">
        <v>2748</v>
      </c>
      <c r="E1145" s="825" t="s">
        <v>4784</v>
      </c>
      <c r="F1145" s="839" t="s">
        <v>4785</v>
      </c>
      <c r="G1145" s="825" t="s">
        <v>4802</v>
      </c>
      <c r="H1145" s="825" t="s">
        <v>4803</v>
      </c>
      <c r="I1145" s="831">
        <v>4386.10009765625</v>
      </c>
      <c r="J1145" s="831">
        <v>8</v>
      </c>
      <c r="K1145" s="832">
        <v>35088.80078125</v>
      </c>
    </row>
    <row r="1146" spans="1:11" ht="14.45" customHeight="1" x14ac:dyDescent="0.2">
      <c r="A1146" s="821" t="s">
        <v>571</v>
      </c>
      <c r="B1146" s="822" t="s">
        <v>572</v>
      </c>
      <c r="C1146" s="825" t="s">
        <v>2747</v>
      </c>
      <c r="D1146" s="839" t="s">
        <v>2748</v>
      </c>
      <c r="E1146" s="825" t="s">
        <v>4784</v>
      </c>
      <c r="F1146" s="839" t="s">
        <v>4785</v>
      </c>
      <c r="G1146" s="825" t="s">
        <v>4804</v>
      </c>
      <c r="H1146" s="825" t="s">
        <v>4805</v>
      </c>
      <c r="I1146" s="831">
        <v>4600</v>
      </c>
      <c r="J1146" s="831">
        <v>3</v>
      </c>
      <c r="K1146" s="832">
        <v>13800</v>
      </c>
    </row>
    <row r="1147" spans="1:11" ht="14.45" customHeight="1" x14ac:dyDescent="0.2">
      <c r="A1147" s="821" t="s">
        <v>571</v>
      </c>
      <c r="B1147" s="822" t="s">
        <v>572</v>
      </c>
      <c r="C1147" s="825" t="s">
        <v>2747</v>
      </c>
      <c r="D1147" s="839" t="s">
        <v>2748</v>
      </c>
      <c r="E1147" s="825" t="s">
        <v>4784</v>
      </c>
      <c r="F1147" s="839" t="s">
        <v>4785</v>
      </c>
      <c r="G1147" s="825" t="s">
        <v>4806</v>
      </c>
      <c r="H1147" s="825" t="s">
        <v>4807</v>
      </c>
      <c r="I1147" s="831">
        <v>9005.650390625</v>
      </c>
      <c r="J1147" s="831">
        <v>1</v>
      </c>
      <c r="K1147" s="832">
        <v>9005.650390625</v>
      </c>
    </row>
    <row r="1148" spans="1:11" ht="14.45" customHeight="1" x14ac:dyDescent="0.2">
      <c r="A1148" s="821" t="s">
        <v>571</v>
      </c>
      <c r="B1148" s="822" t="s">
        <v>572</v>
      </c>
      <c r="C1148" s="825" t="s">
        <v>2747</v>
      </c>
      <c r="D1148" s="839" t="s">
        <v>2748</v>
      </c>
      <c r="E1148" s="825" t="s">
        <v>4784</v>
      </c>
      <c r="F1148" s="839" t="s">
        <v>4785</v>
      </c>
      <c r="G1148" s="825" t="s">
        <v>4808</v>
      </c>
      <c r="H1148" s="825" t="s">
        <v>4809</v>
      </c>
      <c r="I1148" s="831">
        <v>14800.009765625</v>
      </c>
      <c r="J1148" s="831">
        <v>1</v>
      </c>
      <c r="K1148" s="832">
        <v>14800.009765625</v>
      </c>
    </row>
    <row r="1149" spans="1:11" ht="14.45" customHeight="1" x14ac:dyDescent="0.2">
      <c r="A1149" s="821" t="s">
        <v>571</v>
      </c>
      <c r="B1149" s="822" t="s">
        <v>572</v>
      </c>
      <c r="C1149" s="825" t="s">
        <v>2747</v>
      </c>
      <c r="D1149" s="839" t="s">
        <v>2748</v>
      </c>
      <c r="E1149" s="825" t="s">
        <v>4784</v>
      </c>
      <c r="F1149" s="839" t="s">
        <v>4785</v>
      </c>
      <c r="G1149" s="825" t="s">
        <v>4810</v>
      </c>
      <c r="H1149" s="825" t="s">
        <v>4811</v>
      </c>
      <c r="I1149" s="831">
        <v>7799.990234375</v>
      </c>
      <c r="J1149" s="831">
        <v>1</v>
      </c>
      <c r="K1149" s="832">
        <v>7799.990234375</v>
      </c>
    </row>
    <row r="1150" spans="1:11" ht="14.45" customHeight="1" x14ac:dyDescent="0.2">
      <c r="A1150" s="821" t="s">
        <v>571</v>
      </c>
      <c r="B1150" s="822" t="s">
        <v>572</v>
      </c>
      <c r="C1150" s="825" t="s">
        <v>2747</v>
      </c>
      <c r="D1150" s="839" t="s">
        <v>2748</v>
      </c>
      <c r="E1150" s="825" t="s">
        <v>4784</v>
      </c>
      <c r="F1150" s="839" t="s">
        <v>4785</v>
      </c>
      <c r="G1150" s="825" t="s">
        <v>4812</v>
      </c>
      <c r="H1150" s="825" t="s">
        <v>4813</v>
      </c>
      <c r="I1150" s="831">
        <v>3820.300048828125</v>
      </c>
      <c r="J1150" s="831">
        <v>1</v>
      </c>
      <c r="K1150" s="832">
        <v>3820.300048828125</v>
      </c>
    </row>
    <row r="1151" spans="1:11" ht="14.45" customHeight="1" x14ac:dyDescent="0.2">
      <c r="A1151" s="821" t="s">
        <v>571</v>
      </c>
      <c r="B1151" s="822" t="s">
        <v>572</v>
      </c>
      <c r="C1151" s="825" t="s">
        <v>2747</v>
      </c>
      <c r="D1151" s="839" t="s">
        <v>2748</v>
      </c>
      <c r="E1151" s="825" t="s">
        <v>2840</v>
      </c>
      <c r="F1151" s="839" t="s">
        <v>2841</v>
      </c>
      <c r="G1151" s="825" t="s">
        <v>4814</v>
      </c>
      <c r="H1151" s="825" t="s">
        <v>4815</v>
      </c>
      <c r="I1151" s="831">
        <v>3884.699951171875</v>
      </c>
      <c r="J1151" s="831">
        <v>2</v>
      </c>
      <c r="K1151" s="832">
        <v>7769.39990234375</v>
      </c>
    </row>
    <row r="1152" spans="1:11" ht="14.45" customHeight="1" x14ac:dyDescent="0.2">
      <c r="A1152" s="821" t="s">
        <v>571</v>
      </c>
      <c r="B1152" s="822" t="s">
        <v>572</v>
      </c>
      <c r="C1152" s="825" t="s">
        <v>2747</v>
      </c>
      <c r="D1152" s="839" t="s">
        <v>2748</v>
      </c>
      <c r="E1152" s="825" t="s">
        <v>2840</v>
      </c>
      <c r="F1152" s="839" t="s">
        <v>2841</v>
      </c>
      <c r="G1152" s="825" t="s">
        <v>4816</v>
      </c>
      <c r="H1152" s="825" t="s">
        <v>4817</v>
      </c>
      <c r="I1152" s="831">
        <v>802.1300048828125</v>
      </c>
      <c r="J1152" s="831">
        <v>6</v>
      </c>
      <c r="K1152" s="832">
        <v>4812.75</v>
      </c>
    </row>
    <row r="1153" spans="1:11" ht="14.45" customHeight="1" x14ac:dyDescent="0.2">
      <c r="A1153" s="821" t="s">
        <v>571</v>
      </c>
      <c r="B1153" s="822" t="s">
        <v>572</v>
      </c>
      <c r="C1153" s="825" t="s">
        <v>2747</v>
      </c>
      <c r="D1153" s="839" t="s">
        <v>2748</v>
      </c>
      <c r="E1153" s="825" t="s">
        <v>2840</v>
      </c>
      <c r="F1153" s="839" t="s">
        <v>2841</v>
      </c>
      <c r="G1153" s="825" t="s">
        <v>4818</v>
      </c>
      <c r="H1153" s="825" t="s">
        <v>4819</v>
      </c>
      <c r="I1153" s="831">
        <v>1719.25</v>
      </c>
      <c r="J1153" s="831">
        <v>2</v>
      </c>
      <c r="K1153" s="832">
        <v>3438.5</v>
      </c>
    </row>
    <row r="1154" spans="1:11" ht="14.45" customHeight="1" x14ac:dyDescent="0.2">
      <c r="A1154" s="821" t="s">
        <v>571</v>
      </c>
      <c r="B1154" s="822" t="s">
        <v>572</v>
      </c>
      <c r="C1154" s="825" t="s">
        <v>2747</v>
      </c>
      <c r="D1154" s="839" t="s">
        <v>2748</v>
      </c>
      <c r="E1154" s="825" t="s">
        <v>2840</v>
      </c>
      <c r="F1154" s="839" t="s">
        <v>2841</v>
      </c>
      <c r="G1154" s="825" t="s">
        <v>4820</v>
      </c>
      <c r="H1154" s="825" t="s">
        <v>4821</v>
      </c>
      <c r="I1154" s="831">
        <v>4445.89990234375</v>
      </c>
      <c r="J1154" s="831">
        <v>13</v>
      </c>
      <c r="K1154" s="832">
        <v>57796.69970703125</v>
      </c>
    </row>
    <row r="1155" spans="1:11" ht="14.45" customHeight="1" x14ac:dyDescent="0.2">
      <c r="A1155" s="821" t="s">
        <v>571</v>
      </c>
      <c r="B1155" s="822" t="s">
        <v>572</v>
      </c>
      <c r="C1155" s="825" t="s">
        <v>2747</v>
      </c>
      <c r="D1155" s="839" t="s">
        <v>2748</v>
      </c>
      <c r="E1155" s="825" t="s">
        <v>2840</v>
      </c>
      <c r="F1155" s="839" t="s">
        <v>2841</v>
      </c>
      <c r="G1155" s="825" t="s">
        <v>4822</v>
      </c>
      <c r="H1155" s="825" t="s">
        <v>4823</v>
      </c>
      <c r="I1155" s="831">
        <v>508.79499816894531</v>
      </c>
      <c r="J1155" s="831">
        <v>8</v>
      </c>
      <c r="K1155" s="832">
        <v>4070.3400573730469</v>
      </c>
    </row>
    <row r="1156" spans="1:11" ht="14.45" customHeight="1" x14ac:dyDescent="0.2">
      <c r="A1156" s="821" t="s">
        <v>571</v>
      </c>
      <c r="B1156" s="822" t="s">
        <v>572</v>
      </c>
      <c r="C1156" s="825" t="s">
        <v>2747</v>
      </c>
      <c r="D1156" s="839" t="s">
        <v>2748</v>
      </c>
      <c r="E1156" s="825" t="s">
        <v>2840</v>
      </c>
      <c r="F1156" s="839" t="s">
        <v>2841</v>
      </c>
      <c r="G1156" s="825" t="s">
        <v>4824</v>
      </c>
      <c r="H1156" s="825" t="s">
        <v>4825</v>
      </c>
      <c r="I1156" s="831">
        <v>508.79000854492188</v>
      </c>
      <c r="J1156" s="831">
        <v>1</v>
      </c>
      <c r="K1156" s="832">
        <v>508.79000854492188</v>
      </c>
    </row>
    <row r="1157" spans="1:11" ht="14.45" customHeight="1" x14ac:dyDescent="0.2">
      <c r="A1157" s="821" t="s">
        <v>571</v>
      </c>
      <c r="B1157" s="822" t="s">
        <v>572</v>
      </c>
      <c r="C1157" s="825" t="s">
        <v>2747</v>
      </c>
      <c r="D1157" s="839" t="s">
        <v>2748</v>
      </c>
      <c r="E1157" s="825" t="s">
        <v>2840</v>
      </c>
      <c r="F1157" s="839" t="s">
        <v>2841</v>
      </c>
      <c r="G1157" s="825" t="s">
        <v>4826</v>
      </c>
      <c r="H1157" s="825" t="s">
        <v>4827</v>
      </c>
      <c r="I1157" s="831">
        <v>4840</v>
      </c>
      <c r="J1157" s="831">
        <v>8</v>
      </c>
      <c r="K1157" s="832">
        <v>38720</v>
      </c>
    </row>
    <row r="1158" spans="1:11" ht="14.45" customHeight="1" x14ac:dyDescent="0.2">
      <c r="A1158" s="821" t="s">
        <v>571</v>
      </c>
      <c r="B1158" s="822" t="s">
        <v>572</v>
      </c>
      <c r="C1158" s="825" t="s">
        <v>2747</v>
      </c>
      <c r="D1158" s="839" t="s">
        <v>2748</v>
      </c>
      <c r="E1158" s="825" t="s">
        <v>2840</v>
      </c>
      <c r="F1158" s="839" t="s">
        <v>2841</v>
      </c>
      <c r="G1158" s="825" t="s">
        <v>4828</v>
      </c>
      <c r="H1158" s="825" t="s">
        <v>4829</v>
      </c>
      <c r="I1158" s="831">
        <v>4840</v>
      </c>
      <c r="J1158" s="831">
        <v>6</v>
      </c>
      <c r="K1158" s="832">
        <v>29040</v>
      </c>
    </row>
    <row r="1159" spans="1:11" ht="14.45" customHeight="1" x14ac:dyDescent="0.2">
      <c r="A1159" s="821" t="s">
        <v>571</v>
      </c>
      <c r="B1159" s="822" t="s">
        <v>572</v>
      </c>
      <c r="C1159" s="825" t="s">
        <v>2747</v>
      </c>
      <c r="D1159" s="839" t="s">
        <v>2748</v>
      </c>
      <c r="E1159" s="825" t="s">
        <v>2840</v>
      </c>
      <c r="F1159" s="839" t="s">
        <v>2841</v>
      </c>
      <c r="G1159" s="825" t="s">
        <v>4830</v>
      </c>
      <c r="H1159" s="825" t="s">
        <v>4831</v>
      </c>
      <c r="I1159" s="831">
        <v>4840</v>
      </c>
      <c r="J1159" s="831">
        <v>1</v>
      </c>
      <c r="K1159" s="832">
        <v>4840</v>
      </c>
    </row>
    <row r="1160" spans="1:11" ht="14.45" customHeight="1" x14ac:dyDescent="0.2">
      <c r="A1160" s="821" t="s">
        <v>571</v>
      </c>
      <c r="B1160" s="822" t="s">
        <v>572</v>
      </c>
      <c r="C1160" s="825" t="s">
        <v>2747</v>
      </c>
      <c r="D1160" s="839" t="s">
        <v>2748</v>
      </c>
      <c r="E1160" s="825" t="s">
        <v>2840</v>
      </c>
      <c r="F1160" s="839" t="s">
        <v>2841</v>
      </c>
      <c r="G1160" s="825" t="s">
        <v>4832</v>
      </c>
      <c r="H1160" s="825" t="s">
        <v>4833</v>
      </c>
      <c r="I1160" s="831">
        <v>1614.5999755859375</v>
      </c>
      <c r="J1160" s="831">
        <v>10</v>
      </c>
      <c r="K1160" s="832">
        <v>16145.999755859375</v>
      </c>
    </row>
    <row r="1161" spans="1:11" ht="14.45" customHeight="1" x14ac:dyDescent="0.2">
      <c r="A1161" s="821" t="s">
        <v>571</v>
      </c>
      <c r="B1161" s="822" t="s">
        <v>572</v>
      </c>
      <c r="C1161" s="825" t="s">
        <v>2747</v>
      </c>
      <c r="D1161" s="839" t="s">
        <v>2748</v>
      </c>
      <c r="E1161" s="825" t="s">
        <v>2840</v>
      </c>
      <c r="F1161" s="839" t="s">
        <v>2841</v>
      </c>
      <c r="G1161" s="825" t="s">
        <v>4834</v>
      </c>
      <c r="H1161" s="825" t="s">
        <v>4835</v>
      </c>
      <c r="I1161" s="831">
        <v>1576.7774963378906</v>
      </c>
      <c r="J1161" s="831">
        <v>10</v>
      </c>
      <c r="K1161" s="832">
        <v>15843.409912109375</v>
      </c>
    </row>
    <row r="1162" spans="1:11" ht="14.45" customHeight="1" x14ac:dyDescent="0.2">
      <c r="A1162" s="821" t="s">
        <v>571</v>
      </c>
      <c r="B1162" s="822" t="s">
        <v>572</v>
      </c>
      <c r="C1162" s="825" t="s">
        <v>2747</v>
      </c>
      <c r="D1162" s="839" t="s">
        <v>2748</v>
      </c>
      <c r="E1162" s="825" t="s">
        <v>2840</v>
      </c>
      <c r="F1162" s="839" t="s">
        <v>2841</v>
      </c>
      <c r="G1162" s="825" t="s">
        <v>4836</v>
      </c>
      <c r="H1162" s="825" t="s">
        <v>4837</v>
      </c>
      <c r="I1162" s="831">
        <v>5175</v>
      </c>
      <c r="J1162" s="831">
        <v>4</v>
      </c>
      <c r="K1162" s="832">
        <v>20700</v>
      </c>
    </row>
    <row r="1163" spans="1:11" ht="14.45" customHeight="1" x14ac:dyDescent="0.2">
      <c r="A1163" s="821" t="s">
        <v>571</v>
      </c>
      <c r="B1163" s="822" t="s">
        <v>572</v>
      </c>
      <c r="C1163" s="825" t="s">
        <v>2747</v>
      </c>
      <c r="D1163" s="839" t="s">
        <v>2748</v>
      </c>
      <c r="E1163" s="825" t="s">
        <v>2840</v>
      </c>
      <c r="F1163" s="839" t="s">
        <v>2841</v>
      </c>
      <c r="G1163" s="825" t="s">
        <v>4838</v>
      </c>
      <c r="H1163" s="825" t="s">
        <v>4839</v>
      </c>
      <c r="I1163" s="831">
        <v>3388</v>
      </c>
      <c r="J1163" s="831">
        <v>1</v>
      </c>
      <c r="K1163" s="832">
        <v>3388</v>
      </c>
    </row>
    <row r="1164" spans="1:11" ht="14.45" customHeight="1" x14ac:dyDescent="0.2">
      <c r="A1164" s="821" t="s">
        <v>571</v>
      </c>
      <c r="B1164" s="822" t="s">
        <v>572</v>
      </c>
      <c r="C1164" s="825" t="s">
        <v>2747</v>
      </c>
      <c r="D1164" s="839" t="s">
        <v>2748</v>
      </c>
      <c r="E1164" s="825" t="s">
        <v>2840</v>
      </c>
      <c r="F1164" s="839" t="s">
        <v>2841</v>
      </c>
      <c r="G1164" s="825" t="s">
        <v>4840</v>
      </c>
      <c r="H1164" s="825" t="s">
        <v>4841</v>
      </c>
      <c r="I1164" s="831">
        <v>3388</v>
      </c>
      <c r="J1164" s="831">
        <v>1</v>
      </c>
      <c r="K1164" s="832">
        <v>3388</v>
      </c>
    </row>
    <row r="1165" spans="1:11" ht="14.45" customHeight="1" x14ac:dyDescent="0.2">
      <c r="A1165" s="821" t="s">
        <v>571</v>
      </c>
      <c r="B1165" s="822" t="s">
        <v>572</v>
      </c>
      <c r="C1165" s="825" t="s">
        <v>2747</v>
      </c>
      <c r="D1165" s="839" t="s">
        <v>2748</v>
      </c>
      <c r="E1165" s="825" t="s">
        <v>2840</v>
      </c>
      <c r="F1165" s="839" t="s">
        <v>2841</v>
      </c>
      <c r="G1165" s="825" t="s">
        <v>4842</v>
      </c>
      <c r="H1165" s="825" t="s">
        <v>4843</v>
      </c>
      <c r="I1165" s="831">
        <v>3143.580078125</v>
      </c>
      <c r="J1165" s="831">
        <v>1</v>
      </c>
      <c r="K1165" s="832">
        <v>3143.580078125</v>
      </c>
    </row>
    <row r="1166" spans="1:11" ht="14.45" customHeight="1" x14ac:dyDescent="0.2">
      <c r="A1166" s="821" t="s">
        <v>571</v>
      </c>
      <c r="B1166" s="822" t="s">
        <v>572</v>
      </c>
      <c r="C1166" s="825" t="s">
        <v>2747</v>
      </c>
      <c r="D1166" s="839" t="s">
        <v>2748</v>
      </c>
      <c r="E1166" s="825" t="s">
        <v>2840</v>
      </c>
      <c r="F1166" s="839" t="s">
        <v>2841</v>
      </c>
      <c r="G1166" s="825" t="s">
        <v>4844</v>
      </c>
      <c r="H1166" s="825" t="s">
        <v>4845</v>
      </c>
      <c r="I1166" s="831">
        <v>2220.35009765625</v>
      </c>
      <c r="J1166" s="831">
        <v>4</v>
      </c>
      <c r="K1166" s="832">
        <v>8881.400390625</v>
      </c>
    </row>
    <row r="1167" spans="1:11" ht="14.45" customHeight="1" x14ac:dyDescent="0.2">
      <c r="A1167" s="821" t="s">
        <v>571</v>
      </c>
      <c r="B1167" s="822" t="s">
        <v>572</v>
      </c>
      <c r="C1167" s="825" t="s">
        <v>2747</v>
      </c>
      <c r="D1167" s="839" t="s">
        <v>2748</v>
      </c>
      <c r="E1167" s="825" t="s">
        <v>2840</v>
      </c>
      <c r="F1167" s="839" t="s">
        <v>2841</v>
      </c>
      <c r="G1167" s="825" t="s">
        <v>4846</v>
      </c>
      <c r="H1167" s="825" t="s">
        <v>4847</v>
      </c>
      <c r="I1167" s="831">
        <v>665.5</v>
      </c>
      <c r="J1167" s="831">
        <v>1</v>
      </c>
      <c r="K1167" s="832">
        <v>665.5</v>
      </c>
    </row>
    <row r="1168" spans="1:11" ht="14.45" customHeight="1" x14ac:dyDescent="0.2">
      <c r="A1168" s="821" t="s">
        <v>571</v>
      </c>
      <c r="B1168" s="822" t="s">
        <v>572</v>
      </c>
      <c r="C1168" s="825" t="s">
        <v>2747</v>
      </c>
      <c r="D1168" s="839" t="s">
        <v>2748</v>
      </c>
      <c r="E1168" s="825" t="s">
        <v>2840</v>
      </c>
      <c r="F1168" s="839" t="s">
        <v>2841</v>
      </c>
      <c r="G1168" s="825" t="s">
        <v>4848</v>
      </c>
      <c r="H1168" s="825" t="s">
        <v>4849</v>
      </c>
      <c r="I1168" s="831">
        <v>3028.6298828125</v>
      </c>
      <c r="J1168" s="831">
        <v>1</v>
      </c>
      <c r="K1168" s="832">
        <v>3028.6298828125</v>
      </c>
    </row>
    <row r="1169" spans="1:11" ht="14.45" customHeight="1" x14ac:dyDescent="0.2">
      <c r="A1169" s="821" t="s">
        <v>571</v>
      </c>
      <c r="B1169" s="822" t="s">
        <v>572</v>
      </c>
      <c r="C1169" s="825" t="s">
        <v>2747</v>
      </c>
      <c r="D1169" s="839" t="s">
        <v>2748</v>
      </c>
      <c r="E1169" s="825" t="s">
        <v>2840</v>
      </c>
      <c r="F1169" s="839" t="s">
        <v>2841</v>
      </c>
      <c r="G1169" s="825" t="s">
        <v>4850</v>
      </c>
      <c r="H1169" s="825" t="s">
        <v>4851</v>
      </c>
      <c r="I1169" s="831">
        <v>6128.64990234375</v>
      </c>
      <c r="J1169" s="831">
        <v>1</v>
      </c>
      <c r="K1169" s="832">
        <v>6128.64990234375</v>
      </c>
    </row>
    <row r="1170" spans="1:11" ht="14.45" customHeight="1" x14ac:dyDescent="0.2">
      <c r="A1170" s="821" t="s">
        <v>571</v>
      </c>
      <c r="B1170" s="822" t="s">
        <v>572</v>
      </c>
      <c r="C1170" s="825" t="s">
        <v>2747</v>
      </c>
      <c r="D1170" s="839" t="s">
        <v>2748</v>
      </c>
      <c r="E1170" s="825" t="s">
        <v>2840</v>
      </c>
      <c r="F1170" s="839" t="s">
        <v>2841</v>
      </c>
      <c r="G1170" s="825" t="s">
        <v>4852</v>
      </c>
      <c r="H1170" s="825" t="s">
        <v>4853</v>
      </c>
      <c r="I1170" s="831">
        <v>8334.48046875</v>
      </c>
      <c r="J1170" s="831">
        <v>1</v>
      </c>
      <c r="K1170" s="832">
        <v>8334.48046875</v>
      </c>
    </row>
    <row r="1171" spans="1:11" ht="14.45" customHeight="1" x14ac:dyDescent="0.2">
      <c r="A1171" s="821" t="s">
        <v>571</v>
      </c>
      <c r="B1171" s="822" t="s">
        <v>572</v>
      </c>
      <c r="C1171" s="825" t="s">
        <v>2747</v>
      </c>
      <c r="D1171" s="839" t="s">
        <v>2748</v>
      </c>
      <c r="E1171" s="825" t="s">
        <v>2840</v>
      </c>
      <c r="F1171" s="839" t="s">
        <v>2841</v>
      </c>
      <c r="G1171" s="825" t="s">
        <v>4854</v>
      </c>
      <c r="H1171" s="825" t="s">
        <v>4855</v>
      </c>
      <c r="I1171" s="831">
        <v>1.440000057220459</v>
      </c>
      <c r="J1171" s="831">
        <v>200</v>
      </c>
      <c r="K1171" s="832">
        <v>288</v>
      </c>
    </row>
    <row r="1172" spans="1:11" ht="14.45" customHeight="1" x14ac:dyDescent="0.2">
      <c r="A1172" s="821" t="s">
        <v>571</v>
      </c>
      <c r="B1172" s="822" t="s">
        <v>572</v>
      </c>
      <c r="C1172" s="825" t="s">
        <v>2747</v>
      </c>
      <c r="D1172" s="839" t="s">
        <v>2748</v>
      </c>
      <c r="E1172" s="825" t="s">
        <v>2840</v>
      </c>
      <c r="F1172" s="839" t="s">
        <v>2841</v>
      </c>
      <c r="G1172" s="825" t="s">
        <v>4856</v>
      </c>
      <c r="H1172" s="825" t="s">
        <v>4857</v>
      </c>
      <c r="I1172" s="831">
        <v>1098.68994140625</v>
      </c>
      <c r="J1172" s="831">
        <v>3</v>
      </c>
      <c r="K1172" s="832">
        <v>3296.06005859375</v>
      </c>
    </row>
    <row r="1173" spans="1:11" ht="14.45" customHeight="1" x14ac:dyDescent="0.2">
      <c r="A1173" s="821" t="s">
        <v>571</v>
      </c>
      <c r="B1173" s="822" t="s">
        <v>572</v>
      </c>
      <c r="C1173" s="825" t="s">
        <v>2747</v>
      </c>
      <c r="D1173" s="839" t="s">
        <v>2748</v>
      </c>
      <c r="E1173" s="825" t="s">
        <v>2840</v>
      </c>
      <c r="F1173" s="839" t="s">
        <v>2841</v>
      </c>
      <c r="G1173" s="825" t="s">
        <v>4858</v>
      </c>
      <c r="H1173" s="825" t="s">
        <v>4859</v>
      </c>
      <c r="I1173" s="831">
        <v>1099.8900146484375</v>
      </c>
      <c r="J1173" s="831">
        <v>1</v>
      </c>
      <c r="K1173" s="832">
        <v>1099.8900146484375</v>
      </c>
    </row>
    <row r="1174" spans="1:11" ht="14.45" customHeight="1" x14ac:dyDescent="0.2">
      <c r="A1174" s="821" t="s">
        <v>571</v>
      </c>
      <c r="B1174" s="822" t="s">
        <v>572</v>
      </c>
      <c r="C1174" s="825" t="s">
        <v>2747</v>
      </c>
      <c r="D1174" s="839" t="s">
        <v>2748</v>
      </c>
      <c r="E1174" s="825" t="s">
        <v>2840</v>
      </c>
      <c r="F1174" s="839" t="s">
        <v>2841</v>
      </c>
      <c r="G1174" s="825" t="s">
        <v>4860</v>
      </c>
      <c r="H1174" s="825" t="s">
        <v>4861</v>
      </c>
      <c r="I1174" s="831">
        <v>986.5</v>
      </c>
      <c r="J1174" s="831">
        <v>1</v>
      </c>
      <c r="K1174" s="832">
        <v>986.5</v>
      </c>
    </row>
    <row r="1175" spans="1:11" ht="14.45" customHeight="1" x14ac:dyDescent="0.2">
      <c r="A1175" s="821" t="s">
        <v>571</v>
      </c>
      <c r="B1175" s="822" t="s">
        <v>572</v>
      </c>
      <c r="C1175" s="825" t="s">
        <v>2747</v>
      </c>
      <c r="D1175" s="839" t="s">
        <v>2748</v>
      </c>
      <c r="E1175" s="825" t="s">
        <v>2840</v>
      </c>
      <c r="F1175" s="839" t="s">
        <v>2841</v>
      </c>
      <c r="G1175" s="825" t="s">
        <v>4862</v>
      </c>
      <c r="H1175" s="825" t="s">
        <v>4863</v>
      </c>
      <c r="I1175" s="831">
        <v>1089</v>
      </c>
      <c r="J1175" s="831">
        <v>70</v>
      </c>
      <c r="K1175" s="832">
        <v>76230</v>
      </c>
    </row>
    <row r="1176" spans="1:11" ht="14.45" customHeight="1" x14ac:dyDescent="0.2">
      <c r="A1176" s="821" t="s">
        <v>571</v>
      </c>
      <c r="B1176" s="822" t="s">
        <v>572</v>
      </c>
      <c r="C1176" s="825" t="s">
        <v>2747</v>
      </c>
      <c r="D1176" s="839" t="s">
        <v>2748</v>
      </c>
      <c r="E1176" s="825" t="s">
        <v>2840</v>
      </c>
      <c r="F1176" s="839" t="s">
        <v>2841</v>
      </c>
      <c r="G1176" s="825" t="s">
        <v>4864</v>
      </c>
      <c r="H1176" s="825" t="s">
        <v>4865</v>
      </c>
      <c r="I1176" s="831">
        <v>302.5</v>
      </c>
      <c r="J1176" s="831">
        <v>140</v>
      </c>
      <c r="K1176" s="832">
        <v>42350</v>
      </c>
    </row>
    <row r="1177" spans="1:11" ht="14.45" customHeight="1" x14ac:dyDescent="0.2">
      <c r="A1177" s="821" t="s">
        <v>571</v>
      </c>
      <c r="B1177" s="822" t="s">
        <v>572</v>
      </c>
      <c r="C1177" s="825" t="s">
        <v>2747</v>
      </c>
      <c r="D1177" s="839" t="s">
        <v>2748</v>
      </c>
      <c r="E1177" s="825" t="s">
        <v>2840</v>
      </c>
      <c r="F1177" s="839" t="s">
        <v>2841</v>
      </c>
      <c r="G1177" s="825" t="s">
        <v>4866</v>
      </c>
      <c r="H1177" s="825" t="s">
        <v>4867</v>
      </c>
      <c r="I1177" s="831">
        <v>4840</v>
      </c>
      <c r="J1177" s="831">
        <v>62</v>
      </c>
      <c r="K1177" s="832">
        <v>300080</v>
      </c>
    </row>
    <row r="1178" spans="1:11" ht="14.45" customHeight="1" x14ac:dyDescent="0.2">
      <c r="A1178" s="821" t="s">
        <v>571</v>
      </c>
      <c r="B1178" s="822" t="s">
        <v>572</v>
      </c>
      <c r="C1178" s="825" t="s">
        <v>2747</v>
      </c>
      <c r="D1178" s="839" t="s">
        <v>2748</v>
      </c>
      <c r="E1178" s="825" t="s">
        <v>2840</v>
      </c>
      <c r="F1178" s="839" t="s">
        <v>2841</v>
      </c>
      <c r="G1178" s="825" t="s">
        <v>4868</v>
      </c>
      <c r="H1178" s="825" t="s">
        <v>4869</v>
      </c>
      <c r="I1178" s="831">
        <v>1127</v>
      </c>
      <c r="J1178" s="831">
        <v>1</v>
      </c>
      <c r="K1178" s="832">
        <v>1127</v>
      </c>
    </row>
    <row r="1179" spans="1:11" ht="14.45" customHeight="1" x14ac:dyDescent="0.2">
      <c r="A1179" s="821" t="s">
        <v>571</v>
      </c>
      <c r="B1179" s="822" t="s">
        <v>572</v>
      </c>
      <c r="C1179" s="825" t="s">
        <v>2747</v>
      </c>
      <c r="D1179" s="839" t="s">
        <v>2748</v>
      </c>
      <c r="E1179" s="825" t="s">
        <v>2840</v>
      </c>
      <c r="F1179" s="839" t="s">
        <v>2841</v>
      </c>
      <c r="G1179" s="825" t="s">
        <v>4870</v>
      </c>
      <c r="H1179" s="825" t="s">
        <v>4871</v>
      </c>
      <c r="I1179" s="831">
        <v>582.010009765625</v>
      </c>
      <c r="J1179" s="831">
        <v>2</v>
      </c>
      <c r="K1179" s="832">
        <v>1164.02001953125</v>
      </c>
    </row>
    <row r="1180" spans="1:11" ht="14.45" customHeight="1" x14ac:dyDescent="0.2">
      <c r="A1180" s="821" t="s">
        <v>571</v>
      </c>
      <c r="B1180" s="822" t="s">
        <v>572</v>
      </c>
      <c r="C1180" s="825" t="s">
        <v>2747</v>
      </c>
      <c r="D1180" s="839" t="s">
        <v>2748</v>
      </c>
      <c r="E1180" s="825" t="s">
        <v>2840</v>
      </c>
      <c r="F1180" s="839" t="s">
        <v>2841</v>
      </c>
      <c r="G1180" s="825" t="s">
        <v>4872</v>
      </c>
      <c r="H1180" s="825" t="s">
        <v>4873</v>
      </c>
      <c r="I1180" s="831">
        <v>3256.110107421875</v>
      </c>
      <c r="J1180" s="831">
        <v>2</v>
      </c>
      <c r="K1180" s="832">
        <v>6512.22021484375</v>
      </c>
    </row>
    <row r="1181" spans="1:11" ht="14.45" customHeight="1" x14ac:dyDescent="0.2">
      <c r="A1181" s="821" t="s">
        <v>571</v>
      </c>
      <c r="B1181" s="822" t="s">
        <v>572</v>
      </c>
      <c r="C1181" s="825" t="s">
        <v>2747</v>
      </c>
      <c r="D1181" s="839" t="s">
        <v>2748</v>
      </c>
      <c r="E1181" s="825" t="s">
        <v>2840</v>
      </c>
      <c r="F1181" s="839" t="s">
        <v>2841</v>
      </c>
      <c r="G1181" s="825" t="s">
        <v>4874</v>
      </c>
      <c r="H1181" s="825" t="s">
        <v>4875</v>
      </c>
      <c r="I1181" s="831">
        <v>735.08999633789063</v>
      </c>
      <c r="J1181" s="831">
        <v>4</v>
      </c>
      <c r="K1181" s="832">
        <v>2940.3499755859375</v>
      </c>
    </row>
    <row r="1182" spans="1:11" ht="14.45" customHeight="1" x14ac:dyDescent="0.2">
      <c r="A1182" s="821" t="s">
        <v>571</v>
      </c>
      <c r="B1182" s="822" t="s">
        <v>572</v>
      </c>
      <c r="C1182" s="825" t="s">
        <v>2747</v>
      </c>
      <c r="D1182" s="839" t="s">
        <v>2748</v>
      </c>
      <c r="E1182" s="825" t="s">
        <v>2840</v>
      </c>
      <c r="F1182" s="839" t="s">
        <v>2841</v>
      </c>
      <c r="G1182" s="825" t="s">
        <v>4876</v>
      </c>
      <c r="H1182" s="825" t="s">
        <v>4877</v>
      </c>
      <c r="I1182" s="831">
        <v>2424.840087890625</v>
      </c>
      <c r="J1182" s="831">
        <v>1</v>
      </c>
      <c r="K1182" s="832">
        <v>2424.840087890625</v>
      </c>
    </row>
    <row r="1183" spans="1:11" ht="14.45" customHeight="1" x14ac:dyDescent="0.2">
      <c r="A1183" s="821" t="s">
        <v>571</v>
      </c>
      <c r="B1183" s="822" t="s">
        <v>572</v>
      </c>
      <c r="C1183" s="825" t="s">
        <v>2747</v>
      </c>
      <c r="D1183" s="839" t="s">
        <v>2748</v>
      </c>
      <c r="E1183" s="825" t="s">
        <v>2840</v>
      </c>
      <c r="F1183" s="839" t="s">
        <v>2841</v>
      </c>
      <c r="G1183" s="825" t="s">
        <v>4878</v>
      </c>
      <c r="H1183" s="825" t="s">
        <v>4879</v>
      </c>
      <c r="I1183" s="831">
        <v>1620.219970703125</v>
      </c>
      <c r="J1183" s="831">
        <v>3</v>
      </c>
      <c r="K1183" s="832">
        <v>4860.64990234375</v>
      </c>
    </row>
    <row r="1184" spans="1:11" ht="14.45" customHeight="1" x14ac:dyDescent="0.2">
      <c r="A1184" s="821" t="s">
        <v>571</v>
      </c>
      <c r="B1184" s="822" t="s">
        <v>572</v>
      </c>
      <c r="C1184" s="825" t="s">
        <v>2747</v>
      </c>
      <c r="D1184" s="839" t="s">
        <v>2748</v>
      </c>
      <c r="E1184" s="825" t="s">
        <v>2840</v>
      </c>
      <c r="F1184" s="839" t="s">
        <v>2841</v>
      </c>
      <c r="G1184" s="825" t="s">
        <v>4880</v>
      </c>
      <c r="H1184" s="825" t="s">
        <v>4881</v>
      </c>
      <c r="I1184" s="831">
        <v>1282.5999755859375</v>
      </c>
      <c r="J1184" s="831">
        <v>1</v>
      </c>
      <c r="K1184" s="832">
        <v>1282.5999755859375</v>
      </c>
    </row>
    <row r="1185" spans="1:11" ht="14.45" customHeight="1" x14ac:dyDescent="0.2">
      <c r="A1185" s="821" t="s">
        <v>571</v>
      </c>
      <c r="B1185" s="822" t="s">
        <v>572</v>
      </c>
      <c r="C1185" s="825" t="s">
        <v>2747</v>
      </c>
      <c r="D1185" s="839" t="s">
        <v>2748</v>
      </c>
      <c r="E1185" s="825" t="s">
        <v>2840</v>
      </c>
      <c r="F1185" s="839" t="s">
        <v>2841</v>
      </c>
      <c r="G1185" s="825" t="s">
        <v>4882</v>
      </c>
      <c r="H1185" s="825" t="s">
        <v>4883</v>
      </c>
      <c r="I1185" s="831">
        <v>861.52001953125</v>
      </c>
      <c r="J1185" s="831">
        <v>1</v>
      </c>
      <c r="K1185" s="832">
        <v>861.52001953125</v>
      </c>
    </row>
    <row r="1186" spans="1:11" ht="14.45" customHeight="1" x14ac:dyDescent="0.2">
      <c r="A1186" s="821" t="s">
        <v>571</v>
      </c>
      <c r="B1186" s="822" t="s">
        <v>572</v>
      </c>
      <c r="C1186" s="825" t="s">
        <v>2747</v>
      </c>
      <c r="D1186" s="839" t="s">
        <v>2748</v>
      </c>
      <c r="E1186" s="825" t="s">
        <v>2840</v>
      </c>
      <c r="F1186" s="839" t="s">
        <v>2841</v>
      </c>
      <c r="G1186" s="825" t="s">
        <v>4884</v>
      </c>
      <c r="H1186" s="825" t="s">
        <v>4885</v>
      </c>
      <c r="I1186" s="831">
        <v>2041.27001953125</v>
      </c>
      <c r="J1186" s="831">
        <v>1</v>
      </c>
      <c r="K1186" s="832">
        <v>2041.27001953125</v>
      </c>
    </row>
    <row r="1187" spans="1:11" ht="14.45" customHeight="1" x14ac:dyDescent="0.2">
      <c r="A1187" s="821" t="s">
        <v>571</v>
      </c>
      <c r="B1187" s="822" t="s">
        <v>572</v>
      </c>
      <c r="C1187" s="825" t="s">
        <v>2747</v>
      </c>
      <c r="D1187" s="839" t="s">
        <v>2748</v>
      </c>
      <c r="E1187" s="825" t="s">
        <v>2840</v>
      </c>
      <c r="F1187" s="839" t="s">
        <v>2841</v>
      </c>
      <c r="G1187" s="825" t="s">
        <v>4886</v>
      </c>
      <c r="H1187" s="825" t="s">
        <v>4887</v>
      </c>
      <c r="I1187" s="831">
        <v>1513.8299560546875</v>
      </c>
      <c r="J1187" s="831">
        <v>1</v>
      </c>
      <c r="K1187" s="832">
        <v>1513.8299560546875</v>
      </c>
    </row>
    <row r="1188" spans="1:11" ht="14.45" customHeight="1" x14ac:dyDescent="0.2">
      <c r="A1188" s="821" t="s">
        <v>571</v>
      </c>
      <c r="B1188" s="822" t="s">
        <v>572</v>
      </c>
      <c r="C1188" s="825" t="s">
        <v>2747</v>
      </c>
      <c r="D1188" s="839" t="s">
        <v>2748</v>
      </c>
      <c r="E1188" s="825" t="s">
        <v>2840</v>
      </c>
      <c r="F1188" s="839" t="s">
        <v>2841</v>
      </c>
      <c r="G1188" s="825" t="s">
        <v>4888</v>
      </c>
      <c r="H1188" s="825" t="s">
        <v>4889</v>
      </c>
      <c r="I1188" s="831">
        <v>3465.43994140625</v>
      </c>
      <c r="J1188" s="831">
        <v>1</v>
      </c>
      <c r="K1188" s="832">
        <v>3465.43994140625</v>
      </c>
    </row>
    <row r="1189" spans="1:11" ht="14.45" customHeight="1" x14ac:dyDescent="0.2">
      <c r="A1189" s="821" t="s">
        <v>571</v>
      </c>
      <c r="B1189" s="822" t="s">
        <v>572</v>
      </c>
      <c r="C1189" s="825" t="s">
        <v>2747</v>
      </c>
      <c r="D1189" s="839" t="s">
        <v>2748</v>
      </c>
      <c r="E1189" s="825" t="s">
        <v>2840</v>
      </c>
      <c r="F1189" s="839" t="s">
        <v>2841</v>
      </c>
      <c r="G1189" s="825" t="s">
        <v>4890</v>
      </c>
      <c r="H1189" s="825" t="s">
        <v>4891</v>
      </c>
      <c r="I1189" s="831">
        <v>9624.1735026041661</v>
      </c>
      <c r="J1189" s="831">
        <v>4</v>
      </c>
      <c r="K1189" s="832">
        <v>38123.19921875</v>
      </c>
    </row>
    <row r="1190" spans="1:11" ht="14.45" customHeight="1" x14ac:dyDescent="0.2">
      <c r="A1190" s="821" t="s">
        <v>571</v>
      </c>
      <c r="B1190" s="822" t="s">
        <v>572</v>
      </c>
      <c r="C1190" s="825" t="s">
        <v>2747</v>
      </c>
      <c r="D1190" s="839" t="s">
        <v>2748</v>
      </c>
      <c r="E1190" s="825" t="s">
        <v>2840</v>
      </c>
      <c r="F1190" s="839" t="s">
        <v>2841</v>
      </c>
      <c r="G1190" s="825" t="s">
        <v>4892</v>
      </c>
      <c r="H1190" s="825" t="s">
        <v>4893</v>
      </c>
      <c r="I1190" s="831">
        <v>2475.659912109375</v>
      </c>
      <c r="J1190" s="831">
        <v>1</v>
      </c>
      <c r="K1190" s="832">
        <v>2475.659912109375</v>
      </c>
    </row>
    <row r="1191" spans="1:11" ht="14.45" customHeight="1" x14ac:dyDescent="0.2">
      <c r="A1191" s="821" t="s">
        <v>571</v>
      </c>
      <c r="B1191" s="822" t="s">
        <v>572</v>
      </c>
      <c r="C1191" s="825" t="s">
        <v>2747</v>
      </c>
      <c r="D1191" s="839" t="s">
        <v>2748</v>
      </c>
      <c r="E1191" s="825" t="s">
        <v>2840</v>
      </c>
      <c r="F1191" s="839" t="s">
        <v>2841</v>
      </c>
      <c r="G1191" s="825" t="s">
        <v>4894</v>
      </c>
      <c r="H1191" s="825" t="s">
        <v>4895</v>
      </c>
      <c r="I1191" s="831">
        <v>2853.179931640625</v>
      </c>
      <c r="J1191" s="831">
        <v>1</v>
      </c>
      <c r="K1191" s="832">
        <v>2853.179931640625</v>
      </c>
    </row>
    <row r="1192" spans="1:11" ht="14.45" customHeight="1" x14ac:dyDescent="0.2">
      <c r="A1192" s="821" t="s">
        <v>571</v>
      </c>
      <c r="B1192" s="822" t="s">
        <v>572</v>
      </c>
      <c r="C1192" s="825" t="s">
        <v>2747</v>
      </c>
      <c r="D1192" s="839" t="s">
        <v>2748</v>
      </c>
      <c r="E1192" s="825" t="s">
        <v>2840</v>
      </c>
      <c r="F1192" s="839" t="s">
        <v>2841</v>
      </c>
      <c r="G1192" s="825" t="s">
        <v>4896</v>
      </c>
      <c r="H1192" s="825" t="s">
        <v>4897</v>
      </c>
      <c r="I1192" s="831">
        <v>1898.489990234375</v>
      </c>
      <c r="J1192" s="831">
        <v>1</v>
      </c>
      <c r="K1192" s="832">
        <v>1898.489990234375</v>
      </c>
    </row>
    <row r="1193" spans="1:11" ht="14.45" customHeight="1" x14ac:dyDescent="0.2">
      <c r="A1193" s="821" t="s">
        <v>571</v>
      </c>
      <c r="B1193" s="822" t="s">
        <v>572</v>
      </c>
      <c r="C1193" s="825" t="s">
        <v>2747</v>
      </c>
      <c r="D1193" s="839" t="s">
        <v>2748</v>
      </c>
      <c r="E1193" s="825" t="s">
        <v>2840</v>
      </c>
      <c r="F1193" s="839" t="s">
        <v>2841</v>
      </c>
      <c r="G1193" s="825" t="s">
        <v>4898</v>
      </c>
      <c r="H1193" s="825" t="s">
        <v>4899</v>
      </c>
      <c r="I1193" s="831">
        <v>471.89999389648438</v>
      </c>
      <c r="J1193" s="831">
        <v>1</v>
      </c>
      <c r="K1193" s="832">
        <v>471.89999389648438</v>
      </c>
    </row>
    <row r="1194" spans="1:11" ht="14.45" customHeight="1" x14ac:dyDescent="0.2">
      <c r="A1194" s="821" t="s">
        <v>571</v>
      </c>
      <c r="B1194" s="822" t="s">
        <v>572</v>
      </c>
      <c r="C1194" s="825" t="s">
        <v>2747</v>
      </c>
      <c r="D1194" s="839" t="s">
        <v>2748</v>
      </c>
      <c r="E1194" s="825" t="s">
        <v>3036</v>
      </c>
      <c r="F1194" s="839" t="s">
        <v>3037</v>
      </c>
      <c r="G1194" s="825" t="s">
        <v>4900</v>
      </c>
      <c r="H1194" s="825" t="s">
        <v>4901</v>
      </c>
      <c r="I1194" s="831">
        <v>3450</v>
      </c>
      <c r="J1194" s="831">
        <v>2</v>
      </c>
      <c r="K1194" s="832">
        <v>6900</v>
      </c>
    </row>
    <row r="1195" spans="1:11" ht="14.45" customHeight="1" x14ac:dyDescent="0.2">
      <c r="A1195" s="821" t="s">
        <v>571</v>
      </c>
      <c r="B1195" s="822" t="s">
        <v>572</v>
      </c>
      <c r="C1195" s="825" t="s">
        <v>2747</v>
      </c>
      <c r="D1195" s="839" t="s">
        <v>2748</v>
      </c>
      <c r="E1195" s="825" t="s">
        <v>3036</v>
      </c>
      <c r="F1195" s="839" t="s">
        <v>3037</v>
      </c>
      <c r="G1195" s="825" t="s">
        <v>4902</v>
      </c>
      <c r="H1195" s="825" t="s">
        <v>4903</v>
      </c>
      <c r="I1195" s="831">
        <v>345</v>
      </c>
      <c r="J1195" s="831">
        <v>24</v>
      </c>
      <c r="K1195" s="832">
        <v>8280</v>
      </c>
    </row>
    <row r="1196" spans="1:11" ht="14.45" customHeight="1" x14ac:dyDescent="0.2">
      <c r="A1196" s="821" t="s">
        <v>571</v>
      </c>
      <c r="B1196" s="822" t="s">
        <v>572</v>
      </c>
      <c r="C1196" s="825" t="s">
        <v>2747</v>
      </c>
      <c r="D1196" s="839" t="s">
        <v>2748</v>
      </c>
      <c r="E1196" s="825" t="s">
        <v>3036</v>
      </c>
      <c r="F1196" s="839" t="s">
        <v>3037</v>
      </c>
      <c r="G1196" s="825" t="s">
        <v>4904</v>
      </c>
      <c r="H1196" s="825" t="s">
        <v>4905</v>
      </c>
      <c r="I1196" s="831">
        <v>106.37999725341797</v>
      </c>
      <c r="J1196" s="831">
        <v>24</v>
      </c>
      <c r="K1196" s="832">
        <v>2553</v>
      </c>
    </row>
    <row r="1197" spans="1:11" ht="14.45" customHeight="1" x14ac:dyDescent="0.2">
      <c r="A1197" s="821" t="s">
        <v>571</v>
      </c>
      <c r="B1197" s="822" t="s">
        <v>572</v>
      </c>
      <c r="C1197" s="825" t="s">
        <v>2747</v>
      </c>
      <c r="D1197" s="839" t="s">
        <v>2748</v>
      </c>
      <c r="E1197" s="825" t="s">
        <v>3036</v>
      </c>
      <c r="F1197" s="839" t="s">
        <v>3037</v>
      </c>
      <c r="G1197" s="825" t="s">
        <v>4906</v>
      </c>
      <c r="H1197" s="825" t="s">
        <v>4907</v>
      </c>
      <c r="I1197" s="831">
        <v>116.44000244140625</v>
      </c>
      <c r="J1197" s="831">
        <v>48</v>
      </c>
      <c r="K1197" s="832">
        <v>5589</v>
      </c>
    </row>
    <row r="1198" spans="1:11" ht="14.45" customHeight="1" x14ac:dyDescent="0.2">
      <c r="A1198" s="821" t="s">
        <v>571</v>
      </c>
      <c r="B1198" s="822" t="s">
        <v>572</v>
      </c>
      <c r="C1198" s="825" t="s">
        <v>2747</v>
      </c>
      <c r="D1198" s="839" t="s">
        <v>2748</v>
      </c>
      <c r="E1198" s="825" t="s">
        <v>2939</v>
      </c>
      <c r="F1198" s="839" t="s">
        <v>2940</v>
      </c>
      <c r="G1198" s="825" t="s">
        <v>4908</v>
      </c>
      <c r="H1198" s="825" t="s">
        <v>4909</v>
      </c>
      <c r="I1198" s="831">
        <v>4235</v>
      </c>
      <c r="J1198" s="831">
        <v>1</v>
      </c>
      <c r="K1198" s="832">
        <v>4235</v>
      </c>
    </row>
    <row r="1199" spans="1:11" ht="14.45" customHeight="1" x14ac:dyDescent="0.2">
      <c r="A1199" s="821" t="s">
        <v>571</v>
      </c>
      <c r="B1199" s="822" t="s">
        <v>572</v>
      </c>
      <c r="C1199" s="825" t="s">
        <v>2747</v>
      </c>
      <c r="D1199" s="839" t="s">
        <v>2748</v>
      </c>
      <c r="E1199" s="825" t="s">
        <v>2939</v>
      </c>
      <c r="F1199" s="839" t="s">
        <v>2940</v>
      </c>
      <c r="G1199" s="825" t="s">
        <v>4910</v>
      </c>
      <c r="H1199" s="825" t="s">
        <v>4911</v>
      </c>
      <c r="I1199" s="831">
        <v>4235</v>
      </c>
      <c r="J1199" s="831">
        <v>1</v>
      </c>
      <c r="K1199" s="832">
        <v>4235</v>
      </c>
    </row>
    <row r="1200" spans="1:11" ht="14.45" customHeight="1" x14ac:dyDescent="0.2">
      <c r="A1200" s="821" t="s">
        <v>571</v>
      </c>
      <c r="B1200" s="822" t="s">
        <v>572</v>
      </c>
      <c r="C1200" s="825" t="s">
        <v>2747</v>
      </c>
      <c r="D1200" s="839" t="s">
        <v>2748</v>
      </c>
      <c r="E1200" s="825" t="s">
        <v>2965</v>
      </c>
      <c r="F1200" s="839" t="s">
        <v>2966</v>
      </c>
      <c r="G1200" s="825" t="s">
        <v>4912</v>
      </c>
      <c r="H1200" s="825" t="s">
        <v>4913</v>
      </c>
      <c r="I1200" s="831">
        <v>56.389999389648438</v>
      </c>
      <c r="J1200" s="831">
        <v>120</v>
      </c>
      <c r="K1200" s="832">
        <v>6766.31982421875</v>
      </c>
    </row>
    <row r="1201" spans="1:11" ht="14.45" customHeight="1" x14ac:dyDescent="0.2">
      <c r="A1201" s="821" t="s">
        <v>571</v>
      </c>
      <c r="B1201" s="822" t="s">
        <v>572</v>
      </c>
      <c r="C1201" s="825" t="s">
        <v>2747</v>
      </c>
      <c r="D1201" s="839" t="s">
        <v>2748</v>
      </c>
      <c r="E1201" s="825" t="s">
        <v>4914</v>
      </c>
      <c r="F1201" s="839" t="s">
        <v>4915</v>
      </c>
      <c r="G1201" s="825" t="s">
        <v>4916</v>
      </c>
      <c r="H1201" s="825" t="s">
        <v>4917</v>
      </c>
      <c r="I1201" s="831">
        <v>30337.80078125</v>
      </c>
      <c r="J1201" s="831">
        <v>1</v>
      </c>
      <c r="K1201" s="832">
        <v>30337.80078125</v>
      </c>
    </row>
    <row r="1202" spans="1:11" ht="14.45" customHeight="1" thickBot="1" x14ac:dyDescent="0.25">
      <c r="A1202" s="813" t="s">
        <v>571</v>
      </c>
      <c r="B1202" s="814" t="s">
        <v>572</v>
      </c>
      <c r="C1202" s="817" t="s">
        <v>2747</v>
      </c>
      <c r="D1202" s="840" t="s">
        <v>2748</v>
      </c>
      <c r="E1202" s="817" t="s">
        <v>4914</v>
      </c>
      <c r="F1202" s="840" t="s">
        <v>4915</v>
      </c>
      <c r="G1202" s="817" t="s">
        <v>4918</v>
      </c>
      <c r="H1202" s="817" t="s">
        <v>4919</v>
      </c>
      <c r="I1202" s="833">
        <v>145.19999694824219</v>
      </c>
      <c r="J1202" s="833">
        <v>390</v>
      </c>
      <c r="K1202" s="834">
        <v>56628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BD66F5D-CE8F-4838-88B4-C552DD59A43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60.287662499999996</v>
      </c>
      <c r="D6" s="491"/>
      <c r="E6" s="491"/>
      <c r="F6" s="490"/>
      <c r="G6" s="492">
        <f ca="1">SUM(Tabulka[05 h_vram])/2</f>
        <v>67991.649999999994</v>
      </c>
      <c r="H6" s="491">
        <f ca="1">SUM(Tabulka[06 h_naduv])/2</f>
        <v>4628</v>
      </c>
      <c r="I6" s="491">
        <f ca="1">SUM(Tabulka[07 h_nadzk])/2</f>
        <v>290</v>
      </c>
      <c r="J6" s="490">
        <f ca="1">SUM(Tabulka[08 h_oon])/2</f>
        <v>1267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1238357</v>
      </c>
      <c r="N6" s="491">
        <f ca="1">SUM(Tabulka[12 m_oc])/2</f>
        <v>1238357</v>
      </c>
      <c r="O6" s="490">
        <f ca="1">SUM(Tabulka[13 m_sk])/2</f>
        <v>31003119</v>
      </c>
      <c r="P6" s="489">
        <f ca="1">SUM(Tabulka[14_vzsk])/2</f>
        <v>0</v>
      </c>
      <c r="Q6" s="489">
        <f ca="1">SUM(Tabulka[15_vzpl])/2</f>
        <v>40801.564027370485</v>
      </c>
      <c r="R6" s="488">
        <f ca="1">IF(Q6=0,0,P6/Q6)</f>
        <v>0</v>
      </c>
      <c r="S6" s="487">
        <f ca="1">Q6-P6</f>
        <v>40801.564027370485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15.9126625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19290.400000000001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4405.5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700240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700240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16645727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34134.897360703813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34134.897360703813</v>
      </c>
    </row>
    <row r="9" spans="1:19" x14ac:dyDescent="0.25">
      <c r="A9" s="469">
        <v>99</v>
      </c>
      <c r="B9" s="468" t="s">
        <v>4932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1.6376625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72728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72728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1101362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34134.897360703813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34134.897360703813</v>
      </c>
    </row>
    <row r="10" spans="1:19" x14ac:dyDescent="0.25">
      <c r="A10" s="469">
        <v>100</v>
      </c>
      <c r="B10" s="468" t="s">
        <v>4933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56998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4934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17298.400000000001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627512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627512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15487367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4921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45037.25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510109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510109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13593311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6666.6666666666661</v>
      </c>
    </row>
    <row r="13" spans="1:19" x14ac:dyDescent="0.25">
      <c r="A13" s="469">
        <v>303</v>
      </c>
      <c r="B13" s="468" t="s">
        <v>4935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12138.75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3864727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6666.6666666666661</v>
      </c>
    </row>
    <row r="14" spans="1:19" x14ac:dyDescent="0.25">
      <c r="A14" s="469">
        <v>304</v>
      </c>
      <c r="B14" s="468" t="s">
        <v>4936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186311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186311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4573018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4937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1254235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4938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303859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4939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114145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114145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3597472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4922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764081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4940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764081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645F044-E5A6-4DCB-A472-D7DA52536B5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4931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15.846500000000001</v>
      </c>
      <c r="F4" s="498"/>
      <c r="G4" s="498"/>
      <c r="H4" s="498"/>
      <c r="I4" s="498">
        <v>2683.2</v>
      </c>
      <c r="J4" s="498">
        <v>608</v>
      </c>
      <c r="K4" s="498">
        <v>12</v>
      </c>
      <c r="L4" s="498">
        <v>62</v>
      </c>
      <c r="M4" s="498"/>
      <c r="N4" s="498"/>
      <c r="O4" s="498"/>
      <c r="P4" s="498"/>
      <c r="Q4" s="498">
        <v>1926383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1.0465</v>
      </c>
      <c r="I5">
        <v>168</v>
      </c>
      <c r="J5">
        <v>86</v>
      </c>
      <c r="K5">
        <v>12</v>
      </c>
      <c r="Q5">
        <v>109622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4900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2515.1999999999998</v>
      </c>
      <c r="J7">
        <v>510</v>
      </c>
      <c r="L7">
        <v>62</v>
      </c>
      <c r="Q7">
        <v>1811861</v>
      </c>
    </row>
    <row r="8" spans="1:19" x14ac:dyDescent="0.25">
      <c r="A8" s="505" t="s">
        <v>215</v>
      </c>
      <c r="B8" s="504">
        <v>5</v>
      </c>
      <c r="C8">
        <v>1</v>
      </c>
      <c r="D8" t="s">
        <v>4921</v>
      </c>
      <c r="E8">
        <v>41</v>
      </c>
      <c r="I8">
        <v>6691</v>
      </c>
      <c r="Q8">
        <v>1686454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11.5</v>
      </c>
      <c r="I9">
        <v>1893</v>
      </c>
      <c r="Q9">
        <v>484230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1968</v>
      </c>
      <c r="Q10">
        <v>578081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2.5</v>
      </c>
      <c r="I11">
        <v>382.5</v>
      </c>
      <c r="Q11">
        <v>142228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361.5</v>
      </c>
      <c r="Q12">
        <v>57609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2086</v>
      </c>
      <c r="Q13">
        <v>424306</v>
      </c>
    </row>
    <row r="14" spans="1:19" x14ac:dyDescent="0.25">
      <c r="A14" s="505" t="s">
        <v>221</v>
      </c>
      <c r="B14" s="504">
        <v>11</v>
      </c>
      <c r="C14">
        <v>1</v>
      </c>
      <c r="D14" t="s">
        <v>4922</v>
      </c>
      <c r="E14">
        <v>3</v>
      </c>
      <c r="I14">
        <v>536</v>
      </c>
      <c r="Q14">
        <v>91928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536</v>
      </c>
      <c r="Q15">
        <v>91928</v>
      </c>
    </row>
    <row r="16" spans="1:19" x14ac:dyDescent="0.25">
      <c r="A16" s="501" t="s">
        <v>210</v>
      </c>
      <c r="B16" s="500">
        <v>2020</v>
      </c>
      <c r="C16" t="s">
        <v>4923</v>
      </c>
      <c r="E16">
        <v>59.846499999999999</v>
      </c>
      <c r="I16">
        <v>9910.2000000000007</v>
      </c>
      <c r="J16">
        <v>608</v>
      </c>
      <c r="K16">
        <v>12</v>
      </c>
      <c r="L16">
        <v>62</v>
      </c>
      <c r="Q16">
        <v>3704765</v>
      </c>
      <c r="S16">
        <v>5100.1955034213097</v>
      </c>
    </row>
    <row r="17" spans="3:19" x14ac:dyDescent="0.25">
      <c r="C17">
        <v>2</v>
      </c>
      <c r="D17" t="s">
        <v>266</v>
      </c>
      <c r="E17">
        <v>16.0548</v>
      </c>
      <c r="I17">
        <v>2256</v>
      </c>
      <c r="J17">
        <v>580</v>
      </c>
      <c r="K17">
        <v>12</v>
      </c>
      <c r="L17">
        <v>62</v>
      </c>
      <c r="O17">
        <v>750</v>
      </c>
      <c r="P17">
        <v>750</v>
      </c>
      <c r="Q17">
        <v>1972833</v>
      </c>
      <c r="S17">
        <v>4266.8621700879767</v>
      </c>
    </row>
    <row r="18" spans="3:19" x14ac:dyDescent="0.25">
      <c r="C18">
        <v>2</v>
      </c>
      <c r="D18">
        <v>99</v>
      </c>
      <c r="E18">
        <v>1.0548</v>
      </c>
      <c r="I18">
        <v>160</v>
      </c>
      <c r="J18">
        <v>70</v>
      </c>
      <c r="K18">
        <v>12</v>
      </c>
      <c r="Q18">
        <v>93961</v>
      </c>
      <c r="S18">
        <v>4266.8621700879767</v>
      </c>
    </row>
    <row r="19" spans="3:19" x14ac:dyDescent="0.25">
      <c r="C19">
        <v>2</v>
      </c>
      <c r="D19">
        <v>101</v>
      </c>
      <c r="E19">
        <v>15</v>
      </c>
      <c r="I19">
        <v>2096</v>
      </c>
      <c r="J19">
        <v>510</v>
      </c>
      <c r="L19">
        <v>62</v>
      </c>
      <c r="O19">
        <v>750</v>
      </c>
      <c r="P19">
        <v>750</v>
      </c>
      <c r="Q19">
        <v>1878872</v>
      </c>
    </row>
    <row r="20" spans="3:19" x14ac:dyDescent="0.25">
      <c r="C20">
        <v>2</v>
      </c>
      <c r="D20" t="s">
        <v>4921</v>
      </c>
      <c r="E20">
        <v>42</v>
      </c>
      <c r="I20">
        <v>5762.5</v>
      </c>
      <c r="K20">
        <v>35</v>
      </c>
      <c r="O20">
        <v>7718</v>
      </c>
      <c r="P20">
        <v>7718</v>
      </c>
      <c r="Q20">
        <v>1649941</v>
      </c>
      <c r="S20">
        <v>833.33333333333337</v>
      </c>
    </row>
    <row r="21" spans="3:19" x14ac:dyDescent="0.25">
      <c r="C21">
        <v>2</v>
      </c>
      <c r="D21">
        <v>303</v>
      </c>
      <c r="E21">
        <v>11.5</v>
      </c>
      <c r="I21">
        <v>1467.5</v>
      </c>
      <c r="K21">
        <v>35</v>
      </c>
      <c r="O21">
        <v>5100</v>
      </c>
      <c r="P21">
        <v>5100</v>
      </c>
      <c r="Q21">
        <v>483577</v>
      </c>
      <c r="S21">
        <v>833.33333333333337</v>
      </c>
    </row>
    <row r="22" spans="3:19" x14ac:dyDescent="0.25">
      <c r="C22">
        <v>2</v>
      </c>
      <c r="D22">
        <v>304</v>
      </c>
      <c r="E22">
        <v>12</v>
      </c>
      <c r="I22">
        <v>1747.5</v>
      </c>
      <c r="O22">
        <v>2618</v>
      </c>
      <c r="P22">
        <v>2618</v>
      </c>
      <c r="Q22">
        <v>571237</v>
      </c>
    </row>
    <row r="23" spans="3:19" x14ac:dyDescent="0.25">
      <c r="C23">
        <v>2</v>
      </c>
      <c r="D23">
        <v>305</v>
      </c>
      <c r="E23">
        <v>3.5</v>
      </c>
      <c r="I23">
        <v>304</v>
      </c>
      <c r="Q23">
        <v>126442</v>
      </c>
    </row>
    <row r="24" spans="3:19" x14ac:dyDescent="0.25">
      <c r="C24">
        <v>2</v>
      </c>
      <c r="D24">
        <v>636</v>
      </c>
      <c r="E24">
        <v>2</v>
      </c>
      <c r="I24">
        <v>243</v>
      </c>
      <c r="Q24">
        <v>58903</v>
      </c>
    </row>
    <row r="25" spans="3:19" x14ac:dyDescent="0.25">
      <c r="C25">
        <v>2</v>
      </c>
      <c r="D25">
        <v>642</v>
      </c>
      <c r="E25">
        <v>13</v>
      </c>
      <c r="I25">
        <v>2000.5</v>
      </c>
      <c r="Q25">
        <v>409782</v>
      </c>
    </row>
    <row r="26" spans="3:19" x14ac:dyDescent="0.25">
      <c r="C26">
        <v>2</v>
      </c>
      <c r="D26" t="s">
        <v>4922</v>
      </c>
      <c r="E26">
        <v>3</v>
      </c>
      <c r="I26">
        <v>440</v>
      </c>
      <c r="Q26">
        <v>91264</v>
      </c>
    </row>
    <row r="27" spans="3:19" x14ac:dyDescent="0.25">
      <c r="C27">
        <v>2</v>
      </c>
      <c r="D27">
        <v>30</v>
      </c>
      <c r="E27">
        <v>3</v>
      </c>
      <c r="I27">
        <v>440</v>
      </c>
      <c r="Q27">
        <v>91264</v>
      </c>
    </row>
    <row r="28" spans="3:19" x14ac:dyDescent="0.25">
      <c r="C28" t="s">
        <v>4924</v>
      </c>
      <c r="E28">
        <v>61.0548</v>
      </c>
      <c r="I28">
        <v>8458.5</v>
      </c>
      <c r="J28">
        <v>580</v>
      </c>
      <c r="K28">
        <v>47</v>
      </c>
      <c r="L28">
        <v>62</v>
      </c>
      <c r="O28">
        <v>8468</v>
      </c>
      <c r="P28">
        <v>8468</v>
      </c>
      <c r="Q28">
        <v>3714038</v>
      </c>
      <c r="S28">
        <v>5100.1955034213097</v>
      </c>
    </row>
    <row r="29" spans="3:19" x14ac:dyDescent="0.25">
      <c r="C29">
        <v>3</v>
      </c>
      <c r="D29" t="s">
        <v>266</v>
      </c>
      <c r="E29">
        <v>16</v>
      </c>
      <c r="I29">
        <v>2488</v>
      </c>
      <c r="J29">
        <v>505</v>
      </c>
      <c r="L29">
        <v>15.5</v>
      </c>
      <c r="O29">
        <v>123269</v>
      </c>
      <c r="P29">
        <v>123269</v>
      </c>
      <c r="Q29">
        <v>2090627</v>
      </c>
      <c r="S29">
        <v>4266.8621700879767</v>
      </c>
    </row>
    <row r="30" spans="3:19" x14ac:dyDescent="0.25">
      <c r="C30">
        <v>3</v>
      </c>
      <c r="D30">
        <v>99</v>
      </c>
      <c r="E30">
        <v>1</v>
      </c>
      <c r="I30">
        <v>152</v>
      </c>
      <c r="J30">
        <v>35</v>
      </c>
      <c r="Q30">
        <v>76013</v>
      </c>
      <c r="S30">
        <v>4266.8621700879767</v>
      </c>
    </row>
    <row r="31" spans="3:19" x14ac:dyDescent="0.25">
      <c r="C31">
        <v>3</v>
      </c>
      <c r="D31">
        <v>100</v>
      </c>
      <c r="J31">
        <v>18</v>
      </c>
      <c r="Q31">
        <v>11598</v>
      </c>
    </row>
    <row r="32" spans="3:19" x14ac:dyDescent="0.25">
      <c r="C32">
        <v>3</v>
      </c>
      <c r="D32">
        <v>101</v>
      </c>
      <c r="E32">
        <v>15</v>
      </c>
      <c r="I32">
        <v>2336</v>
      </c>
      <c r="J32">
        <v>452</v>
      </c>
      <c r="L32">
        <v>15.5</v>
      </c>
      <c r="O32">
        <v>123269</v>
      </c>
      <c r="P32">
        <v>123269</v>
      </c>
      <c r="Q32">
        <v>2003016</v>
      </c>
    </row>
    <row r="33" spans="3:19" x14ac:dyDescent="0.25">
      <c r="C33">
        <v>3</v>
      </c>
      <c r="D33" t="s">
        <v>4921</v>
      </c>
      <c r="E33">
        <v>42</v>
      </c>
      <c r="I33">
        <v>4880.5</v>
      </c>
      <c r="L33">
        <v>84</v>
      </c>
      <c r="O33">
        <v>17396</v>
      </c>
      <c r="P33">
        <v>17396</v>
      </c>
      <c r="Q33">
        <v>1401481</v>
      </c>
      <c r="S33">
        <v>833.33333333333337</v>
      </c>
    </row>
    <row r="34" spans="3:19" x14ac:dyDescent="0.25">
      <c r="C34">
        <v>3</v>
      </c>
      <c r="D34">
        <v>303</v>
      </c>
      <c r="E34">
        <v>11.5</v>
      </c>
      <c r="I34">
        <v>1251.5</v>
      </c>
      <c r="O34">
        <v>5700</v>
      </c>
      <c r="P34">
        <v>5700</v>
      </c>
      <c r="Q34">
        <v>360142</v>
      </c>
      <c r="S34">
        <v>833.33333333333337</v>
      </c>
    </row>
    <row r="35" spans="3:19" x14ac:dyDescent="0.25">
      <c r="C35">
        <v>3</v>
      </c>
      <c r="D35">
        <v>304</v>
      </c>
      <c r="E35">
        <v>12</v>
      </c>
      <c r="I35">
        <v>1508</v>
      </c>
      <c r="O35">
        <v>9768</v>
      </c>
      <c r="P35">
        <v>9768</v>
      </c>
      <c r="Q35">
        <v>494049</v>
      </c>
    </row>
    <row r="36" spans="3:19" x14ac:dyDescent="0.25">
      <c r="C36">
        <v>3</v>
      </c>
      <c r="D36">
        <v>305</v>
      </c>
      <c r="E36">
        <v>3.5</v>
      </c>
      <c r="I36">
        <v>192</v>
      </c>
      <c r="Q36">
        <v>129405</v>
      </c>
    </row>
    <row r="37" spans="3:19" x14ac:dyDescent="0.25">
      <c r="C37">
        <v>3</v>
      </c>
      <c r="D37">
        <v>636</v>
      </c>
      <c r="E37">
        <v>1</v>
      </c>
      <c r="I37">
        <v>100.5</v>
      </c>
      <c r="Q37">
        <v>23557</v>
      </c>
    </row>
    <row r="38" spans="3:19" x14ac:dyDescent="0.25">
      <c r="C38">
        <v>3</v>
      </c>
      <c r="D38">
        <v>642</v>
      </c>
      <c r="E38">
        <v>14</v>
      </c>
      <c r="I38">
        <v>1828.5</v>
      </c>
      <c r="L38">
        <v>84</v>
      </c>
      <c r="O38">
        <v>1928</v>
      </c>
      <c r="P38">
        <v>1928</v>
      </c>
      <c r="Q38">
        <v>394328</v>
      </c>
    </row>
    <row r="39" spans="3:19" x14ac:dyDescent="0.25">
      <c r="C39">
        <v>3</v>
      </c>
      <c r="D39" t="s">
        <v>4922</v>
      </c>
      <c r="E39">
        <v>3</v>
      </c>
      <c r="I39">
        <v>528</v>
      </c>
      <c r="Q39">
        <v>91790</v>
      </c>
    </row>
    <row r="40" spans="3:19" x14ac:dyDescent="0.25">
      <c r="C40">
        <v>3</v>
      </c>
      <c r="D40">
        <v>30</v>
      </c>
      <c r="E40">
        <v>3</v>
      </c>
      <c r="I40">
        <v>528</v>
      </c>
      <c r="Q40">
        <v>91790</v>
      </c>
    </row>
    <row r="41" spans="3:19" x14ac:dyDescent="0.25">
      <c r="C41" t="s">
        <v>4925</v>
      </c>
      <c r="E41">
        <v>61</v>
      </c>
      <c r="I41">
        <v>7896.5</v>
      </c>
      <c r="J41">
        <v>505</v>
      </c>
      <c r="L41">
        <v>99.5</v>
      </c>
      <c r="O41">
        <v>140665</v>
      </c>
      <c r="P41">
        <v>140665</v>
      </c>
      <c r="Q41">
        <v>3583898</v>
      </c>
      <c r="S41">
        <v>5100.1955034213097</v>
      </c>
    </row>
    <row r="42" spans="3:19" x14ac:dyDescent="0.25">
      <c r="C42">
        <v>4</v>
      </c>
      <c r="D42" t="s">
        <v>266</v>
      </c>
      <c r="E42">
        <v>16.2</v>
      </c>
      <c r="I42">
        <v>2315.1999999999998</v>
      </c>
      <c r="J42">
        <v>487</v>
      </c>
      <c r="Q42">
        <v>1947512</v>
      </c>
      <c r="S42">
        <v>4266.8621700879767</v>
      </c>
    </row>
    <row r="43" spans="3:19" x14ac:dyDescent="0.25">
      <c r="C43">
        <v>4</v>
      </c>
      <c r="D43">
        <v>99</v>
      </c>
      <c r="E43">
        <v>2</v>
      </c>
      <c r="I43">
        <v>312</v>
      </c>
      <c r="J43">
        <v>58</v>
      </c>
      <c r="Q43">
        <v>148934</v>
      </c>
      <c r="S43">
        <v>4266.8621700879767</v>
      </c>
    </row>
    <row r="44" spans="3:19" x14ac:dyDescent="0.25">
      <c r="C44">
        <v>4</v>
      </c>
      <c r="D44">
        <v>101</v>
      </c>
      <c r="E44">
        <v>14.2</v>
      </c>
      <c r="I44">
        <v>2003.2</v>
      </c>
      <c r="J44">
        <v>429</v>
      </c>
      <c r="Q44">
        <v>1798578</v>
      </c>
    </row>
    <row r="45" spans="3:19" x14ac:dyDescent="0.25">
      <c r="C45">
        <v>4</v>
      </c>
      <c r="D45" t="s">
        <v>4921</v>
      </c>
      <c r="E45">
        <v>40</v>
      </c>
      <c r="I45">
        <v>5585</v>
      </c>
      <c r="J45">
        <v>20</v>
      </c>
      <c r="K45">
        <v>10</v>
      </c>
      <c r="L45">
        <v>176</v>
      </c>
      <c r="O45">
        <v>21616</v>
      </c>
      <c r="P45">
        <v>21616</v>
      </c>
      <c r="Q45">
        <v>1455628</v>
      </c>
      <c r="S45">
        <v>833.33333333333337</v>
      </c>
    </row>
    <row r="46" spans="3:19" x14ac:dyDescent="0.25">
      <c r="C46">
        <v>4</v>
      </c>
      <c r="D46">
        <v>303</v>
      </c>
      <c r="E46">
        <v>11.5</v>
      </c>
      <c r="I46">
        <v>1203</v>
      </c>
      <c r="O46">
        <v>5600</v>
      </c>
      <c r="P46">
        <v>5600</v>
      </c>
      <c r="Q46">
        <v>322316</v>
      </c>
      <c r="S46">
        <v>833.33333333333337</v>
      </c>
    </row>
    <row r="47" spans="3:19" x14ac:dyDescent="0.25">
      <c r="C47">
        <v>4</v>
      </c>
      <c r="D47">
        <v>304</v>
      </c>
      <c r="E47">
        <v>11</v>
      </c>
      <c r="I47">
        <v>1678.5</v>
      </c>
      <c r="J47">
        <v>20</v>
      </c>
      <c r="O47">
        <v>14828</v>
      </c>
      <c r="P47">
        <v>14828</v>
      </c>
      <c r="Q47">
        <v>502824</v>
      </c>
    </row>
    <row r="48" spans="3:19" x14ac:dyDescent="0.25">
      <c r="C48">
        <v>4</v>
      </c>
      <c r="D48">
        <v>305</v>
      </c>
      <c r="E48">
        <v>2.5</v>
      </c>
      <c r="I48">
        <v>430</v>
      </c>
      <c r="K48">
        <v>10</v>
      </c>
      <c r="O48">
        <v>1188</v>
      </c>
      <c r="P48">
        <v>1188</v>
      </c>
      <c r="Q48">
        <v>180876</v>
      </c>
    </row>
    <row r="49" spans="3:19" x14ac:dyDescent="0.25">
      <c r="C49">
        <v>4</v>
      </c>
      <c r="D49">
        <v>636</v>
      </c>
      <c r="E49">
        <v>1</v>
      </c>
      <c r="I49">
        <v>178.5</v>
      </c>
      <c r="Q49">
        <v>30476</v>
      </c>
    </row>
    <row r="50" spans="3:19" x14ac:dyDescent="0.25">
      <c r="C50">
        <v>4</v>
      </c>
      <c r="D50">
        <v>642</v>
      </c>
      <c r="E50">
        <v>14</v>
      </c>
      <c r="I50">
        <v>2095</v>
      </c>
      <c r="L50">
        <v>176</v>
      </c>
      <c r="Q50">
        <v>419136</v>
      </c>
    </row>
    <row r="51" spans="3:19" x14ac:dyDescent="0.25">
      <c r="C51">
        <v>4</v>
      </c>
      <c r="D51" t="s">
        <v>4922</v>
      </c>
      <c r="E51">
        <v>3</v>
      </c>
      <c r="I51">
        <v>504</v>
      </c>
      <c r="Q51">
        <v>92056</v>
      </c>
    </row>
    <row r="52" spans="3:19" x14ac:dyDescent="0.25">
      <c r="C52">
        <v>4</v>
      </c>
      <c r="D52">
        <v>30</v>
      </c>
      <c r="E52">
        <v>3</v>
      </c>
      <c r="I52">
        <v>504</v>
      </c>
      <c r="Q52">
        <v>92056</v>
      </c>
    </row>
    <row r="53" spans="3:19" x14ac:dyDescent="0.25">
      <c r="C53" t="s">
        <v>4926</v>
      </c>
      <c r="E53">
        <v>59.2</v>
      </c>
      <c r="I53">
        <v>8404.2000000000007</v>
      </c>
      <c r="J53">
        <v>507</v>
      </c>
      <c r="K53">
        <v>10</v>
      </c>
      <c r="L53">
        <v>176</v>
      </c>
      <c r="O53">
        <v>21616</v>
      </c>
      <c r="P53">
        <v>21616</v>
      </c>
      <c r="Q53">
        <v>3495196</v>
      </c>
      <c r="S53">
        <v>5100.1955034213097</v>
      </c>
    </row>
    <row r="54" spans="3:19" x14ac:dyDescent="0.25">
      <c r="C54">
        <v>5</v>
      </c>
      <c r="D54" t="s">
        <v>266</v>
      </c>
      <c r="E54">
        <v>15.2</v>
      </c>
      <c r="I54">
        <v>2520</v>
      </c>
      <c r="J54">
        <v>601</v>
      </c>
      <c r="K54">
        <v>14.5</v>
      </c>
      <c r="L54">
        <v>180.5</v>
      </c>
      <c r="Q54">
        <v>2293132</v>
      </c>
      <c r="S54">
        <v>4266.8621700879767</v>
      </c>
    </row>
    <row r="55" spans="3:19" x14ac:dyDescent="0.25">
      <c r="C55">
        <v>5</v>
      </c>
      <c r="D55">
        <v>99</v>
      </c>
      <c r="E55">
        <v>2</v>
      </c>
      <c r="I55">
        <v>336</v>
      </c>
      <c r="J55">
        <v>78</v>
      </c>
      <c r="Q55">
        <v>150347</v>
      </c>
      <c r="S55">
        <v>4266.8621700879767</v>
      </c>
    </row>
    <row r="56" spans="3:19" x14ac:dyDescent="0.25">
      <c r="C56">
        <v>5</v>
      </c>
      <c r="D56">
        <v>100</v>
      </c>
      <c r="L56">
        <v>103</v>
      </c>
    </row>
    <row r="57" spans="3:19" x14ac:dyDescent="0.25">
      <c r="C57">
        <v>5</v>
      </c>
      <c r="D57">
        <v>101</v>
      </c>
      <c r="E57">
        <v>13.2</v>
      </c>
      <c r="I57">
        <v>2184</v>
      </c>
      <c r="J57">
        <v>523</v>
      </c>
      <c r="K57">
        <v>14.5</v>
      </c>
      <c r="L57">
        <v>77.5</v>
      </c>
      <c r="Q57">
        <v>2142785</v>
      </c>
    </row>
    <row r="58" spans="3:19" x14ac:dyDescent="0.25">
      <c r="C58">
        <v>5</v>
      </c>
      <c r="D58" t="s">
        <v>4921</v>
      </c>
      <c r="E58">
        <v>41</v>
      </c>
      <c r="I58">
        <v>5639.5</v>
      </c>
      <c r="J58">
        <v>67.5</v>
      </c>
      <c r="K58">
        <v>57.5</v>
      </c>
      <c r="L58">
        <v>192</v>
      </c>
      <c r="O58">
        <v>11188</v>
      </c>
      <c r="P58">
        <v>11188</v>
      </c>
      <c r="Q58">
        <v>1721189</v>
      </c>
      <c r="S58">
        <v>833.33333333333337</v>
      </c>
    </row>
    <row r="59" spans="3:19" x14ac:dyDescent="0.25">
      <c r="C59">
        <v>5</v>
      </c>
      <c r="D59">
        <v>303</v>
      </c>
      <c r="E59">
        <v>11.5</v>
      </c>
      <c r="I59">
        <v>1518.5</v>
      </c>
      <c r="J59">
        <v>27.5</v>
      </c>
      <c r="K59">
        <v>47.5</v>
      </c>
      <c r="O59">
        <v>5548</v>
      </c>
      <c r="P59">
        <v>5548</v>
      </c>
      <c r="Q59">
        <v>492895</v>
      </c>
      <c r="S59">
        <v>833.33333333333337</v>
      </c>
    </row>
    <row r="60" spans="3:19" x14ac:dyDescent="0.25">
      <c r="C60">
        <v>5</v>
      </c>
      <c r="D60">
        <v>304</v>
      </c>
      <c r="E60">
        <v>12</v>
      </c>
      <c r="I60">
        <v>1555</v>
      </c>
      <c r="J60">
        <v>40</v>
      </c>
      <c r="O60">
        <v>4600</v>
      </c>
      <c r="P60">
        <v>4600</v>
      </c>
      <c r="Q60">
        <v>595027</v>
      </c>
    </row>
    <row r="61" spans="3:19" x14ac:dyDescent="0.25">
      <c r="C61">
        <v>5</v>
      </c>
      <c r="D61">
        <v>305</v>
      </c>
      <c r="E61">
        <v>2.5</v>
      </c>
      <c r="I61">
        <v>374</v>
      </c>
      <c r="K61">
        <v>10</v>
      </c>
      <c r="O61">
        <v>1040</v>
      </c>
      <c r="P61">
        <v>1040</v>
      </c>
      <c r="Q61">
        <v>152069</v>
      </c>
    </row>
    <row r="62" spans="3:19" x14ac:dyDescent="0.25">
      <c r="C62">
        <v>5</v>
      </c>
      <c r="D62">
        <v>636</v>
      </c>
      <c r="E62">
        <v>1</v>
      </c>
      <c r="I62">
        <v>166.5</v>
      </c>
      <c r="Q62">
        <v>30234</v>
      </c>
    </row>
    <row r="63" spans="3:19" x14ac:dyDescent="0.25">
      <c r="C63">
        <v>5</v>
      </c>
      <c r="D63">
        <v>642</v>
      </c>
      <c r="E63">
        <v>14</v>
      </c>
      <c r="I63">
        <v>2025.5</v>
      </c>
      <c r="L63">
        <v>192</v>
      </c>
      <c r="Q63">
        <v>450964</v>
      </c>
    </row>
    <row r="64" spans="3:19" x14ac:dyDescent="0.25">
      <c r="C64">
        <v>5</v>
      </c>
      <c r="D64" t="s">
        <v>4922</v>
      </c>
      <c r="E64">
        <v>3</v>
      </c>
      <c r="I64">
        <v>432</v>
      </c>
      <c r="Q64">
        <v>91932</v>
      </c>
    </row>
    <row r="65" spans="3:19" x14ac:dyDescent="0.25">
      <c r="C65">
        <v>5</v>
      </c>
      <c r="D65">
        <v>30</v>
      </c>
      <c r="E65">
        <v>3</v>
      </c>
      <c r="I65">
        <v>432</v>
      </c>
      <c r="Q65">
        <v>91932</v>
      </c>
    </row>
    <row r="66" spans="3:19" x14ac:dyDescent="0.25">
      <c r="C66" t="s">
        <v>4927</v>
      </c>
      <c r="E66">
        <v>59.2</v>
      </c>
      <c r="I66">
        <v>8591.5</v>
      </c>
      <c r="J66">
        <v>668.5</v>
      </c>
      <c r="K66">
        <v>72</v>
      </c>
      <c r="L66">
        <v>372.5</v>
      </c>
      <c r="O66">
        <v>11188</v>
      </c>
      <c r="P66">
        <v>11188</v>
      </c>
      <c r="Q66">
        <v>4106253</v>
      </c>
      <c r="S66">
        <v>5100.1955034213097</v>
      </c>
    </row>
    <row r="67" spans="3:19" x14ac:dyDescent="0.25">
      <c r="C67">
        <v>6</v>
      </c>
      <c r="D67" t="s">
        <v>266</v>
      </c>
      <c r="E67">
        <v>16</v>
      </c>
      <c r="I67">
        <v>2536</v>
      </c>
      <c r="J67">
        <v>541.5</v>
      </c>
      <c r="L67">
        <v>182</v>
      </c>
      <c r="O67">
        <v>750</v>
      </c>
      <c r="P67">
        <v>750</v>
      </c>
      <c r="Q67">
        <v>1908325</v>
      </c>
      <c r="S67">
        <v>4266.8621700879767</v>
      </c>
    </row>
    <row r="68" spans="3:19" x14ac:dyDescent="0.25">
      <c r="C68">
        <v>6</v>
      </c>
      <c r="D68">
        <v>99</v>
      </c>
      <c r="E68">
        <v>2</v>
      </c>
      <c r="I68">
        <v>280</v>
      </c>
      <c r="J68">
        <v>68</v>
      </c>
      <c r="L68">
        <v>48</v>
      </c>
      <c r="Q68">
        <v>163207</v>
      </c>
      <c r="S68">
        <v>4266.8621700879767</v>
      </c>
    </row>
    <row r="69" spans="3:19" x14ac:dyDescent="0.25">
      <c r="C69">
        <v>6</v>
      </c>
      <c r="D69">
        <v>100</v>
      </c>
      <c r="L69">
        <v>72</v>
      </c>
      <c r="Q69">
        <v>34600</v>
      </c>
    </row>
    <row r="70" spans="3:19" x14ac:dyDescent="0.25">
      <c r="C70">
        <v>6</v>
      </c>
      <c r="D70">
        <v>101</v>
      </c>
      <c r="E70">
        <v>14</v>
      </c>
      <c r="I70">
        <v>2256</v>
      </c>
      <c r="J70">
        <v>473.5</v>
      </c>
      <c r="L70">
        <v>62</v>
      </c>
      <c r="O70">
        <v>750</v>
      </c>
      <c r="P70">
        <v>750</v>
      </c>
      <c r="Q70">
        <v>1710518</v>
      </c>
    </row>
    <row r="71" spans="3:19" x14ac:dyDescent="0.25">
      <c r="C71">
        <v>6</v>
      </c>
      <c r="D71" t="s">
        <v>4921</v>
      </c>
      <c r="E71">
        <v>42</v>
      </c>
      <c r="I71">
        <v>5390.5</v>
      </c>
      <c r="J71">
        <v>25</v>
      </c>
      <c r="K71">
        <v>20</v>
      </c>
      <c r="L71">
        <v>176</v>
      </c>
      <c r="O71">
        <v>2750</v>
      </c>
      <c r="P71">
        <v>2750</v>
      </c>
      <c r="Q71">
        <v>1732885</v>
      </c>
      <c r="S71">
        <v>833.33333333333337</v>
      </c>
    </row>
    <row r="72" spans="3:19" x14ac:dyDescent="0.25">
      <c r="C72">
        <v>6</v>
      </c>
      <c r="D72">
        <v>303</v>
      </c>
      <c r="E72">
        <v>12.5</v>
      </c>
      <c r="I72">
        <v>1506.5</v>
      </c>
      <c r="K72">
        <v>20</v>
      </c>
      <c r="Q72">
        <v>501160</v>
      </c>
      <c r="S72">
        <v>833.33333333333337</v>
      </c>
    </row>
    <row r="73" spans="3:19" x14ac:dyDescent="0.25">
      <c r="C73">
        <v>6</v>
      </c>
      <c r="D73">
        <v>304</v>
      </c>
      <c r="E73">
        <v>12</v>
      </c>
      <c r="I73">
        <v>1432</v>
      </c>
      <c r="J73">
        <v>25</v>
      </c>
      <c r="O73">
        <v>750</v>
      </c>
      <c r="P73">
        <v>750</v>
      </c>
      <c r="Q73">
        <v>569781</v>
      </c>
    </row>
    <row r="74" spans="3:19" x14ac:dyDescent="0.25">
      <c r="C74">
        <v>6</v>
      </c>
      <c r="D74">
        <v>305</v>
      </c>
      <c r="E74">
        <v>2.5</v>
      </c>
      <c r="I74">
        <v>404.5</v>
      </c>
      <c r="Q74">
        <v>170291</v>
      </c>
    </row>
    <row r="75" spans="3:19" x14ac:dyDescent="0.25">
      <c r="C75">
        <v>6</v>
      </c>
      <c r="D75">
        <v>636</v>
      </c>
      <c r="E75">
        <v>1</v>
      </c>
      <c r="I75">
        <v>141</v>
      </c>
      <c r="Q75">
        <v>32969</v>
      </c>
    </row>
    <row r="76" spans="3:19" x14ac:dyDescent="0.25">
      <c r="C76">
        <v>6</v>
      </c>
      <c r="D76">
        <v>642</v>
      </c>
      <c r="E76">
        <v>14</v>
      </c>
      <c r="I76">
        <v>1906.5</v>
      </c>
      <c r="L76">
        <v>176</v>
      </c>
      <c r="O76">
        <v>2000</v>
      </c>
      <c r="P76">
        <v>2000</v>
      </c>
      <c r="Q76">
        <v>458684</v>
      </c>
    </row>
    <row r="77" spans="3:19" x14ac:dyDescent="0.25">
      <c r="C77">
        <v>6</v>
      </c>
      <c r="D77" t="s">
        <v>4922</v>
      </c>
      <c r="E77">
        <v>3</v>
      </c>
      <c r="I77">
        <v>472</v>
      </c>
      <c r="Q77">
        <v>92409</v>
      </c>
    </row>
    <row r="78" spans="3:19" x14ac:dyDescent="0.25">
      <c r="C78">
        <v>6</v>
      </c>
      <c r="D78">
        <v>30</v>
      </c>
      <c r="E78">
        <v>3</v>
      </c>
      <c r="I78">
        <v>472</v>
      </c>
      <c r="Q78">
        <v>92409</v>
      </c>
    </row>
    <row r="79" spans="3:19" x14ac:dyDescent="0.25">
      <c r="C79" t="s">
        <v>4928</v>
      </c>
      <c r="E79">
        <v>61</v>
      </c>
      <c r="I79">
        <v>8398.5</v>
      </c>
      <c r="J79">
        <v>566.5</v>
      </c>
      <c r="K79">
        <v>20</v>
      </c>
      <c r="L79">
        <v>358</v>
      </c>
      <c r="O79">
        <v>3500</v>
      </c>
      <c r="P79">
        <v>3500</v>
      </c>
      <c r="Q79">
        <v>3733619</v>
      </c>
      <c r="S79">
        <v>5100.1955034213097</v>
      </c>
    </row>
    <row r="80" spans="3:19" x14ac:dyDescent="0.25">
      <c r="C80">
        <v>7</v>
      </c>
      <c r="D80" t="s">
        <v>266</v>
      </c>
      <c r="E80">
        <v>16</v>
      </c>
      <c r="I80">
        <v>2284</v>
      </c>
      <c r="J80">
        <v>538</v>
      </c>
      <c r="L80">
        <v>75</v>
      </c>
      <c r="O80">
        <v>575471</v>
      </c>
      <c r="P80">
        <v>575471</v>
      </c>
      <c r="Q80">
        <v>2619322</v>
      </c>
      <c r="S80">
        <v>4266.8621700879767</v>
      </c>
    </row>
    <row r="81" spans="3:19" x14ac:dyDescent="0.25">
      <c r="C81">
        <v>7</v>
      </c>
      <c r="D81">
        <v>99</v>
      </c>
      <c r="E81">
        <v>2</v>
      </c>
      <c r="I81">
        <v>328</v>
      </c>
      <c r="J81">
        <v>68</v>
      </c>
      <c r="O81">
        <v>72728</v>
      </c>
      <c r="P81">
        <v>72728</v>
      </c>
      <c r="Q81">
        <v>216857</v>
      </c>
      <c r="S81">
        <v>4266.8621700879767</v>
      </c>
    </row>
    <row r="82" spans="3:19" x14ac:dyDescent="0.25">
      <c r="C82">
        <v>7</v>
      </c>
      <c r="D82">
        <v>100</v>
      </c>
      <c r="L82">
        <v>13</v>
      </c>
      <c r="Q82">
        <v>5900</v>
      </c>
    </row>
    <row r="83" spans="3:19" x14ac:dyDescent="0.25">
      <c r="C83">
        <v>7</v>
      </c>
      <c r="D83">
        <v>101</v>
      </c>
      <c r="E83">
        <v>14</v>
      </c>
      <c r="I83">
        <v>1956</v>
      </c>
      <c r="J83">
        <v>470</v>
      </c>
      <c r="L83">
        <v>62</v>
      </c>
      <c r="O83">
        <v>502743</v>
      </c>
      <c r="P83">
        <v>502743</v>
      </c>
      <c r="Q83">
        <v>2396565</v>
      </c>
    </row>
    <row r="84" spans="3:19" x14ac:dyDescent="0.25">
      <c r="C84">
        <v>7</v>
      </c>
      <c r="D84" t="s">
        <v>4921</v>
      </c>
      <c r="E84">
        <v>42</v>
      </c>
      <c r="I84">
        <v>5799</v>
      </c>
      <c r="J84">
        <v>47</v>
      </c>
      <c r="K84">
        <v>89</v>
      </c>
      <c r="O84">
        <v>448691</v>
      </c>
      <c r="P84">
        <v>448691</v>
      </c>
      <c r="Q84">
        <v>2281710</v>
      </c>
      <c r="S84">
        <v>833.33333333333337</v>
      </c>
    </row>
    <row r="85" spans="3:19" x14ac:dyDescent="0.25">
      <c r="C85">
        <v>7</v>
      </c>
      <c r="D85">
        <v>303</v>
      </c>
      <c r="E85">
        <v>13.5</v>
      </c>
      <c r="I85">
        <v>1688.5</v>
      </c>
      <c r="K85">
        <v>89</v>
      </c>
      <c r="O85">
        <v>114199</v>
      </c>
      <c r="P85">
        <v>114199</v>
      </c>
      <c r="Q85">
        <v>697270</v>
      </c>
      <c r="S85">
        <v>833.33333333333337</v>
      </c>
    </row>
    <row r="86" spans="3:19" x14ac:dyDescent="0.25">
      <c r="C86">
        <v>7</v>
      </c>
      <c r="D86">
        <v>304</v>
      </c>
      <c r="E86">
        <v>11</v>
      </c>
      <c r="I86">
        <v>1564</v>
      </c>
      <c r="J86">
        <v>37</v>
      </c>
      <c r="O86">
        <v>153747</v>
      </c>
      <c r="P86">
        <v>153747</v>
      </c>
      <c r="Q86">
        <v>754921</v>
      </c>
    </row>
    <row r="87" spans="3:19" x14ac:dyDescent="0.25">
      <c r="C87">
        <v>7</v>
      </c>
      <c r="D87">
        <v>305</v>
      </c>
      <c r="E87">
        <v>2.5</v>
      </c>
      <c r="I87">
        <v>440.5</v>
      </c>
      <c r="O87">
        <v>60585</v>
      </c>
      <c r="P87">
        <v>60585</v>
      </c>
      <c r="Q87">
        <v>207241</v>
      </c>
    </row>
    <row r="88" spans="3:19" x14ac:dyDescent="0.25">
      <c r="C88">
        <v>7</v>
      </c>
      <c r="D88">
        <v>636</v>
      </c>
      <c r="E88">
        <v>1</v>
      </c>
      <c r="I88">
        <v>183</v>
      </c>
      <c r="O88">
        <v>9943</v>
      </c>
      <c r="P88">
        <v>9943</v>
      </c>
      <c r="Q88">
        <v>38371</v>
      </c>
    </row>
    <row r="89" spans="3:19" x14ac:dyDescent="0.25">
      <c r="C89">
        <v>7</v>
      </c>
      <c r="D89">
        <v>642</v>
      </c>
      <c r="E89">
        <v>14</v>
      </c>
      <c r="I89">
        <v>1923</v>
      </c>
      <c r="J89">
        <v>10</v>
      </c>
      <c r="O89">
        <v>110217</v>
      </c>
      <c r="P89">
        <v>110217</v>
      </c>
      <c r="Q89">
        <v>583907</v>
      </c>
    </row>
    <row r="90" spans="3:19" x14ac:dyDescent="0.25">
      <c r="C90">
        <v>7</v>
      </c>
      <c r="D90" t="s">
        <v>4922</v>
      </c>
      <c r="E90">
        <v>3</v>
      </c>
      <c r="I90">
        <v>376</v>
      </c>
      <c r="O90">
        <v>28008</v>
      </c>
      <c r="P90">
        <v>28008</v>
      </c>
      <c r="Q90">
        <v>121540</v>
      </c>
    </row>
    <row r="91" spans="3:19" x14ac:dyDescent="0.25">
      <c r="C91">
        <v>7</v>
      </c>
      <c r="D91">
        <v>30</v>
      </c>
      <c r="E91">
        <v>3</v>
      </c>
      <c r="I91">
        <v>376</v>
      </c>
      <c r="O91">
        <v>28008</v>
      </c>
      <c r="P91">
        <v>28008</v>
      </c>
      <c r="Q91">
        <v>121540</v>
      </c>
    </row>
    <row r="92" spans="3:19" x14ac:dyDescent="0.25">
      <c r="C92" t="s">
        <v>4929</v>
      </c>
      <c r="E92">
        <v>61</v>
      </c>
      <c r="I92">
        <v>8459</v>
      </c>
      <c r="J92">
        <v>585</v>
      </c>
      <c r="K92">
        <v>89</v>
      </c>
      <c r="L92">
        <v>75</v>
      </c>
      <c r="O92">
        <v>1052170</v>
      </c>
      <c r="P92">
        <v>1052170</v>
      </c>
      <c r="Q92">
        <v>5022572</v>
      </c>
      <c r="S92">
        <v>5100.1955034213097</v>
      </c>
    </row>
    <row r="93" spans="3:19" x14ac:dyDescent="0.25">
      <c r="C93">
        <v>8</v>
      </c>
      <c r="D93" t="s">
        <v>266</v>
      </c>
      <c r="E93">
        <v>16</v>
      </c>
      <c r="I93">
        <v>2208</v>
      </c>
      <c r="J93">
        <v>545</v>
      </c>
      <c r="L93">
        <v>62</v>
      </c>
      <c r="Q93">
        <v>1887593</v>
      </c>
      <c r="S93">
        <v>4266.8621700879767</v>
      </c>
    </row>
    <row r="94" spans="3:19" x14ac:dyDescent="0.25">
      <c r="C94">
        <v>8</v>
      </c>
      <c r="D94">
        <v>99</v>
      </c>
      <c r="E94">
        <v>2</v>
      </c>
      <c r="I94">
        <v>256</v>
      </c>
      <c r="J94">
        <v>68</v>
      </c>
      <c r="Q94">
        <v>142421</v>
      </c>
      <c r="S94">
        <v>4266.8621700879767</v>
      </c>
    </row>
    <row r="95" spans="3:19" x14ac:dyDescent="0.25">
      <c r="C95">
        <v>8</v>
      </c>
      <c r="D95">
        <v>101</v>
      </c>
      <c r="E95">
        <v>14</v>
      </c>
      <c r="I95">
        <v>1952</v>
      </c>
      <c r="J95">
        <v>477</v>
      </c>
      <c r="L95">
        <v>62</v>
      </c>
      <c r="Q95">
        <v>1745172</v>
      </c>
    </row>
    <row r="96" spans="3:19" x14ac:dyDescent="0.25">
      <c r="C96">
        <v>8</v>
      </c>
      <c r="D96" t="s">
        <v>4921</v>
      </c>
      <c r="E96">
        <v>41</v>
      </c>
      <c r="I96">
        <v>5289.25</v>
      </c>
      <c r="J96">
        <v>63</v>
      </c>
      <c r="K96">
        <v>40</v>
      </c>
      <c r="O96">
        <v>750</v>
      </c>
      <c r="P96">
        <v>750</v>
      </c>
      <c r="Q96">
        <v>1664023</v>
      </c>
      <c r="S96">
        <v>833.33333333333337</v>
      </c>
    </row>
    <row r="97" spans="3:19" x14ac:dyDescent="0.25">
      <c r="C97">
        <v>8</v>
      </c>
      <c r="D97">
        <v>303</v>
      </c>
      <c r="E97">
        <v>12.5</v>
      </c>
      <c r="I97">
        <v>1610.25</v>
      </c>
      <c r="K97">
        <v>40</v>
      </c>
      <c r="O97">
        <v>750</v>
      </c>
      <c r="P97">
        <v>750</v>
      </c>
      <c r="Q97">
        <v>523137</v>
      </c>
      <c r="S97">
        <v>833.33333333333337</v>
      </c>
    </row>
    <row r="98" spans="3:19" x14ac:dyDescent="0.25">
      <c r="C98">
        <v>8</v>
      </c>
      <c r="D98">
        <v>304</v>
      </c>
      <c r="E98">
        <v>11</v>
      </c>
      <c r="I98">
        <v>1456</v>
      </c>
      <c r="J98">
        <v>33</v>
      </c>
      <c r="Q98">
        <v>507098</v>
      </c>
    </row>
    <row r="99" spans="3:19" x14ac:dyDescent="0.25">
      <c r="C99">
        <v>8</v>
      </c>
      <c r="D99">
        <v>305</v>
      </c>
      <c r="E99">
        <v>2.5</v>
      </c>
      <c r="I99">
        <v>210.5</v>
      </c>
      <c r="Q99">
        <v>145683</v>
      </c>
    </row>
    <row r="100" spans="3:19" x14ac:dyDescent="0.25">
      <c r="C100">
        <v>8</v>
      </c>
      <c r="D100">
        <v>636</v>
      </c>
      <c r="E100">
        <v>1</v>
      </c>
      <c r="I100">
        <v>105</v>
      </c>
      <c r="Q100">
        <v>31740</v>
      </c>
    </row>
    <row r="101" spans="3:19" x14ac:dyDescent="0.25">
      <c r="C101">
        <v>8</v>
      </c>
      <c r="D101">
        <v>642</v>
      </c>
      <c r="E101">
        <v>14</v>
      </c>
      <c r="I101">
        <v>1907.5</v>
      </c>
      <c r="J101">
        <v>30</v>
      </c>
      <c r="Q101">
        <v>456365</v>
      </c>
    </row>
    <row r="102" spans="3:19" x14ac:dyDescent="0.25">
      <c r="C102">
        <v>8</v>
      </c>
      <c r="D102" t="s">
        <v>4922</v>
      </c>
      <c r="E102">
        <v>3</v>
      </c>
      <c r="I102">
        <v>376</v>
      </c>
      <c r="Q102">
        <v>91162</v>
      </c>
    </row>
    <row r="103" spans="3:19" x14ac:dyDescent="0.25">
      <c r="C103">
        <v>8</v>
      </c>
      <c r="D103">
        <v>30</v>
      </c>
      <c r="E103">
        <v>3</v>
      </c>
      <c r="I103">
        <v>376</v>
      </c>
      <c r="Q103">
        <v>91162</v>
      </c>
    </row>
    <row r="104" spans="3:19" x14ac:dyDescent="0.25">
      <c r="C104" t="s">
        <v>4930</v>
      </c>
      <c r="E104">
        <v>60</v>
      </c>
      <c r="I104">
        <v>7873.25</v>
      </c>
      <c r="J104">
        <v>608</v>
      </c>
      <c r="K104">
        <v>40</v>
      </c>
      <c r="L104">
        <v>62</v>
      </c>
      <c r="O104">
        <v>750</v>
      </c>
      <c r="P104">
        <v>750</v>
      </c>
      <c r="Q104">
        <v>3642778</v>
      </c>
      <c r="S104">
        <v>5100.1955034213097</v>
      </c>
    </row>
  </sheetData>
  <hyperlinks>
    <hyperlink ref="A2" location="Obsah!A1" display="Zpět na Obsah  KL 01  1.-4.měsíc" xr:uid="{18753011-BD70-428C-BB31-59AB185EEE7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4944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2553455.7800000063</v>
      </c>
      <c r="C3" s="344">
        <f t="shared" ref="C3:Z3" si="0">SUBTOTAL(9,C6:C1048576)</f>
        <v>5</v>
      </c>
      <c r="D3" s="344"/>
      <c r="E3" s="344">
        <f>SUBTOTAL(9,E6:E1048576)/4</f>
        <v>2676169.2500000102</v>
      </c>
      <c r="F3" s="344"/>
      <c r="G3" s="344">
        <f t="shared" si="0"/>
        <v>8</v>
      </c>
      <c r="H3" s="344">
        <f>SUBTOTAL(9,H6:H1048576)/4</f>
        <v>2462821.5900000073</v>
      </c>
      <c r="I3" s="347">
        <f>IF(B3&lt;&gt;0,H3/B3,"")</f>
        <v>0.96450528311087547</v>
      </c>
      <c r="J3" s="345">
        <f>IF(E3&lt;&gt;0,H3/E3,"")</f>
        <v>0.92027871181914145</v>
      </c>
      <c r="K3" s="346">
        <f t="shared" si="0"/>
        <v>6395.58</v>
      </c>
      <c r="L3" s="346"/>
      <c r="M3" s="344">
        <f t="shared" si="0"/>
        <v>1.8783569465003174</v>
      </c>
      <c r="N3" s="344">
        <f t="shared" si="0"/>
        <v>6809.7599999999993</v>
      </c>
      <c r="O3" s="344"/>
      <c r="P3" s="344">
        <f t="shared" si="0"/>
        <v>2</v>
      </c>
      <c r="Q3" s="344">
        <f t="shared" si="0"/>
        <v>7270.9799999999977</v>
      </c>
      <c r="R3" s="347">
        <f>IF(K3&lt;&gt;0,Q3/K3,"")</f>
        <v>1.1368757798354485</v>
      </c>
      <c r="S3" s="347">
        <f>IF(N3&lt;&gt;0,Q3/N3,"")</f>
        <v>1.06772925918094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4941</v>
      </c>
      <c r="B6" s="847">
        <v>2553455.7800000058</v>
      </c>
      <c r="C6" s="848">
        <v>1</v>
      </c>
      <c r="D6" s="848">
        <v>0.95414584858562124</v>
      </c>
      <c r="E6" s="847">
        <v>2676169.2500000107</v>
      </c>
      <c r="F6" s="848">
        <v>1.0480578011027881</v>
      </c>
      <c r="G6" s="848">
        <v>1</v>
      </c>
      <c r="H6" s="847">
        <v>2462821.5900000092</v>
      </c>
      <c r="I6" s="848">
        <v>0.96450528311087635</v>
      </c>
      <c r="J6" s="848">
        <v>0.920278711819142</v>
      </c>
      <c r="K6" s="847">
        <v>3197.79</v>
      </c>
      <c r="L6" s="848">
        <v>1</v>
      </c>
      <c r="M6" s="848">
        <v>0.93917847325015869</v>
      </c>
      <c r="N6" s="847">
        <v>3404.8799999999997</v>
      </c>
      <c r="O6" s="848">
        <v>1.0647603501167993</v>
      </c>
      <c r="P6" s="848">
        <v>1</v>
      </c>
      <c r="Q6" s="847">
        <v>3635.4899999999989</v>
      </c>
      <c r="R6" s="848">
        <v>1.1368757798354485</v>
      </c>
      <c r="S6" s="848">
        <v>1.06772925918094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4942</v>
      </c>
      <c r="B7" s="850">
        <v>2553455.7800000058</v>
      </c>
      <c r="C7" s="851">
        <v>1</v>
      </c>
      <c r="D7" s="851">
        <v>0.95423641686708716</v>
      </c>
      <c r="E7" s="850">
        <v>2675915.2500000107</v>
      </c>
      <c r="F7" s="851">
        <v>1.0479583280662901</v>
      </c>
      <c r="G7" s="851">
        <v>1</v>
      </c>
      <c r="H7" s="850">
        <v>2462821.5900000092</v>
      </c>
      <c r="I7" s="851">
        <v>0.96450528311087635</v>
      </c>
      <c r="J7" s="851">
        <v>0.92036606540509802</v>
      </c>
      <c r="K7" s="850">
        <v>3197.79</v>
      </c>
      <c r="L7" s="851">
        <v>1</v>
      </c>
      <c r="M7" s="851">
        <v>0.93917847325015869</v>
      </c>
      <c r="N7" s="850">
        <v>3404.8799999999997</v>
      </c>
      <c r="O7" s="851">
        <v>1.0647603501167993</v>
      </c>
      <c r="P7" s="851">
        <v>1</v>
      </c>
      <c r="Q7" s="850">
        <v>3635.4899999999989</v>
      </c>
      <c r="R7" s="851">
        <v>1.1368757798354485</v>
      </c>
      <c r="S7" s="851">
        <v>1.06772925918094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4943</v>
      </c>
      <c r="B8" s="853"/>
      <c r="C8" s="854"/>
      <c r="D8" s="854"/>
      <c r="E8" s="853">
        <v>254</v>
      </c>
      <c r="F8" s="854"/>
      <c r="G8" s="854">
        <v>1</v>
      </c>
      <c r="H8" s="853"/>
      <c r="I8" s="854"/>
      <c r="J8" s="854"/>
      <c r="K8" s="853"/>
      <c r="L8" s="854"/>
      <c r="M8" s="854"/>
      <c r="N8" s="853"/>
      <c r="O8" s="854"/>
      <c r="P8" s="854"/>
      <c r="Q8" s="853"/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583</v>
      </c>
      <c r="B10" s="847"/>
      <c r="C10" s="848"/>
      <c r="D10" s="848"/>
      <c r="E10" s="847">
        <v>254</v>
      </c>
      <c r="F10" s="848"/>
      <c r="G10" s="848">
        <v>1</v>
      </c>
      <c r="H10" s="847"/>
      <c r="I10" s="848"/>
      <c r="J10" s="849"/>
    </row>
    <row r="11" spans="1:28" ht="14.45" customHeight="1" x14ac:dyDescent="0.25">
      <c r="A11" s="856" t="s">
        <v>4945</v>
      </c>
      <c r="B11" s="850"/>
      <c r="C11" s="851"/>
      <c r="D11" s="851"/>
      <c r="E11" s="850">
        <v>254</v>
      </c>
      <c r="F11" s="851"/>
      <c r="G11" s="851">
        <v>1</v>
      </c>
      <c r="H11" s="850"/>
      <c r="I11" s="851"/>
      <c r="J11" s="852"/>
    </row>
    <row r="12" spans="1:28" ht="14.45" customHeight="1" x14ac:dyDescent="0.25">
      <c r="A12" s="858" t="s">
        <v>588</v>
      </c>
      <c r="B12" s="859">
        <v>2553455.7800000068</v>
      </c>
      <c r="C12" s="860">
        <v>1</v>
      </c>
      <c r="D12" s="860">
        <v>0.95423641686708782</v>
      </c>
      <c r="E12" s="859">
        <v>2675915.2500000098</v>
      </c>
      <c r="F12" s="860">
        <v>1.0479583280662894</v>
      </c>
      <c r="G12" s="860">
        <v>1</v>
      </c>
      <c r="H12" s="859">
        <v>2462821.5900000059</v>
      </c>
      <c r="I12" s="860">
        <v>0.96450528311087469</v>
      </c>
      <c r="J12" s="861">
        <v>0.92036606540509713</v>
      </c>
    </row>
    <row r="13" spans="1:28" ht="14.45" customHeight="1" x14ac:dyDescent="0.25">
      <c r="A13" s="856" t="s">
        <v>4946</v>
      </c>
      <c r="B13" s="850">
        <v>53482.98000000001</v>
      </c>
      <c r="C13" s="851">
        <v>1</v>
      </c>
      <c r="D13" s="851">
        <v>1.0591741990986034</v>
      </c>
      <c r="E13" s="850">
        <v>50494.98000000001</v>
      </c>
      <c r="F13" s="851">
        <v>0.94413175929987447</v>
      </c>
      <c r="G13" s="851">
        <v>1</v>
      </c>
      <c r="H13" s="850">
        <v>33849.320000000007</v>
      </c>
      <c r="I13" s="851">
        <v>0.63289891475755466</v>
      </c>
      <c r="J13" s="852">
        <v>0.67035020114870825</v>
      </c>
    </row>
    <row r="14" spans="1:28" ht="14.45" customHeight="1" thickBot="1" x14ac:dyDescent="0.3">
      <c r="A14" s="857" t="s">
        <v>4945</v>
      </c>
      <c r="B14" s="853">
        <v>2499972.8000000068</v>
      </c>
      <c r="C14" s="854">
        <v>1</v>
      </c>
      <c r="D14" s="854">
        <v>0.95221813763173146</v>
      </c>
      <c r="E14" s="853">
        <v>2625420.2700000098</v>
      </c>
      <c r="F14" s="854">
        <v>1.0501795339533304</v>
      </c>
      <c r="G14" s="854">
        <v>1</v>
      </c>
      <c r="H14" s="853">
        <v>2428972.2700000061</v>
      </c>
      <c r="I14" s="854">
        <v>0.97159947900233135</v>
      </c>
      <c r="J14" s="855">
        <v>0.92517464641956049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1700</v>
      </c>
    </row>
    <row r="17" spans="1:1" ht="14.45" customHeight="1" x14ac:dyDescent="0.2">
      <c r="A17" s="786" t="s">
        <v>4947</v>
      </c>
    </row>
    <row r="18" spans="1:1" ht="14.45" customHeight="1" x14ac:dyDescent="0.2">
      <c r="A18" s="786" t="s">
        <v>4948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D5B8910-9075-486D-A0BB-8ED6C856D79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4957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22543</v>
      </c>
      <c r="C3" s="404">
        <f t="shared" si="0"/>
        <v>24326</v>
      </c>
      <c r="D3" s="438">
        <f t="shared" si="0"/>
        <v>21782</v>
      </c>
      <c r="E3" s="346">
        <f t="shared" si="0"/>
        <v>2553455.7800000003</v>
      </c>
      <c r="F3" s="344">
        <f t="shared" si="0"/>
        <v>2676169.25</v>
      </c>
      <c r="G3" s="405">
        <f t="shared" si="0"/>
        <v>2462821.59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4946</v>
      </c>
      <c r="B6" s="225">
        <v>441</v>
      </c>
      <c r="C6" s="225">
        <v>502</v>
      </c>
      <c r="D6" s="225">
        <v>315</v>
      </c>
      <c r="E6" s="863">
        <v>53482.98000000001</v>
      </c>
      <c r="F6" s="863">
        <v>50494.98000000001</v>
      </c>
      <c r="G6" s="864">
        <v>33849.320000000007</v>
      </c>
    </row>
    <row r="7" spans="1:7" ht="14.45" customHeight="1" x14ac:dyDescent="0.2">
      <c r="A7" s="836" t="s">
        <v>1702</v>
      </c>
      <c r="B7" s="831">
        <v>499</v>
      </c>
      <c r="C7" s="831">
        <v>686</v>
      </c>
      <c r="D7" s="831">
        <v>289</v>
      </c>
      <c r="E7" s="865">
        <v>45720.30000000001</v>
      </c>
      <c r="F7" s="865">
        <v>75177.590000000026</v>
      </c>
      <c r="G7" s="866">
        <v>29556.97</v>
      </c>
    </row>
    <row r="8" spans="1:7" ht="14.45" customHeight="1" x14ac:dyDescent="0.2">
      <c r="A8" s="836" t="s">
        <v>1703</v>
      </c>
      <c r="B8" s="831">
        <v>1789</v>
      </c>
      <c r="C8" s="831">
        <v>1718</v>
      </c>
      <c r="D8" s="831">
        <v>1669</v>
      </c>
      <c r="E8" s="865">
        <v>181757.62999999998</v>
      </c>
      <c r="F8" s="865">
        <v>173682.62999999995</v>
      </c>
      <c r="G8" s="866">
        <v>164016.44999999998</v>
      </c>
    </row>
    <row r="9" spans="1:7" ht="14.45" customHeight="1" x14ac:dyDescent="0.2">
      <c r="A9" s="836" t="s">
        <v>1705</v>
      </c>
      <c r="B9" s="831">
        <v>1626</v>
      </c>
      <c r="C9" s="831">
        <v>1537</v>
      </c>
      <c r="D9" s="831">
        <v>1377</v>
      </c>
      <c r="E9" s="865">
        <v>194696.34</v>
      </c>
      <c r="F9" s="865">
        <v>175176</v>
      </c>
      <c r="G9" s="866">
        <v>158515.34</v>
      </c>
    </row>
    <row r="10" spans="1:7" ht="14.45" customHeight="1" x14ac:dyDescent="0.2">
      <c r="A10" s="836" t="s">
        <v>1706</v>
      </c>
      <c r="B10" s="831">
        <v>1172</v>
      </c>
      <c r="C10" s="831">
        <v>1177</v>
      </c>
      <c r="D10" s="831">
        <v>962</v>
      </c>
      <c r="E10" s="865">
        <v>137577.57999999996</v>
      </c>
      <c r="F10" s="865">
        <v>149884.88999999993</v>
      </c>
      <c r="G10" s="866">
        <v>109597.59000000005</v>
      </c>
    </row>
    <row r="11" spans="1:7" ht="14.45" customHeight="1" x14ac:dyDescent="0.2">
      <c r="A11" s="836" t="s">
        <v>4949</v>
      </c>
      <c r="B11" s="831">
        <v>17</v>
      </c>
      <c r="C11" s="831"/>
      <c r="D11" s="831"/>
      <c r="E11" s="865">
        <v>2628.67</v>
      </c>
      <c r="F11" s="865"/>
      <c r="G11" s="866"/>
    </row>
    <row r="12" spans="1:7" ht="14.45" customHeight="1" x14ac:dyDescent="0.2">
      <c r="A12" s="836" t="s">
        <v>1707</v>
      </c>
      <c r="B12" s="831">
        <v>1544</v>
      </c>
      <c r="C12" s="831">
        <v>1547</v>
      </c>
      <c r="D12" s="831">
        <v>1333</v>
      </c>
      <c r="E12" s="865">
        <v>148573.98000000001</v>
      </c>
      <c r="F12" s="865">
        <v>148054.96</v>
      </c>
      <c r="G12" s="866">
        <v>126111.13999999998</v>
      </c>
    </row>
    <row r="13" spans="1:7" ht="14.45" customHeight="1" x14ac:dyDescent="0.2">
      <c r="A13" s="836" t="s">
        <v>4950</v>
      </c>
      <c r="B13" s="831">
        <v>13</v>
      </c>
      <c r="C13" s="831"/>
      <c r="D13" s="831"/>
      <c r="E13" s="865">
        <v>1142.33</v>
      </c>
      <c r="F13" s="865"/>
      <c r="G13" s="866"/>
    </row>
    <row r="14" spans="1:7" ht="14.45" customHeight="1" x14ac:dyDescent="0.2">
      <c r="A14" s="836" t="s">
        <v>4951</v>
      </c>
      <c r="B14" s="831">
        <v>85</v>
      </c>
      <c r="C14" s="831"/>
      <c r="D14" s="831"/>
      <c r="E14" s="865">
        <v>7626.33</v>
      </c>
      <c r="F14" s="865"/>
      <c r="G14" s="866"/>
    </row>
    <row r="15" spans="1:7" ht="14.45" customHeight="1" x14ac:dyDescent="0.2">
      <c r="A15" s="836" t="s">
        <v>1708</v>
      </c>
      <c r="B15" s="831">
        <v>1685</v>
      </c>
      <c r="C15" s="831">
        <v>1775</v>
      </c>
      <c r="D15" s="831">
        <v>1675</v>
      </c>
      <c r="E15" s="865">
        <v>213880.63999999993</v>
      </c>
      <c r="F15" s="865">
        <v>205858.97999999995</v>
      </c>
      <c r="G15" s="866">
        <v>192257.91</v>
      </c>
    </row>
    <row r="16" spans="1:7" ht="14.45" customHeight="1" x14ac:dyDescent="0.2">
      <c r="A16" s="836" t="s">
        <v>1709</v>
      </c>
      <c r="B16" s="831">
        <v>20</v>
      </c>
      <c r="C16" s="831"/>
      <c r="D16" s="831"/>
      <c r="E16" s="865">
        <v>6733.33</v>
      </c>
      <c r="F16" s="865"/>
      <c r="G16" s="866"/>
    </row>
    <row r="17" spans="1:7" ht="14.45" customHeight="1" x14ac:dyDescent="0.2">
      <c r="A17" s="836" t="s">
        <v>4952</v>
      </c>
      <c r="B17" s="831"/>
      <c r="C17" s="831"/>
      <c r="D17" s="831">
        <v>2</v>
      </c>
      <c r="E17" s="865"/>
      <c r="F17" s="865"/>
      <c r="G17" s="866">
        <v>160.32999999999998</v>
      </c>
    </row>
    <row r="18" spans="1:7" ht="14.45" customHeight="1" x14ac:dyDescent="0.2">
      <c r="A18" s="836" t="s">
        <v>1710</v>
      </c>
      <c r="B18" s="831">
        <v>1353</v>
      </c>
      <c r="C18" s="831">
        <v>1364</v>
      </c>
      <c r="D18" s="831">
        <v>1484</v>
      </c>
      <c r="E18" s="865">
        <v>144655.96</v>
      </c>
      <c r="F18" s="865">
        <v>126264.30000000002</v>
      </c>
      <c r="G18" s="866">
        <v>157205.08999999997</v>
      </c>
    </row>
    <row r="19" spans="1:7" ht="14.45" customHeight="1" x14ac:dyDescent="0.2">
      <c r="A19" s="836" t="s">
        <v>1711</v>
      </c>
      <c r="B19" s="831">
        <v>887</v>
      </c>
      <c r="C19" s="831">
        <v>1241</v>
      </c>
      <c r="D19" s="831">
        <v>918</v>
      </c>
      <c r="E19" s="865">
        <v>81226.650000000009</v>
      </c>
      <c r="F19" s="865">
        <v>109750.24000000005</v>
      </c>
      <c r="G19" s="866">
        <v>88506.77</v>
      </c>
    </row>
    <row r="20" spans="1:7" ht="14.45" customHeight="1" x14ac:dyDescent="0.2">
      <c r="A20" s="836" t="s">
        <v>1712</v>
      </c>
      <c r="B20" s="831">
        <v>1843</v>
      </c>
      <c r="C20" s="831">
        <v>1874</v>
      </c>
      <c r="D20" s="831">
        <v>1770</v>
      </c>
      <c r="E20" s="865">
        <v>215638.29</v>
      </c>
      <c r="F20" s="865">
        <v>215396.2699999999</v>
      </c>
      <c r="G20" s="866">
        <v>200937.98</v>
      </c>
    </row>
    <row r="21" spans="1:7" ht="14.45" customHeight="1" x14ac:dyDescent="0.2">
      <c r="A21" s="836" t="s">
        <v>1713</v>
      </c>
      <c r="B21" s="831">
        <v>773</v>
      </c>
      <c r="C21" s="831">
        <v>659</v>
      </c>
      <c r="D21" s="831">
        <v>869</v>
      </c>
      <c r="E21" s="865">
        <v>77381.640000000014</v>
      </c>
      <c r="F21" s="865">
        <v>72984.990000000005</v>
      </c>
      <c r="G21" s="866">
        <v>87701.540000000008</v>
      </c>
    </row>
    <row r="22" spans="1:7" ht="14.45" customHeight="1" x14ac:dyDescent="0.2">
      <c r="A22" s="836" t="s">
        <v>4953</v>
      </c>
      <c r="B22" s="831"/>
      <c r="C22" s="831">
        <v>18</v>
      </c>
      <c r="D22" s="831"/>
      <c r="E22" s="865"/>
      <c r="F22" s="865">
        <v>4653.32</v>
      </c>
      <c r="G22" s="866"/>
    </row>
    <row r="23" spans="1:7" ht="14.45" customHeight="1" x14ac:dyDescent="0.2">
      <c r="A23" s="836" t="s">
        <v>1714</v>
      </c>
      <c r="B23" s="831">
        <v>1109</v>
      </c>
      <c r="C23" s="831">
        <v>1376</v>
      </c>
      <c r="D23" s="831">
        <v>1236</v>
      </c>
      <c r="E23" s="865">
        <v>113389.33</v>
      </c>
      <c r="F23" s="865">
        <v>144955.96999999994</v>
      </c>
      <c r="G23" s="866">
        <v>138127.31999999998</v>
      </c>
    </row>
    <row r="24" spans="1:7" ht="14.45" customHeight="1" x14ac:dyDescent="0.2">
      <c r="A24" s="836" t="s">
        <v>4954</v>
      </c>
      <c r="B24" s="831">
        <v>2</v>
      </c>
      <c r="C24" s="831"/>
      <c r="D24" s="831"/>
      <c r="E24" s="865">
        <v>160.32999999999998</v>
      </c>
      <c r="F24" s="865"/>
      <c r="G24" s="866"/>
    </row>
    <row r="25" spans="1:7" ht="14.45" customHeight="1" x14ac:dyDescent="0.2">
      <c r="A25" s="836" t="s">
        <v>1715</v>
      </c>
      <c r="B25" s="831">
        <v>1106</v>
      </c>
      <c r="C25" s="831">
        <v>1317</v>
      </c>
      <c r="D25" s="831">
        <v>1544</v>
      </c>
      <c r="E25" s="865">
        <v>115781.65000000001</v>
      </c>
      <c r="F25" s="865">
        <v>138124.31</v>
      </c>
      <c r="G25" s="866">
        <v>170644.34999999995</v>
      </c>
    </row>
    <row r="26" spans="1:7" ht="14.45" customHeight="1" x14ac:dyDescent="0.2">
      <c r="A26" s="836" t="s">
        <v>4955</v>
      </c>
      <c r="B26" s="831"/>
      <c r="C26" s="831">
        <v>10</v>
      </c>
      <c r="D26" s="831"/>
      <c r="E26" s="865"/>
      <c r="F26" s="865">
        <v>1218</v>
      </c>
      <c r="G26" s="866"/>
    </row>
    <row r="27" spans="1:7" ht="14.45" customHeight="1" x14ac:dyDescent="0.2">
      <c r="A27" s="836" t="s">
        <v>1716</v>
      </c>
      <c r="B27" s="831">
        <v>1359</v>
      </c>
      <c r="C27" s="831">
        <v>1480</v>
      </c>
      <c r="D27" s="831">
        <v>1267</v>
      </c>
      <c r="E27" s="865">
        <v>143501.29999999996</v>
      </c>
      <c r="F27" s="865">
        <v>150733.66000000003</v>
      </c>
      <c r="G27" s="866">
        <v>136553.10999999999</v>
      </c>
    </row>
    <row r="28" spans="1:7" ht="14.45" customHeight="1" x14ac:dyDescent="0.2">
      <c r="A28" s="836" t="s">
        <v>1717</v>
      </c>
      <c r="B28" s="831">
        <v>1394</v>
      </c>
      <c r="C28" s="831">
        <v>1753</v>
      </c>
      <c r="D28" s="831">
        <v>1226</v>
      </c>
      <c r="E28" s="865">
        <v>159460.30000000002</v>
      </c>
      <c r="F28" s="865">
        <v>190321.64000000004</v>
      </c>
      <c r="G28" s="866">
        <v>142716.97999999998</v>
      </c>
    </row>
    <row r="29" spans="1:7" ht="14.45" customHeight="1" x14ac:dyDescent="0.2">
      <c r="A29" s="836" t="s">
        <v>1718</v>
      </c>
      <c r="B29" s="831">
        <v>736</v>
      </c>
      <c r="C29" s="831">
        <v>893</v>
      </c>
      <c r="D29" s="831">
        <v>749</v>
      </c>
      <c r="E29" s="865">
        <v>76982.66</v>
      </c>
      <c r="F29" s="865">
        <v>92144.99</v>
      </c>
      <c r="G29" s="866">
        <v>80376.78</v>
      </c>
    </row>
    <row r="30" spans="1:7" ht="14.45" customHeight="1" x14ac:dyDescent="0.2">
      <c r="A30" s="836" t="s">
        <v>1719</v>
      </c>
      <c r="B30" s="831">
        <v>1466</v>
      </c>
      <c r="C30" s="831">
        <v>1824</v>
      </c>
      <c r="D30" s="831">
        <v>1492</v>
      </c>
      <c r="E30" s="865">
        <v>231583.59999999992</v>
      </c>
      <c r="F30" s="865">
        <v>269795.58999999985</v>
      </c>
      <c r="G30" s="866">
        <v>237462.06999999995</v>
      </c>
    </row>
    <row r="31" spans="1:7" ht="14.45" customHeight="1" x14ac:dyDescent="0.2">
      <c r="A31" s="836" t="s">
        <v>1720</v>
      </c>
      <c r="B31" s="831">
        <v>1624</v>
      </c>
      <c r="C31" s="831">
        <v>1575</v>
      </c>
      <c r="D31" s="831">
        <v>1603</v>
      </c>
      <c r="E31" s="865">
        <v>199873.95999999993</v>
      </c>
      <c r="F31" s="865">
        <v>181495.93999999997</v>
      </c>
      <c r="G31" s="866">
        <v>208364.21999999997</v>
      </c>
    </row>
    <row r="32" spans="1:7" ht="14.45" customHeight="1" thickBot="1" x14ac:dyDescent="0.25">
      <c r="A32" s="869" t="s">
        <v>4956</v>
      </c>
      <c r="B32" s="833"/>
      <c r="C32" s="833"/>
      <c r="D32" s="833">
        <v>2</v>
      </c>
      <c r="E32" s="867"/>
      <c r="F32" s="867"/>
      <c r="G32" s="868">
        <v>160.32999999999998</v>
      </c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1700</v>
      </c>
    </row>
    <row r="35" spans="1:1" ht="14.45" customHeight="1" x14ac:dyDescent="0.2">
      <c r="A35" s="786" t="s">
        <v>4947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9303EC4-149E-43D5-A709-5B30DBFD0D1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22595.9</v>
      </c>
      <c r="H3" s="208">
        <f t="shared" si="0"/>
        <v>2556653.5699999994</v>
      </c>
      <c r="I3" s="78"/>
      <c r="J3" s="78"/>
      <c r="K3" s="208">
        <f t="shared" si="0"/>
        <v>24386</v>
      </c>
      <c r="L3" s="208">
        <f t="shared" si="0"/>
        <v>2679574.129999999</v>
      </c>
      <c r="M3" s="78"/>
      <c r="N3" s="78"/>
      <c r="O3" s="208">
        <f t="shared" si="0"/>
        <v>21844.5</v>
      </c>
      <c r="P3" s="208">
        <f t="shared" si="0"/>
        <v>2466457.0799999991</v>
      </c>
      <c r="Q3" s="79">
        <f>IF(L3=0,0,P3/L3)</f>
        <v>0.92046607421157633</v>
      </c>
      <c r="R3" s="209">
        <f>IF(O3=0,0,P3/O3)</f>
        <v>112.90975211151544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4958</v>
      </c>
      <c r="C6" s="807" t="s">
        <v>583</v>
      </c>
      <c r="D6" s="807" t="s">
        <v>4959</v>
      </c>
      <c r="E6" s="807" t="s">
        <v>4960</v>
      </c>
      <c r="F6" s="807" t="s">
        <v>4961</v>
      </c>
      <c r="G6" s="225"/>
      <c r="H6" s="225"/>
      <c r="I6" s="807"/>
      <c r="J6" s="807"/>
      <c r="K6" s="225">
        <v>1</v>
      </c>
      <c r="L6" s="225">
        <v>254</v>
      </c>
      <c r="M6" s="807">
        <v>1</v>
      </c>
      <c r="N6" s="807">
        <v>254</v>
      </c>
      <c r="O6" s="225"/>
      <c r="P6" s="225"/>
      <c r="Q6" s="812"/>
      <c r="R6" s="830"/>
    </row>
    <row r="7" spans="1:18" ht="14.45" customHeight="1" x14ac:dyDescent="0.2">
      <c r="A7" s="821" t="s">
        <v>4962</v>
      </c>
      <c r="B7" s="822" t="s">
        <v>4963</v>
      </c>
      <c r="C7" s="822" t="s">
        <v>588</v>
      </c>
      <c r="D7" s="822" t="s">
        <v>4964</v>
      </c>
      <c r="E7" s="822" t="s">
        <v>4965</v>
      </c>
      <c r="F7" s="822" t="s">
        <v>4966</v>
      </c>
      <c r="G7" s="831">
        <v>37.999999999999993</v>
      </c>
      <c r="H7" s="831">
        <v>2648.6000000000008</v>
      </c>
      <c r="I7" s="822">
        <v>1.098234018468377</v>
      </c>
      <c r="J7" s="822">
        <v>69.700000000000031</v>
      </c>
      <c r="K7" s="831">
        <v>34.600000000000009</v>
      </c>
      <c r="L7" s="831">
        <v>2411.6900000000005</v>
      </c>
      <c r="M7" s="822">
        <v>1</v>
      </c>
      <c r="N7" s="822">
        <v>69.702023121387285</v>
      </c>
      <c r="O7" s="831">
        <v>41.10000000000003</v>
      </c>
      <c r="P7" s="831">
        <v>2864.7399999999993</v>
      </c>
      <c r="Q7" s="827">
        <v>1.1878558189485375</v>
      </c>
      <c r="R7" s="832">
        <v>69.701703163016958</v>
      </c>
    </row>
    <row r="8" spans="1:18" ht="14.45" customHeight="1" x14ac:dyDescent="0.2">
      <c r="A8" s="821" t="s">
        <v>4962</v>
      </c>
      <c r="B8" s="822" t="s">
        <v>4963</v>
      </c>
      <c r="C8" s="822" t="s">
        <v>588</v>
      </c>
      <c r="D8" s="822" t="s">
        <v>4964</v>
      </c>
      <c r="E8" s="822" t="s">
        <v>4967</v>
      </c>
      <c r="F8" s="822" t="s">
        <v>1262</v>
      </c>
      <c r="G8" s="831"/>
      <c r="H8" s="831"/>
      <c r="I8" s="822"/>
      <c r="J8" s="822"/>
      <c r="K8" s="831">
        <v>0.4</v>
      </c>
      <c r="L8" s="831">
        <v>114.04</v>
      </c>
      <c r="M8" s="822">
        <v>1</v>
      </c>
      <c r="N8" s="822">
        <v>285.10000000000002</v>
      </c>
      <c r="O8" s="831"/>
      <c r="P8" s="831"/>
      <c r="Q8" s="827"/>
      <c r="R8" s="832"/>
    </row>
    <row r="9" spans="1:18" ht="14.45" customHeight="1" x14ac:dyDescent="0.2">
      <c r="A9" s="821" t="s">
        <v>4962</v>
      </c>
      <c r="B9" s="822" t="s">
        <v>4963</v>
      </c>
      <c r="C9" s="822" t="s">
        <v>588</v>
      </c>
      <c r="D9" s="822" t="s">
        <v>4964</v>
      </c>
      <c r="E9" s="822" t="s">
        <v>4968</v>
      </c>
      <c r="F9" s="822" t="s">
        <v>918</v>
      </c>
      <c r="G9" s="831"/>
      <c r="H9" s="831"/>
      <c r="I9" s="822"/>
      <c r="J9" s="822"/>
      <c r="K9" s="831"/>
      <c r="L9" s="831"/>
      <c r="M9" s="822"/>
      <c r="N9" s="822"/>
      <c r="O9" s="831">
        <v>0.2</v>
      </c>
      <c r="P9" s="831">
        <v>8.26</v>
      </c>
      <c r="Q9" s="827"/>
      <c r="R9" s="832">
        <v>41.3</v>
      </c>
    </row>
    <row r="10" spans="1:18" ht="14.45" customHeight="1" x14ac:dyDescent="0.2">
      <c r="A10" s="821" t="s">
        <v>4962</v>
      </c>
      <c r="B10" s="822" t="s">
        <v>4963</v>
      </c>
      <c r="C10" s="822" t="s">
        <v>588</v>
      </c>
      <c r="D10" s="822" t="s">
        <v>4964</v>
      </c>
      <c r="E10" s="822" t="s">
        <v>4969</v>
      </c>
      <c r="F10" s="822" t="s">
        <v>985</v>
      </c>
      <c r="G10" s="831"/>
      <c r="H10" s="831"/>
      <c r="I10" s="822"/>
      <c r="J10" s="822"/>
      <c r="K10" s="831">
        <v>1</v>
      </c>
      <c r="L10" s="831">
        <v>13.37</v>
      </c>
      <c r="M10" s="822">
        <v>1</v>
      </c>
      <c r="N10" s="822">
        <v>13.37</v>
      </c>
      <c r="O10" s="831"/>
      <c r="P10" s="831"/>
      <c r="Q10" s="827"/>
      <c r="R10" s="832"/>
    </row>
    <row r="11" spans="1:18" ht="14.45" customHeight="1" x14ac:dyDescent="0.2">
      <c r="A11" s="821" t="s">
        <v>4962</v>
      </c>
      <c r="B11" s="822" t="s">
        <v>4963</v>
      </c>
      <c r="C11" s="822" t="s">
        <v>588</v>
      </c>
      <c r="D11" s="822" t="s">
        <v>4964</v>
      </c>
      <c r="E11" s="822" t="s">
        <v>4970</v>
      </c>
      <c r="F11" s="822" t="s">
        <v>1169</v>
      </c>
      <c r="G11" s="831">
        <v>2.2000000000000002</v>
      </c>
      <c r="H11" s="831">
        <v>176.39</v>
      </c>
      <c r="I11" s="822">
        <v>0.28738310143699697</v>
      </c>
      <c r="J11" s="822">
        <v>80.177272727272708</v>
      </c>
      <c r="K11" s="831">
        <v>9</v>
      </c>
      <c r="L11" s="831">
        <v>613.78</v>
      </c>
      <c r="M11" s="822">
        <v>1</v>
      </c>
      <c r="N11" s="822">
        <v>68.197777777777773</v>
      </c>
      <c r="O11" s="831">
        <v>5</v>
      </c>
      <c r="P11" s="831">
        <v>420.15</v>
      </c>
      <c r="Q11" s="827">
        <v>0.68452865847697875</v>
      </c>
      <c r="R11" s="832">
        <v>84.03</v>
      </c>
    </row>
    <row r="12" spans="1:18" ht="14.45" customHeight="1" x14ac:dyDescent="0.2">
      <c r="A12" s="821" t="s">
        <v>4962</v>
      </c>
      <c r="B12" s="822" t="s">
        <v>4963</v>
      </c>
      <c r="C12" s="822" t="s">
        <v>588</v>
      </c>
      <c r="D12" s="822" t="s">
        <v>4964</v>
      </c>
      <c r="E12" s="822" t="s">
        <v>4971</v>
      </c>
      <c r="F12" s="822" t="s">
        <v>611</v>
      </c>
      <c r="G12" s="831">
        <v>0.1</v>
      </c>
      <c r="H12" s="831">
        <v>4.7</v>
      </c>
      <c r="I12" s="822"/>
      <c r="J12" s="822">
        <v>47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4962</v>
      </c>
      <c r="B13" s="822" t="s">
        <v>4963</v>
      </c>
      <c r="C13" s="822" t="s">
        <v>588</v>
      </c>
      <c r="D13" s="822" t="s">
        <v>4964</v>
      </c>
      <c r="E13" s="822" t="s">
        <v>4972</v>
      </c>
      <c r="F13" s="822" t="s">
        <v>1169</v>
      </c>
      <c r="G13" s="831">
        <v>11</v>
      </c>
      <c r="H13" s="831">
        <v>184.79999999999998</v>
      </c>
      <c r="I13" s="822">
        <v>0.73333333333333328</v>
      </c>
      <c r="J13" s="822">
        <v>16.799999999999997</v>
      </c>
      <c r="K13" s="831">
        <v>15</v>
      </c>
      <c r="L13" s="831">
        <v>252</v>
      </c>
      <c r="M13" s="822">
        <v>1</v>
      </c>
      <c r="N13" s="822">
        <v>16.8</v>
      </c>
      <c r="O13" s="831">
        <v>16</v>
      </c>
      <c r="P13" s="831">
        <v>268.8</v>
      </c>
      <c r="Q13" s="827">
        <v>1.0666666666666667</v>
      </c>
      <c r="R13" s="832">
        <v>16.8</v>
      </c>
    </row>
    <row r="14" spans="1:18" ht="14.45" customHeight="1" x14ac:dyDescent="0.2">
      <c r="A14" s="821" t="s">
        <v>4962</v>
      </c>
      <c r="B14" s="822" t="s">
        <v>4963</v>
      </c>
      <c r="C14" s="822" t="s">
        <v>588</v>
      </c>
      <c r="D14" s="822" t="s">
        <v>4964</v>
      </c>
      <c r="E14" s="822" t="s">
        <v>4973</v>
      </c>
      <c r="F14" s="822"/>
      <c r="G14" s="831">
        <v>0.60000000000000009</v>
      </c>
      <c r="H14" s="831">
        <v>126.03</v>
      </c>
      <c r="I14" s="822"/>
      <c r="J14" s="822">
        <v>210.04999999999998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4962</v>
      </c>
      <c r="B15" s="822" t="s">
        <v>4963</v>
      </c>
      <c r="C15" s="822" t="s">
        <v>588</v>
      </c>
      <c r="D15" s="822" t="s">
        <v>4964</v>
      </c>
      <c r="E15" s="822" t="s">
        <v>4974</v>
      </c>
      <c r="F15" s="822"/>
      <c r="G15" s="831">
        <v>1</v>
      </c>
      <c r="H15" s="831">
        <v>57.27</v>
      </c>
      <c r="I15" s="822"/>
      <c r="J15" s="822">
        <v>57.27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4962</v>
      </c>
      <c r="B16" s="822" t="s">
        <v>4963</v>
      </c>
      <c r="C16" s="822" t="s">
        <v>588</v>
      </c>
      <c r="D16" s="822" t="s">
        <v>4964</v>
      </c>
      <c r="E16" s="822" t="s">
        <v>4975</v>
      </c>
      <c r="F16" s="822" t="s">
        <v>1262</v>
      </c>
      <c r="G16" s="831"/>
      <c r="H16" s="831"/>
      <c r="I16" s="822"/>
      <c r="J16" s="822"/>
      <c r="K16" s="831"/>
      <c r="L16" s="831"/>
      <c r="M16" s="822"/>
      <c r="N16" s="822"/>
      <c r="O16" s="831">
        <v>0.2</v>
      </c>
      <c r="P16" s="831">
        <v>73.540000000000006</v>
      </c>
      <c r="Q16" s="827"/>
      <c r="R16" s="832">
        <v>367.7</v>
      </c>
    </row>
    <row r="17" spans="1:18" ht="14.45" customHeight="1" x14ac:dyDescent="0.2">
      <c r="A17" s="821" t="s">
        <v>4962</v>
      </c>
      <c r="B17" s="822" t="s">
        <v>4963</v>
      </c>
      <c r="C17" s="822" t="s">
        <v>588</v>
      </c>
      <c r="D17" s="822" t="s">
        <v>4959</v>
      </c>
      <c r="E17" s="822" t="s">
        <v>4976</v>
      </c>
      <c r="F17" s="822" t="s">
        <v>4977</v>
      </c>
      <c r="G17" s="831"/>
      <c r="H17" s="831"/>
      <c r="I17" s="822"/>
      <c r="J17" s="822"/>
      <c r="K17" s="831"/>
      <c r="L17" s="831"/>
      <c r="M17" s="822"/>
      <c r="N17" s="822"/>
      <c r="O17" s="831">
        <v>1</v>
      </c>
      <c r="P17" s="831">
        <v>153</v>
      </c>
      <c r="Q17" s="827"/>
      <c r="R17" s="832">
        <v>153</v>
      </c>
    </row>
    <row r="18" spans="1:18" ht="14.45" customHeight="1" x14ac:dyDescent="0.2">
      <c r="A18" s="821" t="s">
        <v>4962</v>
      </c>
      <c r="B18" s="822" t="s">
        <v>4963</v>
      </c>
      <c r="C18" s="822" t="s">
        <v>588</v>
      </c>
      <c r="D18" s="822" t="s">
        <v>4959</v>
      </c>
      <c r="E18" s="822" t="s">
        <v>4978</v>
      </c>
      <c r="F18" s="822" t="s">
        <v>4979</v>
      </c>
      <c r="G18" s="831">
        <v>727</v>
      </c>
      <c r="H18" s="831">
        <v>60341</v>
      </c>
      <c r="I18" s="822">
        <v>1.1277005307617554</v>
      </c>
      <c r="J18" s="822">
        <v>83</v>
      </c>
      <c r="K18" s="831">
        <v>637</v>
      </c>
      <c r="L18" s="831">
        <v>53508</v>
      </c>
      <c r="M18" s="822">
        <v>1</v>
      </c>
      <c r="N18" s="822">
        <v>84</v>
      </c>
      <c r="O18" s="831">
        <v>492</v>
      </c>
      <c r="P18" s="831">
        <v>41820</v>
      </c>
      <c r="Q18" s="827">
        <v>0.78156537340210808</v>
      </c>
      <c r="R18" s="832">
        <v>85</v>
      </c>
    </row>
    <row r="19" spans="1:18" ht="14.45" customHeight="1" x14ac:dyDescent="0.2">
      <c r="A19" s="821" t="s">
        <v>4962</v>
      </c>
      <c r="B19" s="822" t="s">
        <v>4963</v>
      </c>
      <c r="C19" s="822" t="s">
        <v>588</v>
      </c>
      <c r="D19" s="822" t="s">
        <v>4959</v>
      </c>
      <c r="E19" s="822" t="s">
        <v>4980</v>
      </c>
      <c r="F19" s="822" t="s">
        <v>4981</v>
      </c>
      <c r="G19" s="831">
        <v>580</v>
      </c>
      <c r="H19" s="831">
        <v>61480</v>
      </c>
      <c r="I19" s="822">
        <v>1.0820705070665471</v>
      </c>
      <c r="J19" s="822">
        <v>106</v>
      </c>
      <c r="K19" s="831">
        <v>531</v>
      </c>
      <c r="L19" s="831">
        <v>56817</v>
      </c>
      <c r="M19" s="822">
        <v>1</v>
      </c>
      <c r="N19" s="822">
        <v>107</v>
      </c>
      <c r="O19" s="831">
        <v>641</v>
      </c>
      <c r="P19" s="831">
        <v>69228</v>
      </c>
      <c r="Q19" s="827">
        <v>1.2184381435133851</v>
      </c>
      <c r="R19" s="832">
        <v>108</v>
      </c>
    </row>
    <row r="20" spans="1:18" ht="14.45" customHeight="1" x14ac:dyDescent="0.2">
      <c r="A20" s="821" t="s">
        <v>4962</v>
      </c>
      <c r="B20" s="822" t="s">
        <v>4963</v>
      </c>
      <c r="C20" s="822" t="s">
        <v>588</v>
      </c>
      <c r="D20" s="822" t="s">
        <v>4959</v>
      </c>
      <c r="E20" s="822" t="s">
        <v>4982</v>
      </c>
      <c r="F20" s="822" t="s">
        <v>4983</v>
      </c>
      <c r="G20" s="831">
        <v>64</v>
      </c>
      <c r="H20" s="831">
        <v>2368</v>
      </c>
      <c r="I20" s="822">
        <v>1.0561998215878681</v>
      </c>
      <c r="J20" s="822">
        <v>37</v>
      </c>
      <c r="K20" s="831">
        <v>59</v>
      </c>
      <c r="L20" s="831">
        <v>2242</v>
      </c>
      <c r="M20" s="822">
        <v>1</v>
      </c>
      <c r="N20" s="822">
        <v>38</v>
      </c>
      <c r="O20" s="831">
        <v>52</v>
      </c>
      <c r="P20" s="831">
        <v>1976</v>
      </c>
      <c r="Q20" s="827">
        <v>0.88135593220338981</v>
      </c>
      <c r="R20" s="832">
        <v>38</v>
      </c>
    </row>
    <row r="21" spans="1:18" ht="14.45" customHeight="1" x14ac:dyDescent="0.2">
      <c r="A21" s="821" t="s">
        <v>4962</v>
      </c>
      <c r="B21" s="822" t="s">
        <v>4963</v>
      </c>
      <c r="C21" s="822" t="s">
        <v>588</v>
      </c>
      <c r="D21" s="822" t="s">
        <v>4959</v>
      </c>
      <c r="E21" s="822" t="s">
        <v>4984</v>
      </c>
      <c r="F21" s="822" t="s">
        <v>4985</v>
      </c>
      <c r="G21" s="831"/>
      <c r="H21" s="831"/>
      <c r="I21" s="822"/>
      <c r="J21" s="822"/>
      <c r="K21" s="831">
        <v>9</v>
      </c>
      <c r="L21" s="831">
        <v>45</v>
      </c>
      <c r="M21" s="822">
        <v>1</v>
      </c>
      <c r="N21" s="822">
        <v>5</v>
      </c>
      <c r="O21" s="831">
        <v>3</v>
      </c>
      <c r="P21" s="831">
        <v>15</v>
      </c>
      <c r="Q21" s="827">
        <v>0.33333333333333331</v>
      </c>
      <c r="R21" s="832">
        <v>5</v>
      </c>
    </row>
    <row r="22" spans="1:18" ht="14.45" customHeight="1" x14ac:dyDescent="0.2">
      <c r="A22" s="821" t="s">
        <v>4962</v>
      </c>
      <c r="B22" s="822" t="s">
        <v>4963</v>
      </c>
      <c r="C22" s="822" t="s">
        <v>588</v>
      </c>
      <c r="D22" s="822" t="s">
        <v>4959</v>
      </c>
      <c r="E22" s="822" t="s">
        <v>4986</v>
      </c>
      <c r="F22" s="822" t="s">
        <v>4987</v>
      </c>
      <c r="G22" s="831">
        <v>3</v>
      </c>
      <c r="H22" s="831">
        <v>15</v>
      </c>
      <c r="I22" s="822">
        <v>0.5</v>
      </c>
      <c r="J22" s="822">
        <v>5</v>
      </c>
      <c r="K22" s="831">
        <v>6</v>
      </c>
      <c r="L22" s="831">
        <v>30</v>
      </c>
      <c r="M22" s="822">
        <v>1</v>
      </c>
      <c r="N22" s="822">
        <v>5</v>
      </c>
      <c r="O22" s="831">
        <v>4</v>
      </c>
      <c r="P22" s="831">
        <v>20</v>
      </c>
      <c r="Q22" s="827">
        <v>0.66666666666666663</v>
      </c>
      <c r="R22" s="832">
        <v>5</v>
      </c>
    </row>
    <row r="23" spans="1:18" ht="14.45" customHeight="1" x14ac:dyDescent="0.2">
      <c r="A23" s="821" t="s">
        <v>4962</v>
      </c>
      <c r="B23" s="822" t="s">
        <v>4963</v>
      </c>
      <c r="C23" s="822" t="s">
        <v>588</v>
      </c>
      <c r="D23" s="822" t="s">
        <v>4959</v>
      </c>
      <c r="E23" s="822" t="s">
        <v>4988</v>
      </c>
      <c r="F23" s="822" t="s">
        <v>4981</v>
      </c>
      <c r="G23" s="831">
        <v>1</v>
      </c>
      <c r="H23" s="831">
        <v>185</v>
      </c>
      <c r="I23" s="822">
        <v>0.24732620320855614</v>
      </c>
      <c r="J23" s="822">
        <v>185</v>
      </c>
      <c r="K23" s="831">
        <v>4</v>
      </c>
      <c r="L23" s="831">
        <v>748</v>
      </c>
      <c r="M23" s="822">
        <v>1</v>
      </c>
      <c r="N23" s="822">
        <v>187</v>
      </c>
      <c r="O23" s="831"/>
      <c r="P23" s="831"/>
      <c r="Q23" s="827"/>
      <c r="R23" s="832"/>
    </row>
    <row r="24" spans="1:18" ht="14.45" customHeight="1" x14ac:dyDescent="0.2">
      <c r="A24" s="821" t="s">
        <v>4962</v>
      </c>
      <c r="B24" s="822" t="s">
        <v>4963</v>
      </c>
      <c r="C24" s="822" t="s">
        <v>588</v>
      </c>
      <c r="D24" s="822" t="s">
        <v>4959</v>
      </c>
      <c r="E24" s="822" t="s">
        <v>4989</v>
      </c>
      <c r="F24" s="822" t="s">
        <v>4990</v>
      </c>
      <c r="G24" s="831">
        <v>93</v>
      </c>
      <c r="H24" s="831">
        <v>22413</v>
      </c>
      <c r="I24" s="822">
        <v>1.1294597863334006</v>
      </c>
      <c r="J24" s="822">
        <v>241</v>
      </c>
      <c r="K24" s="831">
        <v>82</v>
      </c>
      <c r="L24" s="831">
        <v>19844</v>
      </c>
      <c r="M24" s="822">
        <v>1</v>
      </c>
      <c r="N24" s="822">
        <v>242</v>
      </c>
      <c r="O24" s="831">
        <v>100</v>
      </c>
      <c r="P24" s="831">
        <v>24300</v>
      </c>
      <c r="Q24" s="827">
        <v>1.2245515017133641</v>
      </c>
      <c r="R24" s="832">
        <v>243</v>
      </c>
    </row>
    <row r="25" spans="1:18" ht="14.45" customHeight="1" x14ac:dyDescent="0.2">
      <c r="A25" s="821" t="s">
        <v>4962</v>
      </c>
      <c r="B25" s="822" t="s">
        <v>4963</v>
      </c>
      <c r="C25" s="822" t="s">
        <v>588</v>
      </c>
      <c r="D25" s="822" t="s">
        <v>4959</v>
      </c>
      <c r="E25" s="822" t="s">
        <v>4991</v>
      </c>
      <c r="F25" s="822" t="s">
        <v>4992</v>
      </c>
      <c r="G25" s="831">
        <v>48</v>
      </c>
      <c r="H25" s="831">
        <v>18336</v>
      </c>
      <c r="I25" s="822">
        <v>0.78278688524590168</v>
      </c>
      <c r="J25" s="822">
        <v>382</v>
      </c>
      <c r="K25" s="831">
        <v>61</v>
      </c>
      <c r="L25" s="831">
        <v>23424</v>
      </c>
      <c r="M25" s="822">
        <v>1</v>
      </c>
      <c r="N25" s="822">
        <v>384</v>
      </c>
      <c r="O25" s="831">
        <v>44</v>
      </c>
      <c r="P25" s="831">
        <v>16940</v>
      </c>
      <c r="Q25" s="827">
        <v>0.72318989071038253</v>
      </c>
      <c r="R25" s="832">
        <v>385</v>
      </c>
    </row>
    <row r="26" spans="1:18" ht="14.45" customHeight="1" x14ac:dyDescent="0.2">
      <c r="A26" s="821" t="s">
        <v>4962</v>
      </c>
      <c r="B26" s="822" t="s">
        <v>4963</v>
      </c>
      <c r="C26" s="822" t="s">
        <v>588</v>
      </c>
      <c r="D26" s="822" t="s">
        <v>4959</v>
      </c>
      <c r="E26" s="822" t="s">
        <v>4993</v>
      </c>
      <c r="F26" s="822" t="s">
        <v>4994</v>
      </c>
      <c r="G26" s="831">
        <v>3</v>
      </c>
      <c r="H26" s="831">
        <v>1812</v>
      </c>
      <c r="I26" s="822"/>
      <c r="J26" s="822">
        <v>604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4962</v>
      </c>
      <c r="B27" s="822" t="s">
        <v>4963</v>
      </c>
      <c r="C27" s="822" t="s">
        <v>588</v>
      </c>
      <c r="D27" s="822" t="s">
        <v>4959</v>
      </c>
      <c r="E27" s="822" t="s">
        <v>4995</v>
      </c>
      <c r="F27" s="822" t="s">
        <v>4996</v>
      </c>
      <c r="G27" s="831">
        <v>749</v>
      </c>
      <c r="H27" s="831">
        <v>68159</v>
      </c>
      <c r="I27" s="822">
        <v>0.9986666666666667</v>
      </c>
      <c r="J27" s="822">
        <v>91</v>
      </c>
      <c r="K27" s="831">
        <v>750</v>
      </c>
      <c r="L27" s="831">
        <v>68250</v>
      </c>
      <c r="M27" s="822">
        <v>1</v>
      </c>
      <c r="N27" s="822">
        <v>91</v>
      </c>
      <c r="O27" s="831">
        <v>693</v>
      </c>
      <c r="P27" s="831">
        <v>63756</v>
      </c>
      <c r="Q27" s="827">
        <v>0.93415384615384611</v>
      </c>
      <c r="R27" s="832">
        <v>92</v>
      </c>
    </row>
    <row r="28" spans="1:18" ht="14.45" customHeight="1" x14ac:dyDescent="0.2">
      <c r="A28" s="821" t="s">
        <v>4962</v>
      </c>
      <c r="B28" s="822" t="s">
        <v>4963</v>
      </c>
      <c r="C28" s="822" t="s">
        <v>588</v>
      </c>
      <c r="D28" s="822" t="s">
        <v>4959</v>
      </c>
      <c r="E28" s="822" t="s">
        <v>4997</v>
      </c>
      <c r="F28" s="822" t="s">
        <v>4998</v>
      </c>
      <c r="G28" s="831"/>
      <c r="H28" s="831"/>
      <c r="I28" s="822"/>
      <c r="J28" s="822"/>
      <c r="K28" s="831">
        <v>1</v>
      </c>
      <c r="L28" s="831">
        <v>436</v>
      </c>
      <c r="M28" s="822">
        <v>1</v>
      </c>
      <c r="N28" s="822">
        <v>436</v>
      </c>
      <c r="O28" s="831"/>
      <c r="P28" s="831"/>
      <c r="Q28" s="827"/>
      <c r="R28" s="832"/>
    </row>
    <row r="29" spans="1:18" ht="14.45" customHeight="1" x14ac:dyDescent="0.2">
      <c r="A29" s="821" t="s">
        <v>4962</v>
      </c>
      <c r="B29" s="822" t="s">
        <v>4963</v>
      </c>
      <c r="C29" s="822" t="s">
        <v>588</v>
      </c>
      <c r="D29" s="822" t="s">
        <v>4959</v>
      </c>
      <c r="E29" s="822" t="s">
        <v>4999</v>
      </c>
      <c r="F29" s="822" t="s">
        <v>5000</v>
      </c>
      <c r="G29" s="831">
        <v>184</v>
      </c>
      <c r="H29" s="831">
        <v>14904</v>
      </c>
      <c r="I29" s="822">
        <v>0.83636363636363631</v>
      </c>
      <c r="J29" s="822">
        <v>81</v>
      </c>
      <c r="K29" s="831">
        <v>220</v>
      </c>
      <c r="L29" s="831">
        <v>17820</v>
      </c>
      <c r="M29" s="822">
        <v>1</v>
      </c>
      <c r="N29" s="822">
        <v>81</v>
      </c>
      <c r="O29" s="831">
        <v>193</v>
      </c>
      <c r="P29" s="831">
        <v>15826</v>
      </c>
      <c r="Q29" s="827">
        <v>0.88810325476992147</v>
      </c>
      <c r="R29" s="832">
        <v>82</v>
      </c>
    </row>
    <row r="30" spans="1:18" ht="14.45" customHeight="1" x14ac:dyDescent="0.2">
      <c r="A30" s="821" t="s">
        <v>4962</v>
      </c>
      <c r="B30" s="822" t="s">
        <v>4963</v>
      </c>
      <c r="C30" s="822" t="s">
        <v>588</v>
      </c>
      <c r="D30" s="822" t="s">
        <v>4959</v>
      </c>
      <c r="E30" s="822" t="s">
        <v>5001</v>
      </c>
      <c r="F30" s="822" t="s">
        <v>5002</v>
      </c>
      <c r="G30" s="831">
        <v>10767</v>
      </c>
      <c r="H30" s="831">
        <v>1367409</v>
      </c>
      <c r="I30" s="822">
        <v>1.0145323343883688</v>
      </c>
      <c r="J30" s="822">
        <v>127</v>
      </c>
      <c r="K30" s="831">
        <v>10697</v>
      </c>
      <c r="L30" s="831">
        <v>1347822</v>
      </c>
      <c r="M30" s="822">
        <v>1</v>
      </c>
      <c r="N30" s="822">
        <v>126</v>
      </c>
      <c r="O30" s="831">
        <v>9002</v>
      </c>
      <c r="P30" s="831">
        <v>1143254</v>
      </c>
      <c r="Q30" s="827">
        <v>0.84822328170930583</v>
      </c>
      <c r="R30" s="832">
        <v>127</v>
      </c>
    </row>
    <row r="31" spans="1:18" ht="14.45" customHeight="1" x14ac:dyDescent="0.2">
      <c r="A31" s="821" t="s">
        <v>4962</v>
      </c>
      <c r="B31" s="822" t="s">
        <v>4963</v>
      </c>
      <c r="C31" s="822" t="s">
        <v>588</v>
      </c>
      <c r="D31" s="822" t="s">
        <v>4959</v>
      </c>
      <c r="E31" s="822" t="s">
        <v>5003</v>
      </c>
      <c r="F31" s="822" t="s">
        <v>5004</v>
      </c>
      <c r="G31" s="831">
        <v>2</v>
      </c>
      <c r="H31" s="831">
        <v>484</v>
      </c>
      <c r="I31" s="822"/>
      <c r="J31" s="822">
        <v>242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4962</v>
      </c>
      <c r="B32" s="822" t="s">
        <v>4963</v>
      </c>
      <c r="C32" s="822" t="s">
        <v>588</v>
      </c>
      <c r="D32" s="822" t="s">
        <v>4959</v>
      </c>
      <c r="E32" s="822" t="s">
        <v>5005</v>
      </c>
      <c r="F32" s="822" t="s">
        <v>5006</v>
      </c>
      <c r="G32" s="831"/>
      <c r="H32" s="831"/>
      <c r="I32" s="822"/>
      <c r="J32" s="822"/>
      <c r="K32" s="831">
        <v>1</v>
      </c>
      <c r="L32" s="831">
        <v>430</v>
      </c>
      <c r="M32" s="822">
        <v>1</v>
      </c>
      <c r="N32" s="822">
        <v>430</v>
      </c>
      <c r="O32" s="831">
        <v>1</v>
      </c>
      <c r="P32" s="831">
        <v>432</v>
      </c>
      <c r="Q32" s="827">
        <v>1.0046511627906978</v>
      </c>
      <c r="R32" s="832">
        <v>432</v>
      </c>
    </row>
    <row r="33" spans="1:18" ht="14.45" customHeight="1" x14ac:dyDescent="0.2">
      <c r="A33" s="821" t="s">
        <v>4962</v>
      </c>
      <c r="B33" s="822" t="s">
        <v>4963</v>
      </c>
      <c r="C33" s="822" t="s">
        <v>588</v>
      </c>
      <c r="D33" s="822" t="s">
        <v>4959</v>
      </c>
      <c r="E33" s="822" t="s">
        <v>5007</v>
      </c>
      <c r="F33" s="822" t="s">
        <v>5008</v>
      </c>
      <c r="G33" s="831"/>
      <c r="H33" s="831"/>
      <c r="I33" s="822"/>
      <c r="J33" s="822"/>
      <c r="K33" s="831"/>
      <c r="L33" s="831"/>
      <c r="M33" s="822"/>
      <c r="N33" s="822"/>
      <c r="O33" s="831">
        <v>1</v>
      </c>
      <c r="P33" s="831">
        <v>507</v>
      </c>
      <c r="Q33" s="827"/>
      <c r="R33" s="832">
        <v>507</v>
      </c>
    </row>
    <row r="34" spans="1:18" ht="14.45" customHeight="1" x14ac:dyDescent="0.2">
      <c r="A34" s="821" t="s">
        <v>4962</v>
      </c>
      <c r="B34" s="822" t="s">
        <v>4963</v>
      </c>
      <c r="C34" s="822" t="s">
        <v>588</v>
      </c>
      <c r="D34" s="822" t="s">
        <v>4959</v>
      </c>
      <c r="E34" s="822" t="s">
        <v>5009</v>
      </c>
      <c r="F34" s="822" t="s">
        <v>5010</v>
      </c>
      <c r="G34" s="831"/>
      <c r="H34" s="831"/>
      <c r="I34" s="822"/>
      <c r="J34" s="822"/>
      <c r="K34" s="831">
        <v>1</v>
      </c>
      <c r="L34" s="831">
        <v>685</v>
      </c>
      <c r="M34" s="822">
        <v>1</v>
      </c>
      <c r="N34" s="822">
        <v>685</v>
      </c>
      <c r="O34" s="831">
        <v>3</v>
      </c>
      <c r="P34" s="831">
        <v>2064</v>
      </c>
      <c r="Q34" s="827">
        <v>3.0131386861313869</v>
      </c>
      <c r="R34" s="832">
        <v>688</v>
      </c>
    </row>
    <row r="35" spans="1:18" ht="14.45" customHeight="1" x14ac:dyDescent="0.2">
      <c r="A35" s="821" t="s">
        <v>4962</v>
      </c>
      <c r="B35" s="822" t="s">
        <v>4963</v>
      </c>
      <c r="C35" s="822" t="s">
        <v>588</v>
      </c>
      <c r="D35" s="822" t="s">
        <v>4959</v>
      </c>
      <c r="E35" s="822" t="s">
        <v>5011</v>
      </c>
      <c r="F35" s="822" t="s">
        <v>5012</v>
      </c>
      <c r="G35" s="831">
        <v>1</v>
      </c>
      <c r="H35" s="831">
        <v>1278</v>
      </c>
      <c r="I35" s="822">
        <v>0.32997676219984506</v>
      </c>
      <c r="J35" s="822">
        <v>1278</v>
      </c>
      <c r="K35" s="831">
        <v>3</v>
      </c>
      <c r="L35" s="831">
        <v>3873</v>
      </c>
      <c r="M35" s="822">
        <v>1</v>
      </c>
      <c r="N35" s="822">
        <v>1291</v>
      </c>
      <c r="O35" s="831"/>
      <c r="P35" s="831"/>
      <c r="Q35" s="827"/>
      <c r="R35" s="832"/>
    </row>
    <row r="36" spans="1:18" ht="14.45" customHeight="1" x14ac:dyDescent="0.2">
      <c r="A36" s="821" t="s">
        <v>4962</v>
      </c>
      <c r="B36" s="822" t="s">
        <v>4963</v>
      </c>
      <c r="C36" s="822" t="s">
        <v>588</v>
      </c>
      <c r="D36" s="822" t="s">
        <v>4959</v>
      </c>
      <c r="E36" s="822" t="s">
        <v>5013</v>
      </c>
      <c r="F36" s="822" t="s">
        <v>5014</v>
      </c>
      <c r="G36" s="831"/>
      <c r="H36" s="831"/>
      <c r="I36" s="822"/>
      <c r="J36" s="822"/>
      <c r="K36" s="831">
        <v>1</v>
      </c>
      <c r="L36" s="831">
        <v>983</v>
      </c>
      <c r="M36" s="822">
        <v>1</v>
      </c>
      <c r="N36" s="822">
        <v>983</v>
      </c>
      <c r="O36" s="831">
        <v>1</v>
      </c>
      <c r="P36" s="831">
        <v>990</v>
      </c>
      <c r="Q36" s="827">
        <v>1.0071210579857579</v>
      </c>
      <c r="R36" s="832">
        <v>990</v>
      </c>
    </row>
    <row r="37" spans="1:18" ht="14.45" customHeight="1" x14ac:dyDescent="0.2">
      <c r="A37" s="821" t="s">
        <v>4962</v>
      </c>
      <c r="B37" s="822" t="s">
        <v>4963</v>
      </c>
      <c r="C37" s="822" t="s">
        <v>588</v>
      </c>
      <c r="D37" s="822" t="s">
        <v>4959</v>
      </c>
      <c r="E37" s="822" t="s">
        <v>5015</v>
      </c>
      <c r="F37" s="822" t="s">
        <v>5016</v>
      </c>
      <c r="G37" s="831">
        <v>63</v>
      </c>
      <c r="H37" s="831">
        <v>105840</v>
      </c>
      <c r="I37" s="822">
        <v>0.75588661700744886</v>
      </c>
      <c r="J37" s="822">
        <v>1680</v>
      </c>
      <c r="K37" s="831">
        <v>83</v>
      </c>
      <c r="L37" s="831">
        <v>140021</v>
      </c>
      <c r="M37" s="822">
        <v>1</v>
      </c>
      <c r="N37" s="822">
        <v>1687</v>
      </c>
      <c r="O37" s="831">
        <v>92</v>
      </c>
      <c r="P37" s="831">
        <v>155756</v>
      </c>
      <c r="Q37" s="827">
        <v>1.1123760007427457</v>
      </c>
      <c r="R37" s="832">
        <v>1693</v>
      </c>
    </row>
    <row r="38" spans="1:18" ht="14.45" customHeight="1" x14ac:dyDescent="0.2">
      <c r="A38" s="821" t="s">
        <v>4962</v>
      </c>
      <c r="B38" s="822" t="s">
        <v>4963</v>
      </c>
      <c r="C38" s="822" t="s">
        <v>588</v>
      </c>
      <c r="D38" s="822" t="s">
        <v>4959</v>
      </c>
      <c r="E38" s="822" t="s">
        <v>5017</v>
      </c>
      <c r="F38" s="822" t="s">
        <v>5018</v>
      </c>
      <c r="G38" s="831"/>
      <c r="H38" s="831"/>
      <c r="I38" s="822"/>
      <c r="J38" s="822"/>
      <c r="K38" s="831"/>
      <c r="L38" s="831"/>
      <c r="M38" s="822"/>
      <c r="N38" s="822"/>
      <c r="O38" s="831">
        <v>1</v>
      </c>
      <c r="P38" s="831">
        <v>455</v>
      </c>
      <c r="Q38" s="827"/>
      <c r="R38" s="832">
        <v>455</v>
      </c>
    </row>
    <row r="39" spans="1:18" ht="14.45" customHeight="1" x14ac:dyDescent="0.2">
      <c r="A39" s="821" t="s">
        <v>4962</v>
      </c>
      <c r="B39" s="822" t="s">
        <v>4963</v>
      </c>
      <c r="C39" s="822" t="s">
        <v>588</v>
      </c>
      <c r="D39" s="822" t="s">
        <v>4959</v>
      </c>
      <c r="E39" s="822" t="s">
        <v>5019</v>
      </c>
      <c r="F39" s="822" t="s">
        <v>5020</v>
      </c>
      <c r="G39" s="831">
        <v>123</v>
      </c>
      <c r="H39" s="831">
        <v>161499</v>
      </c>
      <c r="I39" s="822">
        <v>1.5093223427818432</v>
      </c>
      <c r="J39" s="822">
        <v>1313</v>
      </c>
      <c r="K39" s="831">
        <v>81</v>
      </c>
      <c r="L39" s="831">
        <v>107001</v>
      </c>
      <c r="M39" s="822">
        <v>1</v>
      </c>
      <c r="N39" s="822">
        <v>1321</v>
      </c>
      <c r="O39" s="831">
        <v>110</v>
      </c>
      <c r="P39" s="831">
        <v>146080</v>
      </c>
      <c r="Q39" s="827">
        <v>1.3652208857861141</v>
      </c>
      <c r="R39" s="832">
        <v>1328</v>
      </c>
    </row>
    <row r="40" spans="1:18" ht="14.45" customHeight="1" x14ac:dyDescent="0.2">
      <c r="A40" s="821" t="s">
        <v>4962</v>
      </c>
      <c r="B40" s="822" t="s">
        <v>4963</v>
      </c>
      <c r="C40" s="822" t="s">
        <v>588</v>
      </c>
      <c r="D40" s="822" t="s">
        <v>4959</v>
      </c>
      <c r="E40" s="822" t="s">
        <v>5021</v>
      </c>
      <c r="F40" s="822" t="s">
        <v>5022</v>
      </c>
      <c r="G40" s="831">
        <v>13</v>
      </c>
      <c r="H40" s="831">
        <v>12675</v>
      </c>
      <c r="I40" s="822">
        <v>0.44508041295034761</v>
      </c>
      <c r="J40" s="822">
        <v>975</v>
      </c>
      <c r="K40" s="831">
        <v>29</v>
      </c>
      <c r="L40" s="831">
        <v>28478</v>
      </c>
      <c r="M40" s="822">
        <v>1</v>
      </c>
      <c r="N40" s="822">
        <v>982</v>
      </c>
      <c r="O40" s="831">
        <v>24</v>
      </c>
      <c r="P40" s="831">
        <v>23736</v>
      </c>
      <c r="Q40" s="827">
        <v>0.83348549757707702</v>
      </c>
      <c r="R40" s="832">
        <v>989</v>
      </c>
    </row>
    <row r="41" spans="1:18" ht="14.45" customHeight="1" x14ac:dyDescent="0.2">
      <c r="A41" s="821" t="s">
        <v>4962</v>
      </c>
      <c r="B41" s="822" t="s">
        <v>4963</v>
      </c>
      <c r="C41" s="822" t="s">
        <v>588</v>
      </c>
      <c r="D41" s="822" t="s">
        <v>4959</v>
      </c>
      <c r="E41" s="822" t="s">
        <v>5023</v>
      </c>
      <c r="F41" s="822" t="s">
        <v>5024</v>
      </c>
      <c r="G41" s="831">
        <v>7</v>
      </c>
      <c r="H41" s="831">
        <v>6923</v>
      </c>
      <c r="I41" s="822">
        <v>0.38576841636019171</v>
      </c>
      <c r="J41" s="822">
        <v>989</v>
      </c>
      <c r="K41" s="831">
        <v>18</v>
      </c>
      <c r="L41" s="831">
        <v>17946</v>
      </c>
      <c r="M41" s="822">
        <v>1</v>
      </c>
      <c r="N41" s="822">
        <v>997</v>
      </c>
      <c r="O41" s="831">
        <v>8</v>
      </c>
      <c r="P41" s="831">
        <v>8032</v>
      </c>
      <c r="Q41" s="827">
        <v>0.44756491697314166</v>
      </c>
      <c r="R41" s="832">
        <v>1004</v>
      </c>
    </row>
    <row r="42" spans="1:18" ht="14.45" customHeight="1" x14ac:dyDescent="0.2">
      <c r="A42" s="821" t="s">
        <v>4962</v>
      </c>
      <c r="B42" s="822" t="s">
        <v>4963</v>
      </c>
      <c r="C42" s="822" t="s">
        <v>588</v>
      </c>
      <c r="D42" s="822" t="s">
        <v>4959</v>
      </c>
      <c r="E42" s="822" t="s">
        <v>5025</v>
      </c>
      <c r="F42" s="822" t="s">
        <v>5026</v>
      </c>
      <c r="G42" s="831"/>
      <c r="H42" s="831"/>
      <c r="I42" s="822"/>
      <c r="J42" s="822"/>
      <c r="K42" s="831"/>
      <c r="L42" s="831"/>
      <c r="M42" s="822"/>
      <c r="N42" s="822"/>
      <c r="O42" s="831">
        <v>1</v>
      </c>
      <c r="P42" s="831">
        <v>471</v>
      </c>
      <c r="Q42" s="827"/>
      <c r="R42" s="832">
        <v>471</v>
      </c>
    </row>
    <row r="43" spans="1:18" ht="14.45" customHeight="1" x14ac:dyDescent="0.2">
      <c r="A43" s="821" t="s">
        <v>4962</v>
      </c>
      <c r="B43" s="822" t="s">
        <v>4963</v>
      </c>
      <c r="C43" s="822" t="s">
        <v>588</v>
      </c>
      <c r="D43" s="822" t="s">
        <v>4959</v>
      </c>
      <c r="E43" s="822" t="s">
        <v>5027</v>
      </c>
      <c r="F43" s="822" t="s">
        <v>5028</v>
      </c>
      <c r="G43" s="831">
        <v>99</v>
      </c>
      <c r="H43" s="831">
        <v>16236</v>
      </c>
      <c r="I43" s="822">
        <v>0.87857142857142856</v>
      </c>
      <c r="J43" s="822">
        <v>164</v>
      </c>
      <c r="K43" s="831">
        <v>112</v>
      </c>
      <c r="L43" s="831">
        <v>18480</v>
      </c>
      <c r="M43" s="822">
        <v>1</v>
      </c>
      <c r="N43" s="822">
        <v>165</v>
      </c>
      <c r="O43" s="831">
        <v>88</v>
      </c>
      <c r="P43" s="831">
        <v>14608</v>
      </c>
      <c r="Q43" s="827">
        <v>0.79047619047619044</v>
      </c>
      <c r="R43" s="832">
        <v>166</v>
      </c>
    </row>
    <row r="44" spans="1:18" ht="14.45" customHeight="1" x14ac:dyDescent="0.2">
      <c r="A44" s="821" t="s">
        <v>4962</v>
      </c>
      <c r="B44" s="822" t="s">
        <v>4963</v>
      </c>
      <c r="C44" s="822" t="s">
        <v>588</v>
      </c>
      <c r="D44" s="822" t="s">
        <v>4959</v>
      </c>
      <c r="E44" s="822" t="s">
        <v>5029</v>
      </c>
      <c r="F44" s="822" t="s">
        <v>5030</v>
      </c>
      <c r="G44" s="831">
        <v>6868</v>
      </c>
      <c r="H44" s="831">
        <v>228932.77999999913</v>
      </c>
      <c r="I44" s="822">
        <v>0.81384070522761787</v>
      </c>
      <c r="J44" s="822">
        <v>33.333252766452986</v>
      </c>
      <c r="K44" s="831">
        <v>8439</v>
      </c>
      <c r="L44" s="831">
        <v>281299.24999999895</v>
      </c>
      <c r="M44" s="822">
        <v>1</v>
      </c>
      <c r="N44" s="822">
        <v>33.333244460243982</v>
      </c>
      <c r="O44" s="831">
        <v>7960</v>
      </c>
      <c r="P44" s="831">
        <v>292477.58999999944</v>
      </c>
      <c r="Q44" s="827">
        <v>1.0397382502797308</v>
      </c>
      <c r="R44" s="832">
        <v>36.743415829145661</v>
      </c>
    </row>
    <row r="45" spans="1:18" ht="14.45" customHeight="1" x14ac:dyDescent="0.2">
      <c r="A45" s="821" t="s">
        <v>4962</v>
      </c>
      <c r="B45" s="822" t="s">
        <v>4963</v>
      </c>
      <c r="C45" s="822" t="s">
        <v>588</v>
      </c>
      <c r="D45" s="822" t="s">
        <v>4959</v>
      </c>
      <c r="E45" s="822" t="s">
        <v>5031</v>
      </c>
      <c r="F45" s="822" t="s">
        <v>5032</v>
      </c>
      <c r="G45" s="831">
        <v>284</v>
      </c>
      <c r="H45" s="831">
        <v>32944</v>
      </c>
      <c r="I45" s="822">
        <v>0.98611111111111116</v>
      </c>
      <c r="J45" s="822">
        <v>116</v>
      </c>
      <c r="K45" s="831">
        <v>288</v>
      </c>
      <c r="L45" s="831">
        <v>33408</v>
      </c>
      <c r="M45" s="822">
        <v>1</v>
      </c>
      <c r="N45" s="822">
        <v>116</v>
      </c>
      <c r="O45" s="831">
        <v>281</v>
      </c>
      <c r="P45" s="831">
        <v>32877</v>
      </c>
      <c r="Q45" s="827">
        <v>0.98410560344827591</v>
      </c>
      <c r="R45" s="832">
        <v>117</v>
      </c>
    </row>
    <row r="46" spans="1:18" ht="14.45" customHeight="1" x14ac:dyDescent="0.2">
      <c r="A46" s="821" t="s">
        <v>4962</v>
      </c>
      <c r="B46" s="822" t="s">
        <v>4963</v>
      </c>
      <c r="C46" s="822" t="s">
        <v>588</v>
      </c>
      <c r="D46" s="822" t="s">
        <v>4959</v>
      </c>
      <c r="E46" s="822" t="s">
        <v>5033</v>
      </c>
      <c r="F46" s="822" t="s">
        <v>5034</v>
      </c>
      <c r="G46" s="831">
        <v>4</v>
      </c>
      <c r="H46" s="831">
        <v>148</v>
      </c>
      <c r="I46" s="822">
        <v>0.77894736842105261</v>
      </c>
      <c r="J46" s="822">
        <v>37</v>
      </c>
      <c r="K46" s="831">
        <v>5</v>
      </c>
      <c r="L46" s="831">
        <v>190</v>
      </c>
      <c r="M46" s="822">
        <v>1</v>
      </c>
      <c r="N46" s="822">
        <v>38</v>
      </c>
      <c r="O46" s="831">
        <v>7</v>
      </c>
      <c r="P46" s="831">
        <v>266</v>
      </c>
      <c r="Q46" s="827">
        <v>1.4</v>
      </c>
      <c r="R46" s="832">
        <v>38</v>
      </c>
    </row>
    <row r="47" spans="1:18" ht="14.45" customHeight="1" x14ac:dyDescent="0.2">
      <c r="A47" s="821" t="s">
        <v>4962</v>
      </c>
      <c r="B47" s="822" t="s">
        <v>4963</v>
      </c>
      <c r="C47" s="822" t="s">
        <v>588</v>
      </c>
      <c r="D47" s="822" t="s">
        <v>4959</v>
      </c>
      <c r="E47" s="822" t="s">
        <v>5035</v>
      </c>
      <c r="F47" s="822" t="s">
        <v>5036</v>
      </c>
      <c r="G47" s="831">
        <v>211</v>
      </c>
      <c r="H47" s="831">
        <v>18146</v>
      </c>
      <c r="I47" s="822">
        <v>1.0696139109932212</v>
      </c>
      <c r="J47" s="822">
        <v>86</v>
      </c>
      <c r="K47" s="831">
        <v>195</v>
      </c>
      <c r="L47" s="831">
        <v>16965</v>
      </c>
      <c r="M47" s="822">
        <v>1</v>
      </c>
      <c r="N47" s="822">
        <v>87</v>
      </c>
      <c r="O47" s="831">
        <v>229</v>
      </c>
      <c r="P47" s="831">
        <v>20152</v>
      </c>
      <c r="Q47" s="827">
        <v>1.1878573533745949</v>
      </c>
      <c r="R47" s="832">
        <v>88</v>
      </c>
    </row>
    <row r="48" spans="1:18" ht="14.45" customHeight="1" x14ac:dyDescent="0.2">
      <c r="A48" s="821" t="s">
        <v>4962</v>
      </c>
      <c r="B48" s="822" t="s">
        <v>4963</v>
      </c>
      <c r="C48" s="822" t="s">
        <v>588</v>
      </c>
      <c r="D48" s="822" t="s">
        <v>4959</v>
      </c>
      <c r="E48" s="822" t="s">
        <v>5037</v>
      </c>
      <c r="F48" s="822" t="s">
        <v>5038</v>
      </c>
      <c r="G48" s="831">
        <v>96</v>
      </c>
      <c r="H48" s="831">
        <v>3072</v>
      </c>
      <c r="I48" s="822">
        <v>1.1082251082251082</v>
      </c>
      <c r="J48" s="822">
        <v>32</v>
      </c>
      <c r="K48" s="831">
        <v>84</v>
      </c>
      <c r="L48" s="831">
        <v>2772</v>
      </c>
      <c r="M48" s="822">
        <v>1</v>
      </c>
      <c r="N48" s="822">
        <v>33</v>
      </c>
      <c r="O48" s="831">
        <v>93</v>
      </c>
      <c r="P48" s="831">
        <v>3069</v>
      </c>
      <c r="Q48" s="827">
        <v>1.1071428571428572</v>
      </c>
      <c r="R48" s="832">
        <v>33</v>
      </c>
    </row>
    <row r="49" spans="1:18" ht="14.45" customHeight="1" x14ac:dyDescent="0.2">
      <c r="A49" s="821" t="s">
        <v>4962</v>
      </c>
      <c r="B49" s="822" t="s">
        <v>4963</v>
      </c>
      <c r="C49" s="822" t="s">
        <v>588</v>
      </c>
      <c r="D49" s="822" t="s">
        <v>4959</v>
      </c>
      <c r="E49" s="822" t="s">
        <v>5039</v>
      </c>
      <c r="F49" s="822" t="s">
        <v>5040</v>
      </c>
      <c r="G49" s="831">
        <v>20</v>
      </c>
      <c r="H49" s="831">
        <v>0</v>
      </c>
      <c r="I49" s="822"/>
      <c r="J49" s="822">
        <v>0</v>
      </c>
      <c r="K49" s="831">
        <v>82</v>
      </c>
      <c r="L49" s="831">
        <v>0</v>
      </c>
      <c r="M49" s="822"/>
      <c r="N49" s="822">
        <v>0</v>
      </c>
      <c r="O49" s="831">
        <v>30</v>
      </c>
      <c r="P49" s="831">
        <v>0</v>
      </c>
      <c r="Q49" s="827"/>
      <c r="R49" s="832">
        <v>0</v>
      </c>
    </row>
    <row r="50" spans="1:18" ht="14.45" customHeight="1" x14ac:dyDescent="0.2">
      <c r="A50" s="821" t="s">
        <v>4962</v>
      </c>
      <c r="B50" s="822" t="s">
        <v>4963</v>
      </c>
      <c r="C50" s="822" t="s">
        <v>588</v>
      </c>
      <c r="D50" s="822" t="s">
        <v>4959</v>
      </c>
      <c r="E50" s="822" t="s">
        <v>5041</v>
      </c>
      <c r="F50" s="822" t="s">
        <v>5042</v>
      </c>
      <c r="G50" s="831"/>
      <c r="H50" s="831"/>
      <c r="I50" s="822"/>
      <c r="J50" s="822"/>
      <c r="K50" s="831"/>
      <c r="L50" s="831"/>
      <c r="M50" s="822"/>
      <c r="N50" s="822"/>
      <c r="O50" s="831">
        <v>1</v>
      </c>
      <c r="P50" s="831">
        <v>1537</v>
      </c>
      <c r="Q50" s="827"/>
      <c r="R50" s="832">
        <v>1537</v>
      </c>
    </row>
    <row r="51" spans="1:18" ht="14.45" customHeight="1" x14ac:dyDescent="0.2">
      <c r="A51" s="821" t="s">
        <v>4962</v>
      </c>
      <c r="B51" s="822" t="s">
        <v>4963</v>
      </c>
      <c r="C51" s="822" t="s">
        <v>588</v>
      </c>
      <c r="D51" s="822" t="s">
        <v>4959</v>
      </c>
      <c r="E51" s="822" t="s">
        <v>5043</v>
      </c>
      <c r="F51" s="822" t="s">
        <v>5044</v>
      </c>
      <c r="G51" s="831">
        <v>42</v>
      </c>
      <c r="H51" s="831">
        <v>20832</v>
      </c>
      <c r="I51" s="822">
        <v>0.74549098196392782</v>
      </c>
      <c r="J51" s="822">
        <v>496</v>
      </c>
      <c r="K51" s="831">
        <v>56</v>
      </c>
      <c r="L51" s="831">
        <v>27944</v>
      </c>
      <c r="M51" s="822">
        <v>1</v>
      </c>
      <c r="N51" s="822">
        <v>499</v>
      </c>
      <c r="O51" s="831">
        <v>60</v>
      </c>
      <c r="P51" s="831">
        <v>30060</v>
      </c>
      <c r="Q51" s="827">
        <v>1.0757228743200686</v>
      </c>
      <c r="R51" s="832">
        <v>501</v>
      </c>
    </row>
    <row r="52" spans="1:18" ht="14.45" customHeight="1" x14ac:dyDescent="0.2">
      <c r="A52" s="821" t="s">
        <v>4962</v>
      </c>
      <c r="B52" s="822" t="s">
        <v>4963</v>
      </c>
      <c r="C52" s="822" t="s">
        <v>588</v>
      </c>
      <c r="D52" s="822" t="s">
        <v>4959</v>
      </c>
      <c r="E52" s="822" t="s">
        <v>5045</v>
      </c>
      <c r="F52" s="822" t="s">
        <v>5046</v>
      </c>
      <c r="G52" s="831"/>
      <c r="H52" s="831"/>
      <c r="I52" s="822"/>
      <c r="J52" s="822"/>
      <c r="K52" s="831">
        <v>1</v>
      </c>
      <c r="L52" s="831">
        <v>694</v>
      </c>
      <c r="M52" s="822">
        <v>1</v>
      </c>
      <c r="N52" s="822">
        <v>694</v>
      </c>
      <c r="O52" s="831"/>
      <c r="P52" s="831"/>
      <c r="Q52" s="827"/>
      <c r="R52" s="832"/>
    </row>
    <row r="53" spans="1:18" ht="14.45" customHeight="1" x14ac:dyDescent="0.2">
      <c r="A53" s="821" t="s">
        <v>4962</v>
      </c>
      <c r="B53" s="822" t="s">
        <v>4963</v>
      </c>
      <c r="C53" s="822" t="s">
        <v>588</v>
      </c>
      <c r="D53" s="822" t="s">
        <v>4959</v>
      </c>
      <c r="E53" s="822" t="s">
        <v>5047</v>
      </c>
      <c r="F53" s="822" t="s">
        <v>5048</v>
      </c>
      <c r="G53" s="831">
        <v>64</v>
      </c>
      <c r="H53" s="831">
        <v>10112</v>
      </c>
      <c r="I53" s="822">
        <v>0.83116883116883122</v>
      </c>
      <c r="J53" s="822">
        <v>158</v>
      </c>
      <c r="K53" s="831">
        <v>77</v>
      </c>
      <c r="L53" s="831">
        <v>12166</v>
      </c>
      <c r="M53" s="822">
        <v>1</v>
      </c>
      <c r="N53" s="822">
        <v>158</v>
      </c>
      <c r="O53" s="831">
        <v>88</v>
      </c>
      <c r="P53" s="831">
        <v>13992</v>
      </c>
      <c r="Q53" s="827">
        <v>1.1500904159132008</v>
      </c>
      <c r="R53" s="832">
        <v>159</v>
      </c>
    </row>
    <row r="54" spans="1:18" ht="14.45" customHeight="1" x14ac:dyDescent="0.2">
      <c r="A54" s="821" t="s">
        <v>4962</v>
      </c>
      <c r="B54" s="822" t="s">
        <v>4963</v>
      </c>
      <c r="C54" s="822" t="s">
        <v>588</v>
      </c>
      <c r="D54" s="822" t="s">
        <v>4959</v>
      </c>
      <c r="E54" s="822" t="s">
        <v>5049</v>
      </c>
      <c r="F54" s="822" t="s">
        <v>5050</v>
      </c>
      <c r="G54" s="831">
        <v>1</v>
      </c>
      <c r="H54" s="831">
        <v>59</v>
      </c>
      <c r="I54" s="822"/>
      <c r="J54" s="822">
        <v>59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4962</v>
      </c>
      <c r="B55" s="822" t="s">
        <v>4963</v>
      </c>
      <c r="C55" s="822" t="s">
        <v>588</v>
      </c>
      <c r="D55" s="822" t="s">
        <v>4959</v>
      </c>
      <c r="E55" s="822" t="s">
        <v>4960</v>
      </c>
      <c r="F55" s="822" t="s">
        <v>4961</v>
      </c>
      <c r="G55" s="831">
        <v>800</v>
      </c>
      <c r="H55" s="831">
        <v>201600</v>
      </c>
      <c r="I55" s="822">
        <v>0.76612045115982119</v>
      </c>
      <c r="J55" s="822">
        <v>252</v>
      </c>
      <c r="K55" s="831">
        <v>1036</v>
      </c>
      <c r="L55" s="831">
        <v>263144</v>
      </c>
      <c r="M55" s="822">
        <v>1</v>
      </c>
      <c r="N55" s="822">
        <v>254</v>
      </c>
      <c r="O55" s="831">
        <v>874</v>
      </c>
      <c r="P55" s="831">
        <v>222870</v>
      </c>
      <c r="Q55" s="827">
        <v>0.84695071899796315</v>
      </c>
      <c r="R55" s="832">
        <v>255</v>
      </c>
    </row>
    <row r="56" spans="1:18" ht="14.45" customHeight="1" x14ac:dyDescent="0.2">
      <c r="A56" s="821" t="s">
        <v>4962</v>
      </c>
      <c r="B56" s="822" t="s">
        <v>4963</v>
      </c>
      <c r="C56" s="822" t="s">
        <v>588</v>
      </c>
      <c r="D56" s="822" t="s">
        <v>4959</v>
      </c>
      <c r="E56" s="822" t="s">
        <v>5051</v>
      </c>
      <c r="F56" s="822" t="s">
        <v>5052</v>
      </c>
      <c r="G56" s="831">
        <v>4</v>
      </c>
      <c r="H56" s="831">
        <v>484</v>
      </c>
      <c r="I56" s="822">
        <v>1.3224043715846994</v>
      </c>
      <c r="J56" s="822">
        <v>121</v>
      </c>
      <c r="K56" s="831">
        <v>3</v>
      </c>
      <c r="L56" s="831">
        <v>366</v>
      </c>
      <c r="M56" s="822">
        <v>1</v>
      </c>
      <c r="N56" s="822">
        <v>122</v>
      </c>
      <c r="O56" s="831">
        <v>2</v>
      </c>
      <c r="P56" s="831">
        <v>246</v>
      </c>
      <c r="Q56" s="827">
        <v>0.67213114754098358</v>
      </c>
      <c r="R56" s="832">
        <v>123</v>
      </c>
    </row>
    <row r="57" spans="1:18" ht="14.45" customHeight="1" x14ac:dyDescent="0.2">
      <c r="A57" s="821" t="s">
        <v>4962</v>
      </c>
      <c r="B57" s="822" t="s">
        <v>4963</v>
      </c>
      <c r="C57" s="822" t="s">
        <v>588</v>
      </c>
      <c r="D57" s="822" t="s">
        <v>4959</v>
      </c>
      <c r="E57" s="822" t="s">
        <v>5053</v>
      </c>
      <c r="F57" s="822" t="s">
        <v>5054</v>
      </c>
      <c r="G57" s="831">
        <v>2</v>
      </c>
      <c r="H57" s="831">
        <v>1446</v>
      </c>
      <c r="I57" s="822"/>
      <c r="J57" s="822">
        <v>723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4962</v>
      </c>
      <c r="B58" s="822" t="s">
        <v>4963</v>
      </c>
      <c r="C58" s="822" t="s">
        <v>588</v>
      </c>
      <c r="D58" s="822" t="s">
        <v>4959</v>
      </c>
      <c r="E58" s="822" t="s">
        <v>5055</v>
      </c>
      <c r="F58" s="822" t="s">
        <v>5056</v>
      </c>
      <c r="G58" s="831"/>
      <c r="H58" s="831"/>
      <c r="I58" s="822"/>
      <c r="J58" s="822"/>
      <c r="K58" s="831"/>
      <c r="L58" s="831"/>
      <c r="M58" s="822"/>
      <c r="N58" s="822"/>
      <c r="O58" s="831">
        <v>2</v>
      </c>
      <c r="P58" s="831">
        <v>758</v>
      </c>
      <c r="Q58" s="827"/>
      <c r="R58" s="832">
        <v>379</v>
      </c>
    </row>
    <row r="59" spans="1:18" ht="14.45" customHeight="1" x14ac:dyDescent="0.2">
      <c r="A59" s="821" t="s">
        <v>4962</v>
      </c>
      <c r="B59" s="822" t="s">
        <v>4963</v>
      </c>
      <c r="C59" s="822" t="s">
        <v>588</v>
      </c>
      <c r="D59" s="822" t="s">
        <v>4959</v>
      </c>
      <c r="E59" s="822" t="s">
        <v>5057</v>
      </c>
      <c r="F59" s="822" t="s">
        <v>5058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1072</v>
      </c>
      <c r="Q59" s="827"/>
      <c r="R59" s="832">
        <v>1072</v>
      </c>
    </row>
    <row r="60" spans="1:18" ht="14.45" customHeight="1" x14ac:dyDescent="0.2">
      <c r="A60" s="821" t="s">
        <v>4962</v>
      </c>
      <c r="B60" s="822" t="s">
        <v>4963</v>
      </c>
      <c r="C60" s="822" t="s">
        <v>588</v>
      </c>
      <c r="D60" s="822" t="s">
        <v>4959</v>
      </c>
      <c r="E60" s="822" t="s">
        <v>5059</v>
      </c>
      <c r="F60" s="822" t="s">
        <v>5060</v>
      </c>
      <c r="G60" s="831">
        <v>2</v>
      </c>
      <c r="H60" s="831">
        <v>242</v>
      </c>
      <c r="I60" s="822">
        <v>0.99180327868852458</v>
      </c>
      <c r="J60" s="822">
        <v>121</v>
      </c>
      <c r="K60" s="831">
        <v>2</v>
      </c>
      <c r="L60" s="831">
        <v>244</v>
      </c>
      <c r="M60" s="822">
        <v>1</v>
      </c>
      <c r="N60" s="822">
        <v>122</v>
      </c>
      <c r="O60" s="831">
        <v>4</v>
      </c>
      <c r="P60" s="831">
        <v>492</v>
      </c>
      <c r="Q60" s="827">
        <v>2.0163934426229506</v>
      </c>
      <c r="R60" s="832">
        <v>123</v>
      </c>
    </row>
    <row r="61" spans="1:18" ht="14.45" customHeight="1" x14ac:dyDescent="0.2">
      <c r="A61" s="821" t="s">
        <v>4962</v>
      </c>
      <c r="B61" s="822" t="s">
        <v>4963</v>
      </c>
      <c r="C61" s="822" t="s">
        <v>588</v>
      </c>
      <c r="D61" s="822" t="s">
        <v>4959</v>
      </c>
      <c r="E61" s="822" t="s">
        <v>5061</v>
      </c>
      <c r="F61" s="822" t="s">
        <v>5062</v>
      </c>
      <c r="G61" s="831">
        <v>9</v>
      </c>
      <c r="H61" s="831">
        <v>1116</v>
      </c>
      <c r="I61" s="822">
        <v>1.488</v>
      </c>
      <c r="J61" s="822">
        <v>124</v>
      </c>
      <c r="K61" s="831">
        <v>6</v>
      </c>
      <c r="L61" s="831">
        <v>750</v>
      </c>
      <c r="M61" s="822">
        <v>1</v>
      </c>
      <c r="N61" s="822">
        <v>125</v>
      </c>
      <c r="O61" s="831">
        <v>20</v>
      </c>
      <c r="P61" s="831">
        <v>2520</v>
      </c>
      <c r="Q61" s="827">
        <v>3.36</v>
      </c>
      <c r="R61" s="832">
        <v>126</v>
      </c>
    </row>
    <row r="62" spans="1:18" ht="14.45" customHeight="1" x14ac:dyDescent="0.2">
      <c r="A62" s="821" t="s">
        <v>4962</v>
      </c>
      <c r="B62" s="822" t="s">
        <v>4963</v>
      </c>
      <c r="C62" s="822" t="s">
        <v>588</v>
      </c>
      <c r="D62" s="822" t="s">
        <v>4959</v>
      </c>
      <c r="E62" s="822" t="s">
        <v>5063</v>
      </c>
      <c r="F62" s="822" t="s">
        <v>5064</v>
      </c>
      <c r="G62" s="831">
        <v>2</v>
      </c>
      <c r="H62" s="831">
        <v>118</v>
      </c>
      <c r="I62" s="822">
        <v>0.64480874316939896</v>
      </c>
      <c r="J62" s="822">
        <v>59</v>
      </c>
      <c r="K62" s="831">
        <v>3</v>
      </c>
      <c r="L62" s="831">
        <v>183</v>
      </c>
      <c r="M62" s="822">
        <v>1</v>
      </c>
      <c r="N62" s="822">
        <v>61</v>
      </c>
      <c r="O62" s="831">
        <v>3</v>
      </c>
      <c r="P62" s="831">
        <v>186</v>
      </c>
      <c r="Q62" s="827">
        <v>1.0163934426229508</v>
      </c>
      <c r="R62" s="832">
        <v>62</v>
      </c>
    </row>
    <row r="63" spans="1:18" ht="14.45" customHeight="1" x14ac:dyDescent="0.2">
      <c r="A63" s="821" t="s">
        <v>4962</v>
      </c>
      <c r="B63" s="822" t="s">
        <v>4963</v>
      </c>
      <c r="C63" s="822" t="s">
        <v>588</v>
      </c>
      <c r="D63" s="822" t="s">
        <v>4959</v>
      </c>
      <c r="E63" s="822" t="s">
        <v>5065</v>
      </c>
      <c r="F63" s="822" t="s">
        <v>5066</v>
      </c>
      <c r="G63" s="831">
        <v>16</v>
      </c>
      <c r="H63" s="831">
        <v>6000</v>
      </c>
      <c r="I63" s="822">
        <v>1.0638297872340425</v>
      </c>
      <c r="J63" s="822">
        <v>375</v>
      </c>
      <c r="K63" s="831">
        <v>15</v>
      </c>
      <c r="L63" s="831">
        <v>5640</v>
      </c>
      <c r="M63" s="822">
        <v>1</v>
      </c>
      <c r="N63" s="822">
        <v>376</v>
      </c>
      <c r="O63" s="831">
        <v>8</v>
      </c>
      <c r="P63" s="831">
        <v>3016</v>
      </c>
      <c r="Q63" s="827">
        <v>0.53475177304964538</v>
      </c>
      <c r="R63" s="832">
        <v>377</v>
      </c>
    </row>
    <row r="64" spans="1:18" ht="14.45" customHeight="1" x14ac:dyDescent="0.2">
      <c r="A64" s="821" t="s">
        <v>4962</v>
      </c>
      <c r="B64" s="822" t="s">
        <v>4963</v>
      </c>
      <c r="C64" s="822" t="s">
        <v>588</v>
      </c>
      <c r="D64" s="822" t="s">
        <v>4959</v>
      </c>
      <c r="E64" s="822" t="s">
        <v>5067</v>
      </c>
      <c r="F64" s="822" t="s">
        <v>5068</v>
      </c>
      <c r="G64" s="831">
        <v>7</v>
      </c>
      <c r="H64" s="831">
        <v>6888</v>
      </c>
      <c r="I64" s="822">
        <v>1.3915151515151516</v>
      </c>
      <c r="J64" s="822">
        <v>984</v>
      </c>
      <c r="K64" s="831">
        <v>5</v>
      </c>
      <c r="L64" s="831">
        <v>4950</v>
      </c>
      <c r="M64" s="822">
        <v>1</v>
      </c>
      <c r="N64" s="822">
        <v>990</v>
      </c>
      <c r="O64" s="831">
        <v>6</v>
      </c>
      <c r="P64" s="831">
        <v>5958</v>
      </c>
      <c r="Q64" s="827">
        <v>1.2036363636363636</v>
      </c>
      <c r="R64" s="832">
        <v>993</v>
      </c>
    </row>
    <row r="65" spans="1:18" ht="14.45" customHeight="1" x14ac:dyDescent="0.2">
      <c r="A65" s="821" t="s">
        <v>4962</v>
      </c>
      <c r="B65" s="822" t="s">
        <v>4963</v>
      </c>
      <c r="C65" s="822" t="s">
        <v>588</v>
      </c>
      <c r="D65" s="822" t="s">
        <v>4959</v>
      </c>
      <c r="E65" s="822" t="s">
        <v>5069</v>
      </c>
      <c r="F65" s="822" t="s">
        <v>5070</v>
      </c>
      <c r="G65" s="831"/>
      <c r="H65" s="831"/>
      <c r="I65" s="822"/>
      <c r="J65" s="822"/>
      <c r="K65" s="831"/>
      <c r="L65" s="831"/>
      <c r="M65" s="822"/>
      <c r="N65" s="822"/>
      <c r="O65" s="831">
        <v>1</v>
      </c>
      <c r="P65" s="831">
        <v>396</v>
      </c>
      <c r="Q65" s="827"/>
      <c r="R65" s="832">
        <v>396</v>
      </c>
    </row>
    <row r="66" spans="1:18" ht="14.45" customHeight="1" x14ac:dyDescent="0.2">
      <c r="A66" s="821" t="s">
        <v>4962</v>
      </c>
      <c r="B66" s="822" t="s">
        <v>4963</v>
      </c>
      <c r="C66" s="822" t="s">
        <v>588</v>
      </c>
      <c r="D66" s="822" t="s">
        <v>4959</v>
      </c>
      <c r="E66" s="822" t="s">
        <v>5071</v>
      </c>
      <c r="F66" s="822" t="s">
        <v>5072</v>
      </c>
      <c r="G66" s="831">
        <v>21</v>
      </c>
      <c r="H66" s="831">
        <v>7413</v>
      </c>
      <c r="I66" s="822">
        <v>0.65255281690140843</v>
      </c>
      <c r="J66" s="822">
        <v>353</v>
      </c>
      <c r="K66" s="831">
        <v>32</v>
      </c>
      <c r="L66" s="831">
        <v>11360</v>
      </c>
      <c r="M66" s="822">
        <v>1</v>
      </c>
      <c r="N66" s="822">
        <v>355</v>
      </c>
      <c r="O66" s="831">
        <v>28</v>
      </c>
      <c r="P66" s="831">
        <v>9968</v>
      </c>
      <c r="Q66" s="827">
        <v>0.87746478873239442</v>
      </c>
      <c r="R66" s="832">
        <v>356</v>
      </c>
    </row>
    <row r="67" spans="1:18" ht="14.45" customHeight="1" x14ac:dyDescent="0.2">
      <c r="A67" s="821" t="s">
        <v>4962</v>
      </c>
      <c r="B67" s="822" t="s">
        <v>4963</v>
      </c>
      <c r="C67" s="822" t="s">
        <v>588</v>
      </c>
      <c r="D67" s="822" t="s">
        <v>4959</v>
      </c>
      <c r="E67" s="822" t="s">
        <v>5073</v>
      </c>
      <c r="F67" s="822" t="s">
        <v>5074</v>
      </c>
      <c r="G67" s="831">
        <v>3</v>
      </c>
      <c r="H67" s="831">
        <v>1503</v>
      </c>
      <c r="I67" s="822">
        <v>0.7425889328063241</v>
      </c>
      <c r="J67" s="822">
        <v>501</v>
      </c>
      <c r="K67" s="831">
        <v>4</v>
      </c>
      <c r="L67" s="831">
        <v>2024</v>
      </c>
      <c r="M67" s="822">
        <v>1</v>
      </c>
      <c r="N67" s="822">
        <v>506</v>
      </c>
      <c r="O67" s="831">
        <v>10</v>
      </c>
      <c r="P67" s="831">
        <v>5090</v>
      </c>
      <c r="Q67" s="827">
        <v>2.5148221343873516</v>
      </c>
      <c r="R67" s="832">
        <v>509</v>
      </c>
    </row>
    <row r="68" spans="1:18" ht="14.45" customHeight="1" x14ac:dyDescent="0.2">
      <c r="A68" s="821" t="s">
        <v>4962</v>
      </c>
      <c r="B68" s="822" t="s">
        <v>4963</v>
      </c>
      <c r="C68" s="822" t="s">
        <v>588</v>
      </c>
      <c r="D68" s="822" t="s">
        <v>4959</v>
      </c>
      <c r="E68" s="822" t="s">
        <v>5075</v>
      </c>
      <c r="F68" s="822" t="s">
        <v>5076</v>
      </c>
      <c r="G68" s="831">
        <v>6</v>
      </c>
      <c r="H68" s="831">
        <v>798</v>
      </c>
      <c r="I68" s="822">
        <v>2.9776119402985075</v>
      </c>
      <c r="J68" s="822">
        <v>133</v>
      </c>
      <c r="K68" s="831">
        <v>2</v>
      </c>
      <c r="L68" s="831">
        <v>268</v>
      </c>
      <c r="M68" s="822">
        <v>1</v>
      </c>
      <c r="N68" s="822">
        <v>134</v>
      </c>
      <c r="O68" s="831">
        <v>8</v>
      </c>
      <c r="P68" s="831">
        <v>1080</v>
      </c>
      <c r="Q68" s="827">
        <v>4.0298507462686564</v>
      </c>
      <c r="R68" s="832">
        <v>135</v>
      </c>
    </row>
    <row r="69" spans="1:18" ht="14.45" customHeight="1" x14ac:dyDescent="0.2">
      <c r="A69" s="821" t="s">
        <v>4962</v>
      </c>
      <c r="B69" s="822" t="s">
        <v>4963</v>
      </c>
      <c r="C69" s="822" t="s">
        <v>588</v>
      </c>
      <c r="D69" s="822" t="s">
        <v>4959</v>
      </c>
      <c r="E69" s="822" t="s">
        <v>5077</v>
      </c>
      <c r="F69" s="822" t="s">
        <v>5078</v>
      </c>
      <c r="G69" s="831">
        <v>378</v>
      </c>
      <c r="H69" s="831">
        <v>54810</v>
      </c>
      <c r="I69" s="822">
        <v>0.96923076923076923</v>
      </c>
      <c r="J69" s="822">
        <v>145</v>
      </c>
      <c r="K69" s="831">
        <v>390</v>
      </c>
      <c r="L69" s="831">
        <v>56550</v>
      </c>
      <c r="M69" s="822">
        <v>1</v>
      </c>
      <c r="N69" s="822">
        <v>145</v>
      </c>
      <c r="O69" s="831">
        <v>308</v>
      </c>
      <c r="P69" s="831">
        <v>44968</v>
      </c>
      <c r="Q69" s="827">
        <v>0.79519009725906276</v>
      </c>
      <c r="R69" s="832">
        <v>146</v>
      </c>
    </row>
    <row r="70" spans="1:18" ht="14.45" customHeight="1" x14ac:dyDescent="0.2">
      <c r="A70" s="821" t="s">
        <v>4962</v>
      </c>
      <c r="B70" s="822" t="s">
        <v>4963</v>
      </c>
      <c r="C70" s="822" t="s">
        <v>588</v>
      </c>
      <c r="D70" s="822" t="s">
        <v>4959</v>
      </c>
      <c r="E70" s="822" t="s">
        <v>5079</v>
      </c>
      <c r="F70" s="822" t="s">
        <v>5080</v>
      </c>
      <c r="G70" s="831">
        <v>1</v>
      </c>
      <c r="H70" s="831">
        <v>181</v>
      </c>
      <c r="I70" s="822">
        <v>0.99450549450549453</v>
      </c>
      <c r="J70" s="822">
        <v>181</v>
      </c>
      <c r="K70" s="831">
        <v>1</v>
      </c>
      <c r="L70" s="831">
        <v>182</v>
      </c>
      <c r="M70" s="822">
        <v>1</v>
      </c>
      <c r="N70" s="822">
        <v>182</v>
      </c>
      <c r="O70" s="831">
        <v>2</v>
      </c>
      <c r="P70" s="831">
        <v>366</v>
      </c>
      <c r="Q70" s="827">
        <v>2.0109890109890109</v>
      </c>
      <c r="R70" s="832">
        <v>183</v>
      </c>
    </row>
    <row r="71" spans="1:18" ht="14.45" customHeight="1" x14ac:dyDescent="0.2">
      <c r="A71" s="821" t="s">
        <v>4962</v>
      </c>
      <c r="B71" s="822" t="s">
        <v>4963</v>
      </c>
      <c r="C71" s="822" t="s">
        <v>588</v>
      </c>
      <c r="D71" s="822" t="s">
        <v>4959</v>
      </c>
      <c r="E71" s="822" t="s">
        <v>5081</v>
      </c>
      <c r="F71" s="822" t="s">
        <v>5082</v>
      </c>
      <c r="G71" s="831"/>
      <c r="H71" s="831"/>
      <c r="I71" s="822"/>
      <c r="J71" s="822"/>
      <c r="K71" s="831">
        <v>1</v>
      </c>
      <c r="L71" s="831">
        <v>451</v>
      </c>
      <c r="M71" s="822">
        <v>1</v>
      </c>
      <c r="N71" s="822">
        <v>451</v>
      </c>
      <c r="O71" s="831">
        <v>1</v>
      </c>
      <c r="P71" s="831">
        <v>452</v>
      </c>
      <c r="Q71" s="827">
        <v>1.0022172949002217</v>
      </c>
      <c r="R71" s="832">
        <v>452</v>
      </c>
    </row>
    <row r="72" spans="1:18" ht="14.45" customHeight="1" x14ac:dyDescent="0.2">
      <c r="A72" s="821" t="s">
        <v>4962</v>
      </c>
      <c r="B72" s="822" t="s">
        <v>4963</v>
      </c>
      <c r="C72" s="822" t="s">
        <v>588</v>
      </c>
      <c r="D72" s="822" t="s">
        <v>4959</v>
      </c>
      <c r="E72" s="822" t="s">
        <v>5083</v>
      </c>
      <c r="F72" s="822" t="s">
        <v>5084</v>
      </c>
      <c r="G72" s="831"/>
      <c r="H72" s="831"/>
      <c r="I72" s="822"/>
      <c r="J72" s="822"/>
      <c r="K72" s="831"/>
      <c r="L72" s="831"/>
      <c r="M72" s="822"/>
      <c r="N72" s="822"/>
      <c r="O72" s="831">
        <v>1</v>
      </c>
      <c r="P72" s="831">
        <v>313</v>
      </c>
      <c r="Q72" s="827"/>
      <c r="R72" s="832">
        <v>313</v>
      </c>
    </row>
    <row r="73" spans="1:18" ht="14.45" customHeight="1" x14ac:dyDescent="0.2">
      <c r="A73" s="821" t="s">
        <v>4962</v>
      </c>
      <c r="B73" s="822" t="s">
        <v>4963</v>
      </c>
      <c r="C73" s="822" t="s">
        <v>588</v>
      </c>
      <c r="D73" s="822" t="s">
        <v>4959</v>
      </c>
      <c r="E73" s="822" t="s">
        <v>5085</v>
      </c>
      <c r="F73" s="822" t="s">
        <v>5086</v>
      </c>
      <c r="G73" s="831"/>
      <c r="H73" s="831"/>
      <c r="I73" s="822"/>
      <c r="J73" s="822"/>
      <c r="K73" s="831"/>
      <c r="L73" s="831"/>
      <c r="M73" s="822"/>
      <c r="N73" s="822"/>
      <c r="O73" s="831">
        <v>1</v>
      </c>
      <c r="P73" s="831">
        <v>123</v>
      </c>
      <c r="Q73" s="827"/>
      <c r="R73" s="832">
        <v>123</v>
      </c>
    </row>
    <row r="74" spans="1:18" ht="14.45" customHeight="1" x14ac:dyDescent="0.2">
      <c r="A74" s="821" t="s">
        <v>4962</v>
      </c>
      <c r="B74" s="822" t="s">
        <v>4963</v>
      </c>
      <c r="C74" s="822" t="s">
        <v>588</v>
      </c>
      <c r="D74" s="822" t="s">
        <v>4959</v>
      </c>
      <c r="E74" s="822" t="s">
        <v>5087</v>
      </c>
      <c r="F74" s="822" t="s">
        <v>5088</v>
      </c>
      <c r="G74" s="831">
        <v>1</v>
      </c>
      <c r="H74" s="831">
        <v>749</v>
      </c>
      <c r="I74" s="822">
        <v>0.24900265957446807</v>
      </c>
      <c r="J74" s="822">
        <v>749</v>
      </c>
      <c r="K74" s="831">
        <v>4</v>
      </c>
      <c r="L74" s="831">
        <v>3008</v>
      </c>
      <c r="M74" s="822">
        <v>1</v>
      </c>
      <c r="N74" s="822">
        <v>752</v>
      </c>
      <c r="O74" s="831"/>
      <c r="P74" s="831"/>
      <c r="Q74" s="827"/>
      <c r="R74" s="832"/>
    </row>
    <row r="75" spans="1:18" ht="14.45" customHeight="1" x14ac:dyDescent="0.2">
      <c r="A75" s="821" t="s">
        <v>4962</v>
      </c>
      <c r="B75" s="822" t="s">
        <v>4963</v>
      </c>
      <c r="C75" s="822" t="s">
        <v>588</v>
      </c>
      <c r="D75" s="822" t="s">
        <v>4959</v>
      </c>
      <c r="E75" s="822" t="s">
        <v>5089</v>
      </c>
      <c r="F75" s="822" t="s">
        <v>5090</v>
      </c>
      <c r="G75" s="831">
        <v>3</v>
      </c>
      <c r="H75" s="831">
        <v>2847</v>
      </c>
      <c r="I75" s="822">
        <v>0.74606918238993714</v>
      </c>
      <c r="J75" s="822">
        <v>949</v>
      </c>
      <c r="K75" s="831">
        <v>4</v>
      </c>
      <c r="L75" s="831">
        <v>3816</v>
      </c>
      <c r="M75" s="822">
        <v>1</v>
      </c>
      <c r="N75" s="822">
        <v>954</v>
      </c>
      <c r="O75" s="831">
        <v>4</v>
      </c>
      <c r="P75" s="831">
        <v>3828</v>
      </c>
      <c r="Q75" s="827">
        <v>1.0031446540880504</v>
      </c>
      <c r="R75" s="832">
        <v>957</v>
      </c>
    </row>
    <row r="76" spans="1:18" ht="14.45" customHeight="1" x14ac:dyDescent="0.2">
      <c r="A76" s="821" t="s">
        <v>4962</v>
      </c>
      <c r="B76" s="822" t="s">
        <v>4963</v>
      </c>
      <c r="C76" s="822" t="s">
        <v>588</v>
      </c>
      <c r="D76" s="822" t="s">
        <v>4959</v>
      </c>
      <c r="E76" s="822" t="s">
        <v>5091</v>
      </c>
      <c r="F76" s="822" t="s">
        <v>5092</v>
      </c>
      <c r="G76" s="831">
        <v>129</v>
      </c>
      <c r="H76" s="831">
        <v>21285</v>
      </c>
      <c r="I76" s="822">
        <v>0.9555555555555556</v>
      </c>
      <c r="J76" s="822">
        <v>165</v>
      </c>
      <c r="K76" s="831">
        <v>135</v>
      </c>
      <c r="L76" s="831">
        <v>22275</v>
      </c>
      <c r="M76" s="822">
        <v>1</v>
      </c>
      <c r="N76" s="822">
        <v>165</v>
      </c>
      <c r="O76" s="831">
        <v>120</v>
      </c>
      <c r="P76" s="831">
        <v>19920</v>
      </c>
      <c r="Q76" s="827">
        <v>0.89427609427609422</v>
      </c>
      <c r="R76" s="832">
        <v>166</v>
      </c>
    </row>
    <row r="77" spans="1:18" ht="14.45" customHeight="1" x14ac:dyDescent="0.2">
      <c r="A77" s="821" t="s">
        <v>4962</v>
      </c>
      <c r="B77" s="822" t="s">
        <v>4963</v>
      </c>
      <c r="C77" s="822" t="s">
        <v>588</v>
      </c>
      <c r="D77" s="822" t="s">
        <v>4959</v>
      </c>
      <c r="E77" s="822" t="s">
        <v>5093</v>
      </c>
      <c r="F77" s="822" t="s">
        <v>5094</v>
      </c>
      <c r="G77" s="831"/>
      <c r="H77" s="831"/>
      <c r="I77" s="822"/>
      <c r="J77" s="822"/>
      <c r="K77" s="831">
        <v>2</v>
      </c>
      <c r="L77" s="831">
        <v>2174</v>
      </c>
      <c r="M77" s="822">
        <v>1</v>
      </c>
      <c r="N77" s="822">
        <v>1087</v>
      </c>
      <c r="O77" s="831"/>
      <c r="P77" s="831"/>
      <c r="Q77" s="827"/>
      <c r="R77" s="832"/>
    </row>
    <row r="78" spans="1:18" ht="14.45" customHeight="1" x14ac:dyDescent="0.2">
      <c r="A78" s="821" t="s">
        <v>4962</v>
      </c>
      <c r="B78" s="822" t="s">
        <v>4963</v>
      </c>
      <c r="C78" s="822" t="s">
        <v>588</v>
      </c>
      <c r="D78" s="822" t="s">
        <v>4959</v>
      </c>
      <c r="E78" s="822" t="s">
        <v>5095</v>
      </c>
      <c r="F78" s="822" t="s">
        <v>5096</v>
      </c>
      <c r="G78" s="831">
        <v>5</v>
      </c>
      <c r="H78" s="831">
        <v>435</v>
      </c>
      <c r="I78" s="822">
        <v>0.83333333333333337</v>
      </c>
      <c r="J78" s="822">
        <v>87</v>
      </c>
      <c r="K78" s="831">
        <v>6</v>
      </c>
      <c r="L78" s="831">
        <v>522</v>
      </c>
      <c r="M78" s="822">
        <v>1</v>
      </c>
      <c r="N78" s="822">
        <v>87</v>
      </c>
      <c r="O78" s="831"/>
      <c r="P78" s="831"/>
      <c r="Q78" s="827"/>
      <c r="R78" s="832"/>
    </row>
    <row r="79" spans="1:18" ht="14.45" customHeight="1" x14ac:dyDescent="0.2">
      <c r="A79" s="821" t="s">
        <v>4962</v>
      </c>
      <c r="B79" s="822" t="s">
        <v>4963</v>
      </c>
      <c r="C79" s="822" t="s">
        <v>588</v>
      </c>
      <c r="D79" s="822" t="s">
        <v>4959</v>
      </c>
      <c r="E79" s="822" t="s">
        <v>5097</v>
      </c>
      <c r="F79" s="822" t="s">
        <v>5098</v>
      </c>
      <c r="G79" s="831">
        <v>1</v>
      </c>
      <c r="H79" s="831">
        <v>779</v>
      </c>
      <c r="I79" s="822"/>
      <c r="J79" s="822">
        <v>779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4962</v>
      </c>
      <c r="B80" s="822" t="s">
        <v>4963</v>
      </c>
      <c r="C80" s="822" t="s">
        <v>588</v>
      </c>
      <c r="D80" s="822" t="s">
        <v>4959</v>
      </c>
      <c r="E80" s="822" t="s">
        <v>5099</v>
      </c>
      <c r="F80" s="822" t="s">
        <v>5100</v>
      </c>
      <c r="G80" s="831">
        <v>9</v>
      </c>
      <c r="H80" s="831">
        <v>4500</v>
      </c>
      <c r="I80" s="822">
        <v>2.982107355864811</v>
      </c>
      <c r="J80" s="822">
        <v>500</v>
      </c>
      <c r="K80" s="831">
        <v>3</v>
      </c>
      <c r="L80" s="831">
        <v>1509</v>
      </c>
      <c r="M80" s="822">
        <v>1</v>
      </c>
      <c r="N80" s="822">
        <v>503</v>
      </c>
      <c r="O80" s="831">
        <v>8</v>
      </c>
      <c r="P80" s="831">
        <v>4040</v>
      </c>
      <c r="Q80" s="827">
        <v>2.6772697150430749</v>
      </c>
      <c r="R80" s="832">
        <v>505</v>
      </c>
    </row>
    <row r="81" spans="1:18" ht="14.45" customHeight="1" x14ac:dyDescent="0.2">
      <c r="A81" s="821" t="s">
        <v>4962</v>
      </c>
      <c r="B81" s="822" t="s">
        <v>4963</v>
      </c>
      <c r="C81" s="822" t="s">
        <v>588</v>
      </c>
      <c r="D81" s="822" t="s">
        <v>4959</v>
      </c>
      <c r="E81" s="822" t="s">
        <v>5101</v>
      </c>
      <c r="F81" s="822" t="s">
        <v>5102</v>
      </c>
      <c r="G81" s="831"/>
      <c r="H81" s="831"/>
      <c r="I81" s="822"/>
      <c r="J81" s="822"/>
      <c r="K81" s="831">
        <v>2</v>
      </c>
      <c r="L81" s="831">
        <v>2090</v>
      </c>
      <c r="M81" s="822">
        <v>1</v>
      </c>
      <c r="N81" s="822">
        <v>1045</v>
      </c>
      <c r="O81" s="831">
        <v>1</v>
      </c>
      <c r="P81" s="831">
        <v>1052</v>
      </c>
      <c r="Q81" s="827">
        <v>0.50334928229665077</v>
      </c>
      <c r="R81" s="832">
        <v>1052</v>
      </c>
    </row>
    <row r="82" spans="1:18" ht="14.45" customHeight="1" x14ac:dyDescent="0.2">
      <c r="A82" s="821" t="s">
        <v>4962</v>
      </c>
      <c r="B82" s="822" t="s">
        <v>4963</v>
      </c>
      <c r="C82" s="822" t="s">
        <v>588</v>
      </c>
      <c r="D82" s="822" t="s">
        <v>4959</v>
      </c>
      <c r="E82" s="822" t="s">
        <v>5103</v>
      </c>
      <c r="F82" s="822" t="s">
        <v>5104</v>
      </c>
      <c r="G82" s="831">
        <v>3</v>
      </c>
      <c r="H82" s="831">
        <v>363</v>
      </c>
      <c r="I82" s="822">
        <v>1.4877049180327868</v>
      </c>
      <c r="J82" s="822">
        <v>121</v>
      </c>
      <c r="K82" s="831">
        <v>2</v>
      </c>
      <c r="L82" s="831">
        <v>244</v>
      </c>
      <c r="M82" s="822">
        <v>1</v>
      </c>
      <c r="N82" s="822">
        <v>122</v>
      </c>
      <c r="O82" s="831">
        <v>1</v>
      </c>
      <c r="P82" s="831">
        <v>123</v>
      </c>
      <c r="Q82" s="827">
        <v>0.50409836065573765</v>
      </c>
      <c r="R82" s="832">
        <v>123</v>
      </c>
    </row>
    <row r="83" spans="1:18" ht="14.45" customHeight="1" x14ac:dyDescent="0.2">
      <c r="A83" s="821" t="s">
        <v>4962</v>
      </c>
      <c r="B83" s="822" t="s">
        <v>4963</v>
      </c>
      <c r="C83" s="822" t="s">
        <v>588</v>
      </c>
      <c r="D83" s="822" t="s">
        <v>4959</v>
      </c>
      <c r="E83" s="822" t="s">
        <v>5105</v>
      </c>
      <c r="F83" s="822" t="s">
        <v>5106</v>
      </c>
      <c r="G83" s="831"/>
      <c r="H83" s="831"/>
      <c r="I83" s="822"/>
      <c r="J83" s="822"/>
      <c r="K83" s="831">
        <v>3</v>
      </c>
      <c r="L83" s="831">
        <v>3381</v>
      </c>
      <c r="M83" s="822">
        <v>1</v>
      </c>
      <c r="N83" s="822">
        <v>1127</v>
      </c>
      <c r="O83" s="831"/>
      <c r="P83" s="831"/>
      <c r="Q83" s="827"/>
      <c r="R83" s="832"/>
    </row>
    <row r="84" spans="1:18" ht="14.45" customHeight="1" x14ac:dyDescent="0.2">
      <c r="A84" s="821" t="s">
        <v>4962</v>
      </c>
      <c r="B84" s="822" t="s">
        <v>4963</v>
      </c>
      <c r="C84" s="822" t="s">
        <v>588</v>
      </c>
      <c r="D84" s="822" t="s">
        <v>4959</v>
      </c>
      <c r="E84" s="822" t="s">
        <v>5107</v>
      </c>
      <c r="F84" s="822" t="s">
        <v>5108</v>
      </c>
      <c r="G84" s="831">
        <v>1</v>
      </c>
      <c r="H84" s="831">
        <v>121</v>
      </c>
      <c r="I84" s="822"/>
      <c r="J84" s="822">
        <v>121</v>
      </c>
      <c r="K84" s="831"/>
      <c r="L84" s="831"/>
      <c r="M84" s="822"/>
      <c r="N84" s="822"/>
      <c r="O84" s="831">
        <v>1</v>
      </c>
      <c r="P84" s="831">
        <v>123</v>
      </c>
      <c r="Q84" s="827"/>
      <c r="R84" s="832">
        <v>123</v>
      </c>
    </row>
    <row r="85" spans="1:18" ht="14.45" customHeight="1" x14ac:dyDescent="0.2">
      <c r="A85" s="821" t="s">
        <v>4962</v>
      </c>
      <c r="B85" s="822" t="s">
        <v>4963</v>
      </c>
      <c r="C85" s="822" t="s">
        <v>588</v>
      </c>
      <c r="D85" s="822" t="s">
        <v>4959</v>
      </c>
      <c r="E85" s="822" t="s">
        <v>5109</v>
      </c>
      <c r="F85" s="822" t="s">
        <v>5110</v>
      </c>
      <c r="G85" s="831"/>
      <c r="H85" s="831"/>
      <c r="I85" s="822"/>
      <c r="J85" s="822"/>
      <c r="K85" s="831"/>
      <c r="L85" s="831"/>
      <c r="M85" s="822"/>
      <c r="N85" s="822"/>
      <c r="O85" s="831">
        <v>1</v>
      </c>
      <c r="P85" s="831">
        <v>1388</v>
      </c>
      <c r="Q85" s="827"/>
      <c r="R85" s="832">
        <v>1388</v>
      </c>
    </row>
    <row r="86" spans="1:18" ht="14.45" customHeight="1" x14ac:dyDescent="0.2">
      <c r="A86" s="821" t="s">
        <v>4962</v>
      </c>
      <c r="B86" s="822" t="s">
        <v>4963</v>
      </c>
      <c r="C86" s="822" t="s">
        <v>588</v>
      </c>
      <c r="D86" s="822" t="s">
        <v>4959</v>
      </c>
      <c r="E86" s="822" t="s">
        <v>5111</v>
      </c>
      <c r="F86" s="822" t="s">
        <v>5112</v>
      </c>
      <c r="G86" s="831">
        <v>1</v>
      </c>
      <c r="H86" s="831">
        <v>844</v>
      </c>
      <c r="I86" s="822">
        <v>0.99411071849234389</v>
      </c>
      <c r="J86" s="822">
        <v>844</v>
      </c>
      <c r="K86" s="831">
        <v>1</v>
      </c>
      <c r="L86" s="831">
        <v>849</v>
      </c>
      <c r="M86" s="822">
        <v>1</v>
      </c>
      <c r="N86" s="822">
        <v>849</v>
      </c>
      <c r="O86" s="831">
        <v>2</v>
      </c>
      <c r="P86" s="831">
        <v>1704</v>
      </c>
      <c r="Q86" s="827">
        <v>2.0070671378091873</v>
      </c>
      <c r="R86" s="832">
        <v>852</v>
      </c>
    </row>
    <row r="87" spans="1:18" ht="14.45" customHeight="1" x14ac:dyDescent="0.2">
      <c r="A87" s="821" t="s">
        <v>4962</v>
      </c>
      <c r="B87" s="822" t="s">
        <v>4963</v>
      </c>
      <c r="C87" s="822" t="s">
        <v>588</v>
      </c>
      <c r="D87" s="822" t="s">
        <v>4959</v>
      </c>
      <c r="E87" s="822" t="s">
        <v>5113</v>
      </c>
      <c r="F87" s="822" t="s">
        <v>5114</v>
      </c>
      <c r="G87" s="831">
        <v>1</v>
      </c>
      <c r="H87" s="831">
        <v>179</v>
      </c>
      <c r="I87" s="822">
        <v>0.19888888888888889</v>
      </c>
      <c r="J87" s="822">
        <v>179</v>
      </c>
      <c r="K87" s="831">
        <v>5</v>
      </c>
      <c r="L87" s="831">
        <v>900</v>
      </c>
      <c r="M87" s="822">
        <v>1</v>
      </c>
      <c r="N87" s="822">
        <v>180</v>
      </c>
      <c r="O87" s="831">
        <v>1</v>
      </c>
      <c r="P87" s="831">
        <v>181</v>
      </c>
      <c r="Q87" s="827">
        <v>0.2011111111111111</v>
      </c>
      <c r="R87" s="832">
        <v>181</v>
      </c>
    </row>
    <row r="88" spans="1:18" ht="14.45" customHeight="1" x14ac:dyDescent="0.2">
      <c r="A88" s="821" t="s">
        <v>4962</v>
      </c>
      <c r="B88" s="822" t="s">
        <v>4963</v>
      </c>
      <c r="C88" s="822" t="s">
        <v>588</v>
      </c>
      <c r="D88" s="822" t="s">
        <v>4959</v>
      </c>
      <c r="E88" s="822" t="s">
        <v>5115</v>
      </c>
      <c r="F88" s="822" t="s">
        <v>5116</v>
      </c>
      <c r="G88" s="831"/>
      <c r="H88" s="831"/>
      <c r="I88" s="822"/>
      <c r="J88" s="822"/>
      <c r="K88" s="831">
        <v>2</v>
      </c>
      <c r="L88" s="831">
        <v>1060</v>
      </c>
      <c r="M88" s="822">
        <v>1</v>
      </c>
      <c r="N88" s="822">
        <v>530</v>
      </c>
      <c r="O88" s="831">
        <v>1</v>
      </c>
      <c r="P88" s="831">
        <v>533</v>
      </c>
      <c r="Q88" s="827">
        <v>0.50283018867924534</v>
      </c>
      <c r="R88" s="832">
        <v>533</v>
      </c>
    </row>
    <row r="89" spans="1:18" ht="14.45" customHeight="1" x14ac:dyDescent="0.2">
      <c r="A89" s="821" t="s">
        <v>4962</v>
      </c>
      <c r="B89" s="822" t="s">
        <v>4963</v>
      </c>
      <c r="C89" s="822" t="s">
        <v>588</v>
      </c>
      <c r="D89" s="822" t="s">
        <v>4959</v>
      </c>
      <c r="E89" s="822" t="s">
        <v>5117</v>
      </c>
      <c r="F89" s="822" t="s">
        <v>5118</v>
      </c>
      <c r="G89" s="831">
        <v>1</v>
      </c>
      <c r="H89" s="831">
        <v>213</v>
      </c>
      <c r="I89" s="822"/>
      <c r="J89" s="822">
        <v>213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4962</v>
      </c>
      <c r="B90" s="822" t="s">
        <v>4963</v>
      </c>
      <c r="C90" s="822" t="s">
        <v>588</v>
      </c>
      <c r="D90" s="822" t="s">
        <v>4959</v>
      </c>
      <c r="E90" s="822" t="s">
        <v>5119</v>
      </c>
      <c r="F90" s="822" t="s">
        <v>5120</v>
      </c>
      <c r="G90" s="831">
        <v>19</v>
      </c>
      <c r="H90" s="831">
        <v>1653</v>
      </c>
      <c r="I90" s="822">
        <v>0.45238095238095238</v>
      </c>
      <c r="J90" s="822">
        <v>87</v>
      </c>
      <c r="K90" s="831">
        <v>42</v>
      </c>
      <c r="L90" s="831">
        <v>3654</v>
      </c>
      <c r="M90" s="822">
        <v>1</v>
      </c>
      <c r="N90" s="822">
        <v>87</v>
      </c>
      <c r="O90" s="831">
        <v>56</v>
      </c>
      <c r="P90" s="831">
        <v>4928</v>
      </c>
      <c r="Q90" s="827">
        <v>1.3486590038314177</v>
      </c>
      <c r="R90" s="832">
        <v>88</v>
      </c>
    </row>
    <row r="91" spans="1:18" ht="14.45" customHeight="1" x14ac:dyDescent="0.2">
      <c r="A91" s="821" t="s">
        <v>4962</v>
      </c>
      <c r="B91" s="822" t="s">
        <v>4963</v>
      </c>
      <c r="C91" s="822" t="s">
        <v>588</v>
      </c>
      <c r="D91" s="822" t="s">
        <v>4959</v>
      </c>
      <c r="E91" s="822" t="s">
        <v>5121</v>
      </c>
      <c r="F91" s="822" t="s">
        <v>5122</v>
      </c>
      <c r="G91" s="831"/>
      <c r="H91" s="831"/>
      <c r="I91" s="822"/>
      <c r="J91" s="822"/>
      <c r="K91" s="831">
        <v>1</v>
      </c>
      <c r="L91" s="831">
        <v>0</v>
      </c>
      <c r="M91" s="822"/>
      <c r="N91" s="822">
        <v>0</v>
      </c>
      <c r="O91" s="831"/>
      <c r="P91" s="831"/>
      <c r="Q91" s="827"/>
      <c r="R91" s="832"/>
    </row>
    <row r="92" spans="1:18" ht="14.45" customHeight="1" x14ac:dyDescent="0.2">
      <c r="A92" s="821" t="s">
        <v>4962</v>
      </c>
      <c r="B92" s="822" t="s">
        <v>4963</v>
      </c>
      <c r="C92" s="822" t="s">
        <v>588</v>
      </c>
      <c r="D92" s="822" t="s">
        <v>4959</v>
      </c>
      <c r="E92" s="822" t="s">
        <v>5123</v>
      </c>
      <c r="F92" s="822" t="s">
        <v>5124</v>
      </c>
      <c r="G92" s="831"/>
      <c r="H92" s="831"/>
      <c r="I92" s="822"/>
      <c r="J92" s="822"/>
      <c r="K92" s="831"/>
      <c r="L92" s="831"/>
      <c r="M92" s="822"/>
      <c r="N92" s="822"/>
      <c r="O92" s="831">
        <v>1</v>
      </c>
      <c r="P92" s="831">
        <v>0</v>
      </c>
      <c r="Q92" s="827"/>
      <c r="R92" s="832">
        <v>0</v>
      </c>
    </row>
    <row r="93" spans="1:18" ht="14.45" customHeight="1" x14ac:dyDescent="0.2">
      <c r="A93" s="821" t="s">
        <v>4962</v>
      </c>
      <c r="B93" s="822" t="s">
        <v>4963</v>
      </c>
      <c r="C93" s="822" t="s">
        <v>588</v>
      </c>
      <c r="D93" s="822" t="s">
        <v>4959</v>
      </c>
      <c r="E93" s="822" t="s">
        <v>5125</v>
      </c>
      <c r="F93" s="822" t="s">
        <v>5126</v>
      </c>
      <c r="G93" s="831">
        <v>1</v>
      </c>
      <c r="H93" s="831">
        <v>286</v>
      </c>
      <c r="I93" s="822"/>
      <c r="J93" s="822">
        <v>286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thickBot="1" x14ac:dyDescent="0.25">
      <c r="A94" s="813" t="s">
        <v>4962</v>
      </c>
      <c r="B94" s="814" t="s">
        <v>4963</v>
      </c>
      <c r="C94" s="814" t="s">
        <v>588</v>
      </c>
      <c r="D94" s="814" t="s">
        <v>4959</v>
      </c>
      <c r="E94" s="814" t="s">
        <v>5127</v>
      </c>
      <c r="F94" s="814" t="s">
        <v>5128</v>
      </c>
      <c r="G94" s="833"/>
      <c r="H94" s="833"/>
      <c r="I94" s="814"/>
      <c r="J94" s="814"/>
      <c r="K94" s="833"/>
      <c r="L94" s="833"/>
      <c r="M94" s="814"/>
      <c r="N94" s="814"/>
      <c r="O94" s="833">
        <v>1</v>
      </c>
      <c r="P94" s="833">
        <v>278</v>
      </c>
      <c r="Q94" s="819"/>
      <c r="R94" s="834">
        <v>278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2260009-88C4-42A3-A6A8-9E9ED26A6F1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5130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22595.9</v>
      </c>
      <c r="I3" s="208">
        <f t="shared" si="0"/>
        <v>2556653.5700000003</v>
      </c>
      <c r="J3" s="78"/>
      <c r="K3" s="78"/>
      <c r="L3" s="208">
        <f t="shared" si="0"/>
        <v>24386</v>
      </c>
      <c r="M3" s="208">
        <f t="shared" si="0"/>
        <v>2679574.13</v>
      </c>
      <c r="N3" s="78"/>
      <c r="O3" s="78"/>
      <c r="P3" s="208">
        <f t="shared" si="0"/>
        <v>21844.500000000004</v>
      </c>
      <c r="Q3" s="208">
        <f t="shared" si="0"/>
        <v>2466457.08</v>
      </c>
      <c r="R3" s="79">
        <f>IF(M3=0,0,Q3/M3)</f>
        <v>0.92046607421157633</v>
      </c>
      <c r="S3" s="209">
        <f>IF(P3=0,0,Q3/P3)</f>
        <v>112.90975211151547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4958</v>
      </c>
      <c r="C6" s="807" t="s">
        <v>583</v>
      </c>
      <c r="D6" s="807" t="s">
        <v>1705</v>
      </c>
      <c r="E6" s="807" t="s">
        <v>4959</v>
      </c>
      <c r="F6" s="807" t="s">
        <v>4960</v>
      </c>
      <c r="G6" s="807" t="s">
        <v>4961</v>
      </c>
      <c r="H6" s="225"/>
      <c r="I6" s="225"/>
      <c r="J6" s="807"/>
      <c r="K6" s="807"/>
      <c r="L6" s="225">
        <v>1</v>
      </c>
      <c r="M6" s="225">
        <v>254</v>
      </c>
      <c r="N6" s="807">
        <v>1</v>
      </c>
      <c r="O6" s="807">
        <v>254</v>
      </c>
      <c r="P6" s="225"/>
      <c r="Q6" s="225"/>
      <c r="R6" s="812"/>
      <c r="S6" s="830"/>
    </row>
    <row r="7" spans="1:19" ht="14.45" customHeight="1" x14ac:dyDescent="0.2">
      <c r="A7" s="821" t="s">
        <v>4962</v>
      </c>
      <c r="B7" s="822" t="s">
        <v>4963</v>
      </c>
      <c r="C7" s="822" t="s">
        <v>588</v>
      </c>
      <c r="D7" s="822" t="s">
        <v>4946</v>
      </c>
      <c r="E7" s="822" t="s">
        <v>4964</v>
      </c>
      <c r="F7" s="822" t="s">
        <v>4965</v>
      </c>
      <c r="G7" s="822" t="s">
        <v>4966</v>
      </c>
      <c r="H7" s="831">
        <v>0.6</v>
      </c>
      <c r="I7" s="831">
        <v>41.82</v>
      </c>
      <c r="J7" s="822">
        <v>0.66666666666666674</v>
      </c>
      <c r="K7" s="822">
        <v>69.7</v>
      </c>
      <c r="L7" s="831">
        <v>0.9</v>
      </c>
      <c r="M7" s="831">
        <v>62.73</v>
      </c>
      <c r="N7" s="822">
        <v>1</v>
      </c>
      <c r="O7" s="822">
        <v>69.699999999999989</v>
      </c>
      <c r="P7" s="831"/>
      <c r="Q7" s="831"/>
      <c r="R7" s="827"/>
      <c r="S7" s="832"/>
    </row>
    <row r="8" spans="1:19" ht="14.45" customHeight="1" x14ac:dyDescent="0.2">
      <c r="A8" s="821" t="s">
        <v>4962</v>
      </c>
      <c r="B8" s="822" t="s">
        <v>4963</v>
      </c>
      <c r="C8" s="822" t="s">
        <v>588</v>
      </c>
      <c r="D8" s="822" t="s">
        <v>4946</v>
      </c>
      <c r="E8" s="822" t="s">
        <v>4959</v>
      </c>
      <c r="F8" s="822" t="s">
        <v>4978</v>
      </c>
      <c r="G8" s="822" t="s">
        <v>4979</v>
      </c>
      <c r="H8" s="831">
        <v>16</v>
      </c>
      <c r="I8" s="831">
        <v>1328</v>
      </c>
      <c r="J8" s="822">
        <v>0.79047619047619044</v>
      </c>
      <c r="K8" s="822">
        <v>83</v>
      </c>
      <c r="L8" s="831">
        <v>20</v>
      </c>
      <c r="M8" s="831">
        <v>1680</v>
      </c>
      <c r="N8" s="822">
        <v>1</v>
      </c>
      <c r="O8" s="822">
        <v>84</v>
      </c>
      <c r="P8" s="831">
        <v>5</v>
      </c>
      <c r="Q8" s="831">
        <v>425</v>
      </c>
      <c r="R8" s="827">
        <v>0.25297619047619047</v>
      </c>
      <c r="S8" s="832">
        <v>85</v>
      </c>
    </row>
    <row r="9" spans="1:19" ht="14.45" customHeight="1" x14ac:dyDescent="0.2">
      <c r="A9" s="821" t="s">
        <v>4962</v>
      </c>
      <c r="B9" s="822" t="s">
        <v>4963</v>
      </c>
      <c r="C9" s="822" t="s">
        <v>588</v>
      </c>
      <c r="D9" s="822" t="s">
        <v>4946</v>
      </c>
      <c r="E9" s="822" t="s">
        <v>4959</v>
      </c>
      <c r="F9" s="822" t="s">
        <v>4980</v>
      </c>
      <c r="G9" s="822" t="s">
        <v>4981</v>
      </c>
      <c r="H9" s="831">
        <v>15</v>
      </c>
      <c r="I9" s="831">
        <v>1590</v>
      </c>
      <c r="J9" s="822">
        <v>3.7149532710280373</v>
      </c>
      <c r="K9" s="822">
        <v>106</v>
      </c>
      <c r="L9" s="831">
        <v>4</v>
      </c>
      <c r="M9" s="831">
        <v>428</v>
      </c>
      <c r="N9" s="822">
        <v>1</v>
      </c>
      <c r="O9" s="822">
        <v>107</v>
      </c>
      <c r="P9" s="831">
        <v>3</v>
      </c>
      <c r="Q9" s="831">
        <v>324</v>
      </c>
      <c r="R9" s="827">
        <v>0.7570093457943925</v>
      </c>
      <c r="S9" s="832">
        <v>108</v>
      </c>
    </row>
    <row r="10" spans="1:19" ht="14.45" customHeight="1" x14ac:dyDescent="0.2">
      <c r="A10" s="821" t="s">
        <v>4962</v>
      </c>
      <c r="B10" s="822" t="s">
        <v>4963</v>
      </c>
      <c r="C10" s="822" t="s">
        <v>588</v>
      </c>
      <c r="D10" s="822" t="s">
        <v>4946</v>
      </c>
      <c r="E10" s="822" t="s">
        <v>4959</v>
      </c>
      <c r="F10" s="822" t="s">
        <v>4982</v>
      </c>
      <c r="G10" s="822" t="s">
        <v>4983</v>
      </c>
      <c r="H10" s="831"/>
      <c r="I10" s="831"/>
      <c r="J10" s="822"/>
      <c r="K10" s="822"/>
      <c r="L10" s="831">
        <v>2</v>
      </c>
      <c r="M10" s="831">
        <v>76</v>
      </c>
      <c r="N10" s="822">
        <v>1</v>
      </c>
      <c r="O10" s="822">
        <v>38</v>
      </c>
      <c r="P10" s="831"/>
      <c r="Q10" s="831"/>
      <c r="R10" s="827"/>
      <c r="S10" s="832"/>
    </row>
    <row r="11" spans="1:19" ht="14.45" customHeight="1" x14ac:dyDescent="0.2">
      <c r="A11" s="821" t="s">
        <v>4962</v>
      </c>
      <c r="B11" s="822" t="s">
        <v>4963</v>
      </c>
      <c r="C11" s="822" t="s">
        <v>588</v>
      </c>
      <c r="D11" s="822" t="s">
        <v>4946</v>
      </c>
      <c r="E11" s="822" t="s">
        <v>4959</v>
      </c>
      <c r="F11" s="822" t="s">
        <v>4989</v>
      </c>
      <c r="G11" s="822" t="s">
        <v>4990</v>
      </c>
      <c r="H11" s="831">
        <v>2</v>
      </c>
      <c r="I11" s="831">
        <v>482</v>
      </c>
      <c r="J11" s="822"/>
      <c r="K11" s="822">
        <v>241</v>
      </c>
      <c r="L11" s="831"/>
      <c r="M11" s="831"/>
      <c r="N11" s="822"/>
      <c r="O11" s="822"/>
      <c r="P11" s="831">
        <v>1</v>
      </c>
      <c r="Q11" s="831">
        <v>243</v>
      </c>
      <c r="R11" s="827"/>
      <c r="S11" s="832">
        <v>243</v>
      </c>
    </row>
    <row r="12" spans="1:19" ht="14.45" customHeight="1" x14ac:dyDescent="0.2">
      <c r="A12" s="821" t="s">
        <v>4962</v>
      </c>
      <c r="B12" s="822" t="s">
        <v>4963</v>
      </c>
      <c r="C12" s="822" t="s">
        <v>588</v>
      </c>
      <c r="D12" s="822" t="s">
        <v>4946</v>
      </c>
      <c r="E12" s="822" t="s">
        <v>4959</v>
      </c>
      <c r="F12" s="822" t="s">
        <v>4991</v>
      </c>
      <c r="G12" s="822" t="s">
        <v>4992</v>
      </c>
      <c r="H12" s="831">
        <v>1</v>
      </c>
      <c r="I12" s="831">
        <v>382</v>
      </c>
      <c r="J12" s="822">
        <v>0.99479166666666663</v>
      </c>
      <c r="K12" s="822">
        <v>382</v>
      </c>
      <c r="L12" s="831">
        <v>1</v>
      </c>
      <c r="M12" s="831">
        <v>384</v>
      </c>
      <c r="N12" s="822">
        <v>1</v>
      </c>
      <c r="O12" s="822">
        <v>384</v>
      </c>
      <c r="P12" s="831"/>
      <c r="Q12" s="831"/>
      <c r="R12" s="827"/>
      <c r="S12" s="832"/>
    </row>
    <row r="13" spans="1:19" ht="14.45" customHeight="1" x14ac:dyDescent="0.2">
      <c r="A13" s="821" t="s">
        <v>4962</v>
      </c>
      <c r="B13" s="822" t="s">
        <v>4963</v>
      </c>
      <c r="C13" s="822" t="s">
        <v>588</v>
      </c>
      <c r="D13" s="822" t="s">
        <v>4946</v>
      </c>
      <c r="E13" s="822" t="s">
        <v>4959</v>
      </c>
      <c r="F13" s="822" t="s">
        <v>4995</v>
      </c>
      <c r="G13" s="822" t="s">
        <v>4996</v>
      </c>
      <c r="H13" s="831"/>
      <c r="I13" s="831"/>
      <c r="J13" s="822"/>
      <c r="K13" s="822"/>
      <c r="L13" s="831">
        <v>3</v>
      </c>
      <c r="M13" s="831">
        <v>273</v>
      </c>
      <c r="N13" s="822">
        <v>1</v>
      </c>
      <c r="O13" s="822">
        <v>91</v>
      </c>
      <c r="P13" s="831"/>
      <c r="Q13" s="831"/>
      <c r="R13" s="827"/>
      <c r="S13" s="832"/>
    </row>
    <row r="14" spans="1:19" ht="14.45" customHeight="1" x14ac:dyDescent="0.2">
      <c r="A14" s="821" t="s">
        <v>4962</v>
      </c>
      <c r="B14" s="822" t="s">
        <v>4963</v>
      </c>
      <c r="C14" s="822" t="s">
        <v>588</v>
      </c>
      <c r="D14" s="822" t="s">
        <v>4946</v>
      </c>
      <c r="E14" s="822" t="s">
        <v>4959</v>
      </c>
      <c r="F14" s="822" t="s">
        <v>5001</v>
      </c>
      <c r="G14" s="822" t="s">
        <v>5002</v>
      </c>
      <c r="H14" s="831">
        <v>85</v>
      </c>
      <c r="I14" s="831">
        <v>10795</v>
      </c>
      <c r="J14" s="822">
        <v>1.2416609155739591</v>
      </c>
      <c r="K14" s="822">
        <v>127</v>
      </c>
      <c r="L14" s="831">
        <v>69</v>
      </c>
      <c r="M14" s="831">
        <v>8694</v>
      </c>
      <c r="N14" s="822">
        <v>1</v>
      </c>
      <c r="O14" s="822">
        <v>126</v>
      </c>
      <c r="P14" s="831">
        <v>18</v>
      </c>
      <c r="Q14" s="831">
        <v>2286</v>
      </c>
      <c r="R14" s="827">
        <v>0.26293995859213248</v>
      </c>
      <c r="S14" s="832">
        <v>127</v>
      </c>
    </row>
    <row r="15" spans="1:19" ht="14.45" customHeight="1" x14ac:dyDescent="0.2">
      <c r="A15" s="821" t="s">
        <v>4962</v>
      </c>
      <c r="B15" s="822" t="s">
        <v>4963</v>
      </c>
      <c r="C15" s="822" t="s">
        <v>588</v>
      </c>
      <c r="D15" s="822" t="s">
        <v>4946</v>
      </c>
      <c r="E15" s="822" t="s">
        <v>4959</v>
      </c>
      <c r="F15" s="822" t="s">
        <v>5019</v>
      </c>
      <c r="G15" s="822" t="s">
        <v>5020</v>
      </c>
      <c r="H15" s="831">
        <v>5</v>
      </c>
      <c r="I15" s="831">
        <v>6565</v>
      </c>
      <c r="J15" s="822">
        <v>1.6565733030532426</v>
      </c>
      <c r="K15" s="822">
        <v>1313</v>
      </c>
      <c r="L15" s="831">
        <v>3</v>
      </c>
      <c r="M15" s="831">
        <v>3963</v>
      </c>
      <c r="N15" s="822">
        <v>1</v>
      </c>
      <c r="O15" s="822">
        <v>1321</v>
      </c>
      <c r="P15" s="831"/>
      <c r="Q15" s="831"/>
      <c r="R15" s="827"/>
      <c r="S15" s="832"/>
    </row>
    <row r="16" spans="1:19" ht="14.45" customHeight="1" x14ac:dyDescent="0.2">
      <c r="A16" s="821" t="s">
        <v>4962</v>
      </c>
      <c r="B16" s="822" t="s">
        <v>4963</v>
      </c>
      <c r="C16" s="822" t="s">
        <v>588</v>
      </c>
      <c r="D16" s="822" t="s">
        <v>4946</v>
      </c>
      <c r="E16" s="822" t="s">
        <v>4959</v>
      </c>
      <c r="F16" s="822" t="s">
        <v>5021</v>
      </c>
      <c r="G16" s="822" t="s">
        <v>5022</v>
      </c>
      <c r="H16" s="831"/>
      <c r="I16" s="831"/>
      <c r="J16" s="822"/>
      <c r="K16" s="822"/>
      <c r="L16" s="831">
        <v>1</v>
      </c>
      <c r="M16" s="831">
        <v>982</v>
      </c>
      <c r="N16" s="822">
        <v>1</v>
      </c>
      <c r="O16" s="822">
        <v>982</v>
      </c>
      <c r="P16" s="831">
        <v>1</v>
      </c>
      <c r="Q16" s="831">
        <v>989</v>
      </c>
      <c r="R16" s="827">
        <v>1.0071283095723014</v>
      </c>
      <c r="S16" s="832">
        <v>989</v>
      </c>
    </row>
    <row r="17" spans="1:19" ht="14.45" customHeight="1" x14ac:dyDescent="0.2">
      <c r="A17" s="821" t="s">
        <v>4962</v>
      </c>
      <c r="B17" s="822" t="s">
        <v>4963</v>
      </c>
      <c r="C17" s="822" t="s">
        <v>588</v>
      </c>
      <c r="D17" s="822" t="s">
        <v>4946</v>
      </c>
      <c r="E17" s="822" t="s">
        <v>4959</v>
      </c>
      <c r="F17" s="822" t="s">
        <v>5027</v>
      </c>
      <c r="G17" s="822" t="s">
        <v>5028</v>
      </c>
      <c r="H17" s="831">
        <v>3</v>
      </c>
      <c r="I17" s="831">
        <v>492</v>
      </c>
      <c r="J17" s="822"/>
      <c r="K17" s="822">
        <v>164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4962</v>
      </c>
      <c r="B18" s="822" t="s">
        <v>4963</v>
      </c>
      <c r="C18" s="822" t="s">
        <v>588</v>
      </c>
      <c r="D18" s="822" t="s">
        <v>4946</v>
      </c>
      <c r="E18" s="822" t="s">
        <v>4959</v>
      </c>
      <c r="F18" s="822" t="s">
        <v>5029</v>
      </c>
      <c r="G18" s="822" t="s">
        <v>5030</v>
      </c>
      <c r="H18" s="831">
        <v>33</v>
      </c>
      <c r="I18" s="831">
        <v>1099.98</v>
      </c>
      <c r="J18" s="822">
        <v>0.57894293624143423</v>
      </c>
      <c r="K18" s="822">
        <v>33.332727272727276</v>
      </c>
      <c r="L18" s="831">
        <v>57</v>
      </c>
      <c r="M18" s="831">
        <v>1899.9799999999998</v>
      </c>
      <c r="N18" s="822">
        <v>1</v>
      </c>
      <c r="O18" s="822">
        <v>33.33298245614035</v>
      </c>
      <c r="P18" s="831">
        <v>16</v>
      </c>
      <c r="Q18" s="831">
        <v>533.32000000000005</v>
      </c>
      <c r="R18" s="827">
        <v>0.28069769155464802</v>
      </c>
      <c r="S18" s="832">
        <v>33.332500000000003</v>
      </c>
    </row>
    <row r="19" spans="1:19" ht="14.45" customHeight="1" x14ac:dyDescent="0.2">
      <c r="A19" s="821" t="s">
        <v>4962</v>
      </c>
      <c r="B19" s="822" t="s">
        <v>4963</v>
      </c>
      <c r="C19" s="822" t="s">
        <v>588</v>
      </c>
      <c r="D19" s="822" t="s">
        <v>4946</v>
      </c>
      <c r="E19" s="822" t="s">
        <v>4959</v>
      </c>
      <c r="F19" s="822" t="s">
        <v>5031</v>
      </c>
      <c r="G19" s="822" t="s">
        <v>5032</v>
      </c>
      <c r="H19" s="831">
        <v>241</v>
      </c>
      <c r="I19" s="831">
        <v>27956</v>
      </c>
      <c r="J19" s="822">
        <v>0.97967479674796742</v>
      </c>
      <c r="K19" s="822">
        <v>116</v>
      </c>
      <c r="L19" s="831">
        <v>246</v>
      </c>
      <c r="M19" s="831">
        <v>28536</v>
      </c>
      <c r="N19" s="822">
        <v>1</v>
      </c>
      <c r="O19" s="822">
        <v>116</v>
      </c>
      <c r="P19" s="831">
        <v>235</v>
      </c>
      <c r="Q19" s="831">
        <v>27495</v>
      </c>
      <c r="R19" s="827">
        <v>0.96351976450798993</v>
      </c>
      <c r="S19" s="832">
        <v>117</v>
      </c>
    </row>
    <row r="20" spans="1:19" ht="14.45" customHeight="1" x14ac:dyDescent="0.2">
      <c r="A20" s="821" t="s">
        <v>4962</v>
      </c>
      <c r="B20" s="822" t="s">
        <v>4963</v>
      </c>
      <c r="C20" s="822" t="s">
        <v>588</v>
      </c>
      <c r="D20" s="822" t="s">
        <v>4946</v>
      </c>
      <c r="E20" s="822" t="s">
        <v>4959</v>
      </c>
      <c r="F20" s="822" t="s">
        <v>5035</v>
      </c>
      <c r="G20" s="822" t="s">
        <v>5036</v>
      </c>
      <c r="H20" s="831">
        <v>5</v>
      </c>
      <c r="I20" s="831">
        <v>430</v>
      </c>
      <c r="J20" s="822">
        <v>1.6475095785440612</v>
      </c>
      <c r="K20" s="822">
        <v>86</v>
      </c>
      <c r="L20" s="831">
        <v>3</v>
      </c>
      <c r="M20" s="831">
        <v>261</v>
      </c>
      <c r="N20" s="822">
        <v>1</v>
      </c>
      <c r="O20" s="822">
        <v>87</v>
      </c>
      <c r="P20" s="831"/>
      <c r="Q20" s="831"/>
      <c r="R20" s="827"/>
      <c r="S20" s="832"/>
    </row>
    <row r="21" spans="1:19" ht="14.45" customHeight="1" x14ac:dyDescent="0.2">
      <c r="A21" s="821" t="s">
        <v>4962</v>
      </c>
      <c r="B21" s="822" t="s">
        <v>4963</v>
      </c>
      <c r="C21" s="822" t="s">
        <v>588</v>
      </c>
      <c r="D21" s="822" t="s">
        <v>4946</v>
      </c>
      <c r="E21" s="822" t="s">
        <v>4959</v>
      </c>
      <c r="F21" s="822" t="s">
        <v>5037</v>
      </c>
      <c r="G21" s="822" t="s">
        <v>5038</v>
      </c>
      <c r="H21" s="831">
        <v>1</v>
      </c>
      <c r="I21" s="831">
        <v>32</v>
      </c>
      <c r="J21" s="822">
        <v>0.32323232323232326</v>
      </c>
      <c r="K21" s="822">
        <v>32</v>
      </c>
      <c r="L21" s="831">
        <v>3</v>
      </c>
      <c r="M21" s="831">
        <v>99</v>
      </c>
      <c r="N21" s="822">
        <v>1</v>
      </c>
      <c r="O21" s="822">
        <v>33</v>
      </c>
      <c r="P21" s="831">
        <v>1</v>
      </c>
      <c r="Q21" s="831">
        <v>33</v>
      </c>
      <c r="R21" s="827">
        <v>0.33333333333333331</v>
      </c>
      <c r="S21" s="832">
        <v>33</v>
      </c>
    </row>
    <row r="22" spans="1:19" ht="14.45" customHeight="1" x14ac:dyDescent="0.2">
      <c r="A22" s="821" t="s">
        <v>4962</v>
      </c>
      <c r="B22" s="822" t="s">
        <v>4963</v>
      </c>
      <c r="C22" s="822" t="s">
        <v>588</v>
      </c>
      <c r="D22" s="822" t="s">
        <v>4946</v>
      </c>
      <c r="E22" s="822" t="s">
        <v>4959</v>
      </c>
      <c r="F22" s="822" t="s">
        <v>5039</v>
      </c>
      <c r="G22" s="822" t="s">
        <v>5040</v>
      </c>
      <c r="H22" s="831">
        <v>20</v>
      </c>
      <c r="I22" s="831">
        <v>0</v>
      </c>
      <c r="J22" s="822"/>
      <c r="K22" s="822">
        <v>0</v>
      </c>
      <c r="L22" s="831">
        <v>78</v>
      </c>
      <c r="M22" s="831">
        <v>0</v>
      </c>
      <c r="N22" s="822"/>
      <c r="O22" s="822">
        <v>0</v>
      </c>
      <c r="P22" s="831">
        <v>30</v>
      </c>
      <c r="Q22" s="831">
        <v>0</v>
      </c>
      <c r="R22" s="827"/>
      <c r="S22" s="832">
        <v>0</v>
      </c>
    </row>
    <row r="23" spans="1:19" ht="14.45" customHeight="1" x14ac:dyDescent="0.2">
      <c r="A23" s="821" t="s">
        <v>4962</v>
      </c>
      <c r="B23" s="822" t="s">
        <v>4963</v>
      </c>
      <c r="C23" s="822" t="s">
        <v>588</v>
      </c>
      <c r="D23" s="822" t="s">
        <v>4946</v>
      </c>
      <c r="E23" s="822" t="s">
        <v>4959</v>
      </c>
      <c r="F23" s="822" t="s">
        <v>5043</v>
      </c>
      <c r="G23" s="822" t="s">
        <v>5044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501</v>
      </c>
      <c r="R23" s="827"/>
      <c r="S23" s="832">
        <v>501</v>
      </c>
    </row>
    <row r="24" spans="1:19" ht="14.45" customHeight="1" x14ac:dyDescent="0.2">
      <c r="A24" s="821" t="s">
        <v>4962</v>
      </c>
      <c r="B24" s="822" t="s">
        <v>4963</v>
      </c>
      <c r="C24" s="822" t="s">
        <v>588</v>
      </c>
      <c r="D24" s="822" t="s">
        <v>4946</v>
      </c>
      <c r="E24" s="822" t="s">
        <v>4959</v>
      </c>
      <c r="F24" s="822" t="s">
        <v>5047</v>
      </c>
      <c r="G24" s="822" t="s">
        <v>5048</v>
      </c>
      <c r="H24" s="831">
        <v>1</v>
      </c>
      <c r="I24" s="831">
        <v>158</v>
      </c>
      <c r="J24" s="822"/>
      <c r="K24" s="822">
        <v>158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4962</v>
      </c>
      <c r="B25" s="822" t="s">
        <v>4963</v>
      </c>
      <c r="C25" s="822" t="s">
        <v>588</v>
      </c>
      <c r="D25" s="822" t="s">
        <v>4946</v>
      </c>
      <c r="E25" s="822" t="s">
        <v>4959</v>
      </c>
      <c r="F25" s="822" t="s">
        <v>4960</v>
      </c>
      <c r="G25" s="822" t="s">
        <v>4961</v>
      </c>
      <c r="H25" s="831">
        <v>2</v>
      </c>
      <c r="I25" s="831">
        <v>504</v>
      </c>
      <c r="J25" s="822">
        <v>0.24803149606299213</v>
      </c>
      <c r="K25" s="822">
        <v>252</v>
      </c>
      <c r="L25" s="831">
        <v>8</v>
      </c>
      <c r="M25" s="831">
        <v>2032</v>
      </c>
      <c r="N25" s="822">
        <v>1</v>
      </c>
      <c r="O25" s="822">
        <v>254</v>
      </c>
      <c r="P25" s="831">
        <v>4</v>
      </c>
      <c r="Q25" s="831">
        <v>1020</v>
      </c>
      <c r="R25" s="827">
        <v>0.50196850393700787</v>
      </c>
      <c r="S25" s="832">
        <v>255</v>
      </c>
    </row>
    <row r="26" spans="1:19" ht="14.45" customHeight="1" x14ac:dyDescent="0.2">
      <c r="A26" s="821" t="s">
        <v>4962</v>
      </c>
      <c r="B26" s="822" t="s">
        <v>4963</v>
      </c>
      <c r="C26" s="822" t="s">
        <v>588</v>
      </c>
      <c r="D26" s="822" t="s">
        <v>4946</v>
      </c>
      <c r="E26" s="822" t="s">
        <v>4959</v>
      </c>
      <c r="F26" s="822" t="s">
        <v>5063</v>
      </c>
      <c r="G26" s="822" t="s">
        <v>5064</v>
      </c>
      <c r="H26" s="831">
        <v>1</v>
      </c>
      <c r="I26" s="831">
        <v>59</v>
      </c>
      <c r="J26" s="822"/>
      <c r="K26" s="822">
        <v>59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4962</v>
      </c>
      <c r="B27" s="822" t="s">
        <v>4963</v>
      </c>
      <c r="C27" s="822" t="s">
        <v>588</v>
      </c>
      <c r="D27" s="822" t="s">
        <v>4946</v>
      </c>
      <c r="E27" s="822" t="s">
        <v>4959</v>
      </c>
      <c r="F27" s="822" t="s">
        <v>5065</v>
      </c>
      <c r="G27" s="822" t="s">
        <v>5066</v>
      </c>
      <c r="H27" s="831">
        <v>1</v>
      </c>
      <c r="I27" s="831">
        <v>375</v>
      </c>
      <c r="J27" s="822"/>
      <c r="K27" s="822">
        <v>375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4962</v>
      </c>
      <c r="B28" s="822" t="s">
        <v>4963</v>
      </c>
      <c r="C28" s="822" t="s">
        <v>588</v>
      </c>
      <c r="D28" s="822" t="s">
        <v>4946</v>
      </c>
      <c r="E28" s="822" t="s">
        <v>4959</v>
      </c>
      <c r="F28" s="822" t="s">
        <v>5075</v>
      </c>
      <c r="G28" s="822" t="s">
        <v>5076</v>
      </c>
      <c r="H28" s="831">
        <v>1</v>
      </c>
      <c r="I28" s="831">
        <v>133</v>
      </c>
      <c r="J28" s="822"/>
      <c r="K28" s="822">
        <v>133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4962</v>
      </c>
      <c r="B29" s="822" t="s">
        <v>4963</v>
      </c>
      <c r="C29" s="822" t="s">
        <v>588</v>
      </c>
      <c r="D29" s="822" t="s">
        <v>4946</v>
      </c>
      <c r="E29" s="822" t="s">
        <v>4959</v>
      </c>
      <c r="F29" s="822" t="s">
        <v>5077</v>
      </c>
      <c r="G29" s="822" t="s">
        <v>5078</v>
      </c>
      <c r="H29" s="831">
        <v>7</v>
      </c>
      <c r="I29" s="831">
        <v>1015</v>
      </c>
      <c r="J29" s="822">
        <v>2.3333333333333335</v>
      </c>
      <c r="K29" s="822">
        <v>145</v>
      </c>
      <c r="L29" s="831">
        <v>3</v>
      </c>
      <c r="M29" s="831">
        <v>435</v>
      </c>
      <c r="N29" s="822">
        <v>1</v>
      </c>
      <c r="O29" s="822">
        <v>145</v>
      </c>
      <c r="P29" s="831"/>
      <c r="Q29" s="831"/>
      <c r="R29" s="827"/>
      <c r="S29" s="832"/>
    </row>
    <row r="30" spans="1:19" ht="14.45" customHeight="1" x14ac:dyDescent="0.2">
      <c r="A30" s="821" t="s">
        <v>4962</v>
      </c>
      <c r="B30" s="822" t="s">
        <v>4963</v>
      </c>
      <c r="C30" s="822" t="s">
        <v>588</v>
      </c>
      <c r="D30" s="822" t="s">
        <v>4946</v>
      </c>
      <c r="E30" s="822" t="s">
        <v>4959</v>
      </c>
      <c r="F30" s="822" t="s">
        <v>5087</v>
      </c>
      <c r="G30" s="822" t="s">
        <v>5088</v>
      </c>
      <c r="H30" s="831"/>
      <c r="I30" s="831"/>
      <c r="J30" s="822"/>
      <c r="K30" s="822"/>
      <c r="L30" s="831">
        <v>1</v>
      </c>
      <c r="M30" s="831">
        <v>752</v>
      </c>
      <c r="N30" s="822">
        <v>1</v>
      </c>
      <c r="O30" s="822">
        <v>752</v>
      </c>
      <c r="P30" s="831"/>
      <c r="Q30" s="831"/>
      <c r="R30" s="827"/>
      <c r="S30" s="832"/>
    </row>
    <row r="31" spans="1:19" ht="14.45" customHeight="1" x14ac:dyDescent="0.2">
      <c r="A31" s="821" t="s">
        <v>4962</v>
      </c>
      <c r="B31" s="822" t="s">
        <v>4963</v>
      </c>
      <c r="C31" s="822" t="s">
        <v>588</v>
      </c>
      <c r="D31" s="822" t="s">
        <v>4946</v>
      </c>
      <c r="E31" s="822" t="s">
        <v>4959</v>
      </c>
      <c r="F31" s="822" t="s">
        <v>5095</v>
      </c>
      <c r="G31" s="822" t="s">
        <v>5096</v>
      </c>
      <c r="H31" s="831">
        <v>1</v>
      </c>
      <c r="I31" s="831">
        <v>87</v>
      </c>
      <c r="J31" s="822"/>
      <c r="K31" s="822">
        <v>87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4962</v>
      </c>
      <c r="B32" s="822" t="s">
        <v>4963</v>
      </c>
      <c r="C32" s="822" t="s">
        <v>588</v>
      </c>
      <c r="D32" s="822" t="s">
        <v>1702</v>
      </c>
      <c r="E32" s="822" t="s">
        <v>4964</v>
      </c>
      <c r="F32" s="822" t="s">
        <v>4965</v>
      </c>
      <c r="G32" s="822" t="s">
        <v>4966</v>
      </c>
      <c r="H32" s="831"/>
      <c r="I32" s="831"/>
      <c r="J32" s="822"/>
      <c r="K32" s="822"/>
      <c r="L32" s="831">
        <v>0.8</v>
      </c>
      <c r="M32" s="831">
        <v>55.76</v>
      </c>
      <c r="N32" s="822">
        <v>1</v>
      </c>
      <c r="O32" s="822">
        <v>69.699999999999989</v>
      </c>
      <c r="P32" s="831"/>
      <c r="Q32" s="831"/>
      <c r="R32" s="827"/>
      <c r="S32" s="832"/>
    </row>
    <row r="33" spans="1:19" ht="14.45" customHeight="1" x14ac:dyDescent="0.2">
      <c r="A33" s="821" t="s">
        <v>4962</v>
      </c>
      <c r="B33" s="822" t="s">
        <v>4963</v>
      </c>
      <c r="C33" s="822" t="s">
        <v>588</v>
      </c>
      <c r="D33" s="822" t="s">
        <v>1702</v>
      </c>
      <c r="E33" s="822" t="s">
        <v>4959</v>
      </c>
      <c r="F33" s="822" t="s">
        <v>4978</v>
      </c>
      <c r="G33" s="822" t="s">
        <v>4979</v>
      </c>
      <c r="H33" s="831">
        <v>4</v>
      </c>
      <c r="I33" s="831">
        <v>332</v>
      </c>
      <c r="J33" s="822">
        <v>3.9523809523809526</v>
      </c>
      <c r="K33" s="822">
        <v>83</v>
      </c>
      <c r="L33" s="831">
        <v>1</v>
      </c>
      <c r="M33" s="831">
        <v>84</v>
      </c>
      <c r="N33" s="822">
        <v>1</v>
      </c>
      <c r="O33" s="822">
        <v>84</v>
      </c>
      <c r="P33" s="831">
        <v>4</v>
      </c>
      <c r="Q33" s="831">
        <v>340</v>
      </c>
      <c r="R33" s="827">
        <v>4.0476190476190474</v>
      </c>
      <c r="S33" s="832">
        <v>85</v>
      </c>
    </row>
    <row r="34" spans="1:19" ht="14.45" customHeight="1" x14ac:dyDescent="0.2">
      <c r="A34" s="821" t="s">
        <v>4962</v>
      </c>
      <c r="B34" s="822" t="s">
        <v>4963</v>
      </c>
      <c r="C34" s="822" t="s">
        <v>588</v>
      </c>
      <c r="D34" s="822" t="s">
        <v>1702</v>
      </c>
      <c r="E34" s="822" t="s">
        <v>4959</v>
      </c>
      <c r="F34" s="822" t="s">
        <v>4980</v>
      </c>
      <c r="G34" s="822" t="s">
        <v>4981</v>
      </c>
      <c r="H34" s="831"/>
      <c r="I34" s="831"/>
      <c r="J34" s="822"/>
      <c r="K34" s="822"/>
      <c r="L34" s="831">
        <v>2</v>
      </c>
      <c r="M34" s="831">
        <v>214</v>
      </c>
      <c r="N34" s="822">
        <v>1</v>
      </c>
      <c r="O34" s="822">
        <v>107</v>
      </c>
      <c r="P34" s="831"/>
      <c r="Q34" s="831"/>
      <c r="R34" s="827"/>
      <c r="S34" s="832"/>
    </row>
    <row r="35" spans="1:19" ht="14.45" customHeight="1" x14ac:dyDescent="0.2">
      <c r="A35" s="821" t="s">
        <v>4962</v>
      </c>
      <c r="B35" s="822" t="s">
        <v>4963</v>
      </c>
      <c r="C35" s="822" t="s">
        <v>588</v>
      </c>
      <c r="D35" s="822" t="s">
        <v>1702</v>
      </c>
      <c r="E35" s="822" t="s">
        <v>4959</v>
      </c>
      <c r="F35" s="822" t="s">
        <v>4989</v>
      </c>
      <c r="G35" s="822" t="s">
        <v>4990</v>
      </c>
      <c r="H35" s="831"/>
      <c r="I35" s="831"/>
      <c r="J35" s="822"/>
      <c r="K35" s="822"/>
      <c r="L35" s="831">
        <v>1</v>
      </c>
      <c r="M35" s="831">
        <v>242</v>
      </c>
      <c r="N35" s="822">
        <v>1</v>
      </c>
      <c r="O35" s="822">
        <v>242</v>
      </c>
      <c r="P35" s="831"/>
      <c r="Q35" s="831"/>
      <c r="R35" s="827"/>
      <c r="S35" s="832"/>
    </row>
    <row r="36" spans="1:19" ht="14.45" customHeight="1" x14ac:dyDescent="0.2">
      <c r="A36" s="821" t="s">
        <v>4962</v>
      </c>
      <c r="B36" s="822" t="s">
        <v>4963</v>
      </c>
      <c r="C36" s="822" t="s">
        <v>588</v>
      </c>
      <c r="D36" s="822" t="s">
        <v>1702</v>
      </c>
      <c r="E36" s="822" t="s">
        <v>4959</v>
      </c>
      <c r="F36" s="822" t="s">
        <v>4995</v>
      </c>
      <c r="G36" s="822" t="s">
        <v>4996</v>
      </c>
      <c r="H36" s="831"/>
      <c r="I36" s="831"/>
      <c r="J36" s="822"/>
      <c r="K36" s="822"/>
      <c r="L36" s="831">
        <v>1</v>
      </c>
      <c r="M36" s="831">
        <v>91</v>
      </c>
      <c r="N36" s="822">
        <v>1</v>
      </c>
      <c r="O36" s="822">
        <v>91</v>
      </c>
      <c r="P36" s="831"/>
      <c r="Q36" s="831"/>
      <c r="R36" s="827"/>
      <c r="S36" s="832"/>
    </row>
    <row r="37" spans="1:19" ht="14.45" customHeight="1" x14ac:dyDescent="0.2">
      <c r="A37" s="821" t="s">
        <v>4962</v>
      </c>
      <c r="B37" s="822" t="s">
        <v>4963</v>
      </c>
      <c r="C37" s="822" t="s">
        <v>588</v>
      </c>
      <c r="D37" s="822" t="s">
        <v>1702</v>
      </c>
      <c r="E37" s="822" t="s">
        <v>4959</v>
      </c>
      <c r="F37" s="822" t="s">
        <v>5001</v>
      </c>
      <c r="G37" s="822" t="s">
        <v>5002</v>
      </c>
      <c r="H37" s="831">
        <v>265</v>
      </c>
      <c r="I37" s="831">
        <v>33655</v>
      </c>
      <c r="J37" s="822">
        <v>1.0079365079365079</v>
      </c>
      <c r="K37" s="822">
        <v>127</v>
      </c>
      <c r="L37" s="831">
        <v>265</v>
      </c>
      <c r="M37" s="831">
        <v>33390</v>
      </c>
      <c r="N37" s="822">
        <v>1</v>
      </c>
      <c r="O37" s="822">
        <v>126</v>
      </c>
      <c r="P37" s="831">
        <v>118</v>
      </c>
      <c r="Q37" s="831">
        <v>14986</v>
      </c>
      <c r="R37" s="827">
        <v>0.44881701108116201</v>
      </c>
      <c r="S37" s="832">
        <v>127</v>
      </c>
    </row>
    <row r="38" spans="1:19" ht="14.45" customHeight="1" x14ac:dyDescent="0.2">
      <c r="A38" s="821" t="s">
        <v>4962</v>
      </c>
      <c r="B38" s="822" t="s">
        <v>4963</v>
      </c>
      <c r="C38" s="822" t="s">
        <v>588</v>
      </c>
      <c r="D38" s="822" t="s">
        <v>1702</v>
      </c>
      <c r="E38" s="822" t="s">
        <v>4959</v>
      </c>
      <c r="F38" s="822" t="s">
        <v>5015</v>
      </c>
      <c r="G38" s="822" t="s">
        <v>5016</v>
      </c>
      <c r="H38" s="831"/>
      <c r="I38" s="831"/>
      <c r="J38" s="822"/>
      <c r="K38" s="822"/>
      <c r="L38" s="831">
        <v>2</v>
      </c>
      <c r="M38" s="831">
        <v>3374</v>
      </c>
      <c r="N38" s="822">
        <v>1</v>
      </c>
      <c r="O38" s="822">
        <v>1687</v>
      </c>
      <c r="P38" s="831"/>
      <c r="Q38" s="831"/>
      <c r="R38" s="827"/>
      <c r="S38" s="832"/>
    </row>
    <row r="39" spans="1:19" ht="14.45" customHeight="1" x14ac:dyDescent="0.2">
      <c r="A39" s="821" t="s">
        <v>4962</v>
      </c>
      <c r="B39" s="822" t="s">
        <v>4963</v>
      </c>
      <c r="C39" s="822" t="s">
        <v>588</v>
      </c>
      <c r="D39" s="822" t="s">
        <v>1702</v>
      </c>
      <c r="E39" s="822" t="s">
        <v>4959</v>
      </c>
      <c r="F39" s="822" t="s">
        <v>5019</v>
      </c>
      <c r="G39" s="822" t="s">
        <v>5020</v>
      </c>
      <c r="H39" s="831"/>
      <c r="I39" s="831"/>
      <c r="J39" s="822"/>
      <c r="K39" s="822"/>
      <c r="L39" s="831">
        <v>1</v>
      </c>
      <c r="M39" s="831">
        <v>1321</v>
      </c>
      <c r="N39" s="822">
        <v>1</v>
      </c>
      <c r="O39" s="822">
        <v>1321</v>
      </c>
      <c r="P39" s="831">
        <v>1</v>
      </c>
      <c r="Q39" s="831">
        <v>1328</v>
      </c>
      <c r="R39" s="827">
        <v>1.0052990158970476</v>
      </c>
      <c r="S39" s="832">
        <v>1328</v>
      </c>
    </row>
    <row r="40" spans="1:19" ht="14.45" customHeight="1" x14ac:dyDescent="0.2">
      <c r="A40" s="821" t="s">
        <v>4962</v>
      </c>
      <c r="B40" s="822" t="s">
        <v>4963</v>
      </c>
      <c r="C40" s="822" t="s">
        <v>588</v>
      </c>
      <c r="D40" s="822" t="s">
        <v>1702</v>
      </c>
      <c r="E40" s="822" t="s">
        <v>4959</v>
      </c>
      <c r="F40" s="822" t="s">
        <v>5027</v>
      </c>
      <c r="G40" s="822" t="s">
        <v>5028</v>
      </c>
      <c r="H40" s="831">
        <v>1</v>
      </c>
      <c r="I40" s="831">
        <v>164</v>
      </c>
      <c r="J40" s="822">
        <v>0.9939393939393939</v>
      </c>
      <c r="K40" s="822">
        <v>164</v>
      </c>
      <c r="L40" s="831">
        <v>1</v>
      </c>
      <c r="M40" s="831">
        <v>165</v>
      </c>
      <c r="N40" s="822">
        <v>1</v>
      </c>
      <c r="O40" s="822">
        <v>165</v>
      </c>
      <c r="P40" s="831"/>
      <c r="Q40" s="831"/>
      <c r="R40" s="827"/>
      <c r="S40" s="832"/>
    </row>
    <row r="41" spans="1:19" ht="14.45" customHeight="1" x14ac:dyDescent="0.2">
      <c r="A41" s="821" t="s">
        <v>4962</v>
      </c>
      <c r="B41" s="822" t="s">
        <v>4963</v>
      </c>
      <c r="C41" s="822" t="s">
        <v>588</v>
      </c>
      <c r="D41" s="822" t="s">
        <v>1702</v>
      </c>
      <c r="E41" s="822" t="s">
        <v>4959</v>
      </c>
      <c r="F41" s="822" t="s">
        <v>5029</v>
      </c>
      <c r="G41" s="822" t="s">
        <v>5030</v>
      </c>
      <c r="H41" s="831">
        <v>211</v>
      </c>
      <c r="I41" s="831">
        <v>7033.2999999999993</v>
      </c>
      <c r="J41" s="822">
        <v>0.69867750648432092</v>
      </c>
      <c r="K41" s="822">
        <v>33.333175355450237</v>
      </c>
      <c r="L41" s="831">
        <v>302</v>
      </c>
      <c r="M41" s="831">
        <v>10066.589999999998</v>
      </c>
      <c r="N41" s="822">
        <v>1</v>
      </c>
      <c r="O41" s="822">
        <v>33.333079470198669</v>
      </c>
      <c r="P41" s="831">
        <v>132</v>
      </c>
      <c r="Q41" s="831">
        <v>4399.9699999999993</v>
      </c>
      <c r="R41" s="827">
        <v>0.43708644138680525</v>
      </c>
      <c r="S41" s="832">
        <v>33.333106060606056</v>
      </c>
    </row>
    <row r="42" spans="1:19" ht="14.45" customHeight="1" x14ac:dyDescent="0.2">
      <c r="A42" s="821" t="s">
        <v>4962</v>
      </c>
      <c r="B42" s="822" t="s">
        <v>4963</v>
      </c>
      <c r="C42" s="822" t="s">
        <v>588</v>
      </c>
      <c r="D42" s="822" t="s">
        <v>1702</v>
      </c>
      <c r="E42" s="822" t="s">
        <v>4959</v>
      </c>
      <c r="F42" s="822" t="s">
        <v>5035</v>
      </c>
      <c r="G42" s="822" t="s">
        <v>5036</v>
      </c>
      <c r="H42" s="831"/>
      <c r="I42" s="831"/>
      <c r="J42" s="822"/>
      <c r="K42" s="822"/>
      <c r="L42" s="831">
        <v>6</v>
      </c>
      <c r="M42" s="831">
        <v>522</v>
      </c>
      <c r="N42" s="822">
        <v>1</v>
      </c>
      <c r="O42" s="822">
        <v>87</v>
      </c>
      <c r="P42" s="831">
        <v>1</v>
      </c>
      <c r="Q42" s="831">
        <v>88</v>
      </c>
      <c r="R42" s="827">
        <v>0.16858237547892721</v>
      </c>
      <c r="S42" s="832">
        <v>88</v>
      </c>
    </row>
    <row r="43" spans="1:19" ht="14.45" customHeight="1" x14ac:dyDescent="0.2">
      <c r="A43" s="821" t="s">
        <v>4962</v>
      </c>
      <c r="B43" s="822" t="s">
        <v>4963</v>
      </c>
      <c r="C43" s="822" t="s">
        <v>588</v>
      </c>
      <c r="D43" s="822" t="s">
        <v>1702</v>
      </c>
      <c r="E43" s="822" t="s">
        <v>4959</v>
      </c>
      <c r="F43" s="822" t="s">
        <v>5037</v>
      </c>
      <c r="G43" s="822" t="s">
        <v>5038</v>
      </c>
      <c r="H43" s="831"/>
      <c r="I43" s="831"/>
      <c r="J43" s="822"/>
      <c r="K43" s="822"/>
      <c r="L43" s="831">
        <v>3</v>
      </c>
      <c r="M43" s="831">
        <v>99</v>
      </c>
      <c r="N43" s="822">
        <v>1</v>
      </c>
      <c r="O43" s="822">
        <v>33</v>
      </c>
      <c r="P43" s="831"/>
      <c r="Q43" s="831"/>
      <c r="R43" s="827"/>
      <c r="S43" s="832"/>
    </row>
    <row r="44" spans="1:19" ht="14.45" customHeight="1" x14ac:dyDescent="0.2">
      <c r="A44" s="821" t="s">
        <v>4962</v>
      </c>
      <c r="B44" s="822" t="s">
        <v>4963</v>
      </c>
      <c r="C44" s="822" t="s">
        <v>588</v>
      </c>
      <c r="D44" s="822" t="s">
        <v>1702</v>
      </c>
      <c r="E44" s="822" t="s">
        <v>4959</v>
      </c>
      <c r="F44" s="822" t="s">
        <v>4960</v>
      </c>
      <c r="G44" s="822" t="s">
        <v>4961</v>
      </c>
      <c r="H44" s="831">
        <v>18</v>
      </c>
      <c r="I44" s="831">
        <v>4536</v>
      </c>
      <c r="J44" s="822">
        <v>0.18038654259126699</v>
      </c>
      <c r="K44" s="822">
        <v>252</v>
      </c>
      <c r="L44" s="831">
        <v>99</v>
      </c>
      <c r="M44" s="831">
        <v>25146</v>
      </c>
      <c r="N44" s="822">
        <v>1</v>
      </c>
      <c r="O44" s="822">
        <v>254</v>
      </c>
      <c r="P44" s="831">
        <v>33</v>
      </c>
      <c r="Q44" s="831">
        <v>8415</v>
      </c>
      <c r="R44" s="827">
        <v>0.3346456692913386</v>
      </c>
      <c r="S44" s="832">
        <v>255</v>
      </c>
    </row>
    <row r="45" spans="1:19" ht="14.45" customHeight="1" x14ac:dyDescent="0.2">
      <c r="A45" s="821" t="s">
        <v>4962</v>
      </c>
      <c r="B45" s="822" t="s">
        <v>4963</v>
      </c>
      <c r="C45" s="822" t="s">
        <v>588</v>
      </c>
      <c r="D45" s="822" t="s">
        <v>1702</v>
      </c>
      <c r="E45" s="822" t="s">
        <v>4959</v>
      </c>
      <c r="F45" s="822" t="s">
        <v>5065</v>
      </c>
      <c r="G45" s="822" t="s">
        <v>5066</v>
      </c>
      <c r="H45" s="831"/>
      <c r="I45" s="831"/>
      <c r="J45" s="822"/>
      <c r="K45" s="822"/>
      <c r="L45" s="831">
        <v>1</v>
      </c>
      <c r="M45" s="831">
        <v>376</v>
      </c>
      <c r="N45" s="822">
        <v>1</v>
      </c>
      <c r="O45" s="822">
        <v>376</v>
      </c>
      <c r="P45" s="831"/>
      <c r="Q45" s="831"/>
      <c r="R45" s="827"/>
      <c r="S45" s="832"/>
    </row>
    <row r="46" spans="1:19" ht="14.45" customHeight="1" x14ac:dyDescent="0.2">
      <c r="A46" s="821" t="s">
        <v>4962</v>
      </c>
      <c r="B46" s="822" t="s">
        <v>4963</v>
      </c>
      <c r="C46" s="822" t="s">
        <v>588</v>
      </c>
      <c r="D46" s="822" t="s">
        <v>1702</v>
      </c>
      <c r="E46" s="822" t="s">
        <v>4959</v>
      </c>
      <c r="F46" s="822" t="s">
        <v>5095</v>
      </c>
      <c r="G46" s="822" t="s">
        <v>5096</v>
      </c>
      <c r="H46" s="831"/>
      <c r="I46" s="831"/>
      <c r="J46" s="822"/>
      <c r="K46" s="822"/>
      <c r="L46" s="831">
        <v>1</v>
      </c>
      <c r="M46" s="831">
        <v>87</v>
      </c>
      <c r="N46" s="822">
        <v>1</v>
      </c>
      <c r="O46" s="822">
        <v>87</v>
      </c>
      <c r="P46" s="831"/>
      <c r="Q46" s="831"/>
      <c r="R46" s="827"/>
      <c r="S46" s="832"/>
    </row>
    <row r="47" spans="1:19" ht="14.45" customHeight="1" x14ac:dyDescent="0.2">
      <c r="A47" s="821" t="s">
        <v>4962</v>
      </c>
      <c r="B47" s="822" t="s">
        <v>4963</v>
      </c>
      <c r="C47" s="822" t="s">
        <v>588</v>
      </c>
      <c r="D47" s="822" t="s">
        <v>1703</v>
      </c>
      <c r="E47" s="822" t="s">
        <v>4964</v>
      </c>
      <c r="F47" s="822" t="s">
        <v>4965</v>
      </c>
      <c r="G47" s="822" t="s">
        <v>4966</v>
      </c>
      <c r="H47" s="831">
        <v>1.5</v>
      </c>
      <c r="I47" s="831">
        <v>104.55</v>
      </c>
      <c r="J47" s="822">
        <v>0.5357142857142857</v>
      </c>
      <c r="K47" s="822">
        <v>69.7</v>
      </c>
      <c r="L47" s="831">
        <v>2.8</v>
      </c>
      <c r="M47" s="831">
        <v>195.16</v>
      </c>
      <c r="N47" s="822">
        <v>1</v>
      </c>
      <c r="O47" s="822">
        <v>69.7</v>
      </c>
      <c r="P47" s="831">
        <v>2.9000000000000004</v>
      </c>
      <c r="Q47" s="831">
        <v>202.13</v>
      </c>
      <c r="R47" s="827">
        <v>1.0357142857142858</v>
      </c>
      <c r="S47" s="832">
        <v>69.699999999999989</v>
      </c>
    </row>
    <row r="48" spans="1:19" ht="14.45" customHeight="1" x14ac:dyDescent="0.2">
      <c r="A48" s="821" t="s">
        <v>4962</v>
      </c>
      <c r="B48" s="822" t="s">
        <v>4963</v>
      </c>
      <c r="C48" s="822" t="s">
        <v>588</v>
      </c>
      <c r="D48" s="822" t="s">
        <v>1703</v>
      </c>
      <c r="E48" s="822" t="s">
        <v>4959</v>
      </c>
      <c r="F48" s="822" t="s">
        <v>4978</v>
      </c>
      <c r="G48" s="822" t="s">
        <v>4979</v>
      </c>
      <c r="H48" s="831">
        <v>229</v>
      </c>
      <c r="I48" s="831">
        <v>19007</v>
      </c>
      <c r="J48" s="822">
        <v>1.1972159234063997</v>
      </c>
      <c r="K48" s="822">
        <v>83</v>
      </c>
      <c r="L48" s="831">
        <v>189</v>
      </c>
      <c r="M48" s="831">
        <v>15876</v>
      </c>
      <c r="N48" s="822">
        <v>1</v>
      </c>
      <c r="O48" s="822">
        <v>84</v>
      </c>
      <c r="P48" s="831">
        <v>151</v>
      </c>
      <c r="Q48" s="831">
        <v>12835</v>
      </c>
      <c r="R48" s="827">
        <v>0.80845301083396326</v>
      </c>
      <c r="S48" s="832">
        <v>85</v>
      </c>
    </row>
    <row r="49" spans="1:19" ht="14.45" customHeight="1" x14ac:dyDescent="0.2">
      <c r="A49" s="821" t="s">
        <v>4962</v>
      </c>
      <c r="B49" s="822" t="s">
        <v>4963</v>
      </c>
      <c r="C49" s="822" t="s">
        <v>588</v>
      </c>
      <c r="D49" s="822" t="s">
        <v>1703</v>
      </c>
      <c r="E49" s="822" t="s">
        <v>4959</v>
      </c>
      <c r="F49" s="822" t="s">
        <v>4982</v>
      </c>
      <c r="G49" s="822" t="s">
        <v>4983</v>
      </c>
      <c r="H49" s="831">
        <v>2</v>
      </c>
      <c r="I49" s="831">
        <v>74</v>
      </c>
      <c r="J49" s="822">
        <v>0.48684210526315791</v>
      </c>
      <c r="K49" s="822">
        <v>37</v>
      </c>
      <c r="L49" s="831">
        <v>4</v>
      </c>
      <c r="M49" s="831">
        <v>152</v>
      </c>
      <c r="N49" s="822">
        <v>1</v>
      </c>
      <c r="O49" s="822">
        <v>38</v>
      </c>
      <c r="P49" s="831">
        <v>7</v>
      </c>
      <c r="Q49" s="831">
        <v>266</v>
      </c>
      <c r="R49" s="827">
        <v>1.75</v>
      </c>
      <c r="S49" s="832">
        <v>38</v>
      </c>
    </row>
    <row r="50" spans="1:19" ht="14.45" customHeight="1" x14ac:dyDescent="0.2">
      <c r="A50" s="821" t="s">
        <v>4962</v>
      </c>
      <c r="B50" s="822" t="s">
        <v>4963</v>
      </c>
      <c r="C50" s="822" t="s">
        <v>588</v>
      </c>
      <c r="D50" s="822" t="s">
        <v>1703</v>
      </c>
      <c r="E50" s="822" t="s">
        <v>4959</v>
      </c>
      <c r="F50" s="822" t="s">
        <v>4991</v>
      </c>
      <c r="G50" s="822" t="s">
        <v>4992</v>
      </c>
      <c r="H50" s="831">
        <v>7</v>
      </c>
      <c r="I50" s="831">
        <v>2674</v>
      </c>
      <c r="J50" s="822">
        <v>0.69635416666666672</v>
      </c>
      <c r="K50" s="822">
        <v>382</v>
      </c>
      <c r="L50" s="831">
        <v>10</v>
      </c>
      <c r="M50" s="831">
        <v>3840</v>
      </c>
      <c r="N50" s="822">
        <v>1</v>
      </c>
      <c r="O50" s="822">
        <v>384</v>
      </c>
      <c r="P50" s="831"/>
      <c r="Q50" s="831"/>
      <c r="R50" s="827"/>
      <c r="S50" s="832"/>
    </row>
    <row r="51" spans="1:19" ht="14.45" customHeight="1" x14ac:dyDescent="0.2">
      <c r="A51" s="821" t="s">
        <v>4962</v>
      </c>
      <c r="B51" s="822" t="s">
        <v>4963</v>
      </c>
      <c r="C51" s="822" t="s">
        <v>588</v>
      </c>
      <c r="D51" s="822" t="s">
        <v>1703</v>
      </c>
      <c r="E51" s="822" t="s">
        <v>4959</v>
      </c>
      <c r="F51" s="822" t="s">
        <v>4993</v>
      </c>
      <c r="G51" s="822" t="s">
        <v>4994</v>
      </c>
      <c r="H51" s="831">
        <v>1</v>
      </c>
      <c r="I51" s="831">
        <v>604</v>
      </c>
      <c r="J51" s="822"/>
      <c r="K51" s="822">
        <v>604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4962</v>
      </c>
      <c r="B52" s="822" t="s">
        <v>4963</v>
      </c>
      <c r="C52" s="822" t="s">
        <v>588</v>
      </c>
      <c r="D52" s="822" t="s">
        <v>1703</v>
      </c>
      <c r="E52" s="822" t="s">
        <v>4959</v>
      </c>
      <c r="F52" s="822" t="s">
        <v>4995</v>
      </c>
      <c r="G52" s="822" t="s">
        <v>4996</v>
      </c>
      <c r="H52" s="831">
        <v>163</v>
      </c>
      <c r="I52" s="831">
        <v>14833</v>
      </c>
      <c r="J52" s="822">
        <v>1.1985294117647058</v>
      </c>
      <c r="K52" s="822">
        <v>91</v>
      </c>
      <c r="L52" s="831">
        <v>136</v>
      </c>
      <c r="M52" s="831">
        <v>12376</v>
      </c>
      <c r="N52" s="822">
        <v>1</v>
      </c>
      <c r="O52" s="822">
        <v>91</v>
      </c>
      <c r="P52" s="831">
        <v>127</v>
      </c>
      <c r="Q52" s="831">
        <v>11684</v>
      </c>
      <c r="R52" s="827">
        <v>0.94408532643826759</v>
      </c>
      <c r="S52" s="832">
        <v>92</v>
      </c>
    </row>
    <row r="53" spans="1:19" ht="14.45" customHeight="1" x14ac:dyDescent="0.2">
      <c r="A53" s="821" t="s">
        <v>4962</v>
      </c>
      <c r="B53" s="822" t="s">
        <v>4963</v>
      </c>
      <c r="C53" s="822" t="s">
        <v>588</v>
      </c>
      <c r="D53" s="822" t="s">
        <v>1703</v>
      </c>
      <c r="E53" s="822" t="s">
        <v>4959</v>
      </c>
      <c r="F53" s="822" t="s">
        <v>4999</v>
      </c>
      <c r="G53" s="822" t="s">
        <v>5000</v>
      </c>
      <c r="H53" s="831">
        <v>23</v>
      </c>
      <c r="I53" s="831">
        <v>1863</v>
      </c>
      <c r="J53" s="822">
        <v>0.88461538461538458</v>
      </c>
      <c r="K53" s="822">
        <v>81</v>
      </c>
      <c r="L53" s="831">
        <v>26</v>
      </c>
      <c r="M53" s="831">
        <v>2106</v>
      </c>
      <c r="N53" s="822">
        <v>1</v>
      </c>
      <c r="O53" s="822">
        <v>81</v>
      </c>
      <c r="P53" s="831">
        <v>18</v>
      </c>
      <c r="Q53" s="831">
        <v>1476</v>
      </c>
      <c r="R53" s="827">
        <v>0.70085470085470081</v>
      </c>
      <c r="S53" s="832">
        <v>82</v>
      </c>
    </row>
    <row r="54" spans="1:19" ht="14.45" customHeight="1" x14ac:dyDescent="0.2">
      <c r="A54" s="821" t="s">
        <v>4962</v>
      </c>
      <c r="B54" s="822" t="s">
        <v>4963</v>
      </c>
      <c r="C54" s="822" t="s">
        <v>588</v>
      </c>
      <c r="D54" s="822" t="s">
        <v>1703</v>
      </c>
      <c r="E54" s="822" t="s">
        <v>4959</v>
      </c>
      <c r="F54" s="822" t="s">
        <v>5001</v>
      </c>
      <c r="G54" s="822" t="s">
        <v>5002</v>
      </c>
      <c r="H54" s="831">
        <v>783</v>
      </c>
      <c r="I54" s="831">
        <v>99441</v>
      </c>
      <c r="J54" s="822">
        <v>1.1487835308796008</v>
      </c>
      <c r="K54" s="822">
        <v>127</v>
      </c>
      <c r="L54" s="831">
        <v>687</v>
      </c>
      <c r="M54" s="831">
        <v>86562</v>
      </c>
      <c r="N54" s="822">
        <v>1</v>
      </c>
      <c r="O54" s="822">
        <v>126</v>
      </c>
      <c r="P54" s="831">
        <v>681</v>
      </c>
      <c r="Q54" s="831">
        <v>86487</v>
      </c>
      <c r="R54" s="827">
        <v>0.99913356900256467</v>
      </c>
      <c r="S54" s="832">
        <v>127</v>
      </c>
    </row>
    <row r="55" spans="1:19" ht="14.45" customHeight="1" x14ac:dyDescent="0.2">
      <c r="A55" s="821" t="s">
        <v>4962</v>
      </c>
      <c r="B55" s="822" t="s">
        <v>4963</v>
      </c>
      <c r="C55" s="822" t="s">
        <v>588</v>
      </c>
      <c r="D55" s="822" t="s">
        <v>1703</v>
      </c>
      <c r="E55" s="822" t="s">
        <v>4959</v>
      </c>
      <c r="F55" s="822" t="s">
        <v>5019</v>
      </c>
      <c r="G55" s="822" t="s">
        <v>5020</v>
      </c>
      <c r="H55" s="831">
        <v>4</v>
      </c>
      <c r="I55" s="831">
        <v>5252</v>
      </c>
      <c r="J55" s="822">
        <v>0.49697199091597277</v>
      </c>
      <c r="K55" s="822">
        <v>1313</v>
      </c>
      <c r="L55" s="831">
        <v>8</v>
      </c>
      <c r="M55" s="831">
        <v>10568</v>
      </c>
      <c r="N55" s="822">
        <v>1</v>
      </c>
      <c r="O55" s="822">
        <v>1321</v>
      </c>
      <c r="P55" s="831">
        <v>7</v>
      </c>
      <c r="Q55" s="831">
        <v>9296</v>
      </c>
      <c r="R55" s="827">
        <v>0.87963663890991672</v>
      </c>
      <c r="S55" s="832">
        <v>1328</v>
      </c>
    </row>
    <row r="56" spans="1:19" ht="14.45" customHeight="1" x14ac:dyDescent="0.2">
      <c r="A56" s="821" t="s">
        <v>4962</v>
      </c>
      <c r="B56" s="822" t="s">
        <v>4963</v>
      </c>
      <c r="C56" s="822" t="s">
        <v>588</v>
      </c>
      <c r="D56" s="822" t="s">
        <v>1703</v>
      </c>
      <c r="E56" s="822" t="s">
        <v>4959</v>
      </c>
      <c r="F56" s="822" t="s">
        <v>5027</v>
      </c>
      <c r="G56" s="822" t="s">
        <v>5028</v>
      </c>
      <c r="H56" s="831">
        <v>7</v>
      </c>
      <c r="I56" s="831">
        <v>1148</v>
      </c>
      <c r="J56" s="822">
        <v>0.9939393939393939</v>
      </c>
      <c r="K56" s="822">
        <v>164</v>
      </c>
      <c r="L56" s="831">
        <v>7</v>
      </c>
      <c r="M56" s="831">
        <v>1155</v>
      </c>
      <c r="N56" s="822">
        <v>1</v>
      </c>
      <c r="O56" s="822">
        <v>165</v>
      </c>
      <c r="P56" s="831">
        <v>3</v>
      </c>
      <c r="Q56" s="831">
        <v>498</v>
      </c>
      <c r="R56" s="827">
        <v>0.43116883116883115</v>
      </c>
      <c r="S56" s="832">
        <v>166</v>
      </c>
    </row>
    <row r="57" spans="1:19" ht="14.45" customHeight="1" x14ac:dyDescent="0.2">
      <c r="A57" s="821" t="s">
        <v>4962</v>
      </c>
      <c r="B57" s="822" t="s">
        <v>4963</v>
      </c>
      <c r="C57" s="822" t="s">
        <v>588</v>
      </c>
      <c r="D57" s="822" t="s">
        <v>1703</v>
      </c>
      <c r="E57" s="822" t="s">
        <v>4959</v>
      </c>
      <c r="F57" s="822" t="s">
        <v>5029</v>
      </c>
      <c r="G57" s="822" t="s">
        <v>5030</v>
      </c>
      <c r="H57" s="831">
        <v>428</v>
      </c>
      <c r="I57" s="831">
        <v>14266.63</v>
      </c>
      <c r="J57" s="822">
        <v>0.85089430613068939</v>
      </c>
      <c r="K57" s="822">
        <v>33.333247663551397</v>
      </c>
      <c r="L57" s="831">
        <v>503</v>
      </c>
      <c r="M57" s="831">
        <v>16766.629999999997</v>
      </c>
      <c r="N57" s="822">
        <v>1</v>
      </c>
      <c r="O57" s="822">
        <v>33.333260437375742</v>
      </c>
      <c r="P57" s="831">
        <v>540</v>
      </c>
      <c r="Q57" s="831">
        <v>20094.45</v>
      </c>
      <c r="R57" s="827">
        <v>1.1984787640688679</v>
      </c>
      <c r="S57" s="832">
        <v>37.211944444444448</v>
      </c>
    </row>
    <row r="58" spans="1:19" ht="14.45" customHeight="1" x14ac:dyDescent="0.2">
      <c r="A58" s="821" t="s">
        <v>4962</v>
      </c>
      <c r="B58" s="822" t="s">
        <v>4963</v>
      </c>
      <c r="C58" s="822" t="s">
        <v>588</v>
      </c>
      <c r="D58" s="822" t="s">
        <v>1703</v>
      </c>
      <c r="E58" s="822" t="s">
        <v>4959</v>
      </c>
      <c r="F58" s="822" t="s">
        <v>5031</v>
      </c>
      <c r="G58" s="822" t="s">
        <v>5032</v>
      </c>
      <c r="H58" s="831">
        <v>7</v>
      </c>
      <c r="I58" s="831">
        <v>812</v>
      </c>
      <c r="J58" s="822">
        <v>0.3888888888888889</v>
      </c>
      <c r="K58" s="822">
        <v>116</v>
      </c>
      <c r="L58" s="831">
        <v>18</v>
      </c>
      <c r="M58" s="831">
        <v>2088</v>
      </c>
      <c r="N58" s="822">
        <v>1</v>
      </c>
      <c r="O58" s="822">
        <v>116</v>
      </c>
      <c r="P58" s="831">
        <v>14</v>
      </c>
      <c r="Q58" s="831">
        <v>1638</v>
      </c>
      <c r="R58" s="827">
        <v>0.78448275862068961</v>
      </c>
      <c r="S58" s="832">
        <v>117</v>
      </c>
    </row>
    <row r="59" spans="1:19" ht="14.45" customHeight="1" x14ac:dyDescent="0.2">
      <c r="A59" s="821" t="s">
        <v>4962</v>
      </c>
      <c r="B59" s="822" t="s">
        <v>4963</v>
      </c>
      <c r="C59" s="822" t="s">
        <v>588</v>
      </c>
      <c r="D59" s="822" t="s">
        <v>1703</v>
      </c>
      <c r="E59" s="822" t="s">
        <v>4959</v>
      </c>
      <c r="F59" s="822" t="s">
        <v>5035</v>
      </c>
      <c r="G59" s="822" t="s">
        <v>5036</v>
      </c>
      <c r="H59" s="831">
        <v>7</v>
      </c>
      <c r="I59" s="831">
        <v>602</v>
      </c>
      <c r="J59" s="822">
        <v>0.57662835249042144</v>
      </c>
      <c r="K59" s="822">
        <v>86</v>
      </c>
      <c r="L59" s="831">
        <v>12</v>
      </c>
      <c r="M59" s="831">
        <v>1044</v>
      </c>
      <c r="N59" s="822">
        <v>1</v>
      </c>
      <c r="O59" s="822">
        <v>87</v>
      </c>
      <c r="P59" s="831">
        <v>13</v>
      </c>
      <c r="Q59" s="831">
        <v>1144</v>
      </c>
      <c r="R59" s="827">
        <v>1.0957854406130267</v>
      </c>
      <c r="S59" s="832">
        <v>88</v>
      </c>
    </row>
    <row r="60" spans="1:19" ht="14.45" customHeight="1" x14ac:dyDescent="0.2">
      <c r="A60" s="821" t="s">
        <v>4962</v>
      </c>
      <c r="B60" s="822" t="s">
        <v>4963</v>
      </c>
      <c r="C60" s="822" t="s">
        <v>588</v>
      </c>
      <c r="D60" s="822" t="s">
        <v>1703</v>
      </c>
      <c r="E60" s="822" t="s">
        <v>4959</v>
      </c>
      <c r="F60" s="822" t="s">
        <v>5037</v>
      </c>
      <c r="G60" s="822" t="s">
        <v>5038</v>
      </c>
      <c r="H60" s="831">
        <v>5</v>
      </c>
      <c r="I60" s="831">
        <v>160</v>
      </c>
      <c r="J60" s="822">
        <v>0.48484848484848486</v>
      </c>
      <c r="K60" s="822">
        <v>32</v>
      </c>
      <c r="L60" s="831">
        <v>10</v>
      </c>
      <c r="M60" s="831">
        <v>330</v>
      </c>
      <c r="N60" s="822">
        <v>1</v>
      </c>
      <c r="O60" s="822">
        <v>33</v>
      </c>
      <c r="P60" s="831">
        <v>10</v>
      </c>
      <c r="Q60" s="831">
        <v>330</v>
      </c>
      <c r="R60" s="827">
        <v>1</v>
      </c>
      <c r="S60" s="832">
        <v>33</v>
      </c>
    </row>
    <row r="61" spans="1:19" ht="14.45" customHeight="1" x14ac:dyDescent="0.2">
      <c r="A61" s="821" t="s">
        <v>4962</v>
      </c>
      <c r="B61" s="822" t="s">
        <v>4963</v>
      </c>
      <c r="C61" s="822" t="s">
        <v>588</v>
      </c>
      <c r="D61" s="822" t="s">
        <v>1703</v>
      </c>
      <c r="E61" s="822" t="s">
        <v>4959</v>
      </c>
      <c r="F61" s="822" t="s">
        <v>5043</v>
      </c>
      <c r="G61" s="822" t="s">
        <v>5044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501</v>
      </c>
      <c r="R61" s="827"/>
      <c r="S61" s="832">
        <v>501</v>
      </c>
    </row>
    <row r="62" spans="1:19" ht="14.45" customHeight="1" x14ac:dyDescent="0.2">
      <c r="A62" s="821" t="s">
        <v>4962</v>
      </c>
      <c r="B62" s="822" t="s">
        <v>4963</v>
      </c>
      <c r="C62" s="822" t="s">
        <v>588</v>
      </c>
      <c r="D62" s="822" t="s">
        <v>1703</v>
      </c>
      <c r="E62" s="822" t="s">
        <v>4959</v>
      </c>
      <c r="F62" s="822" t="s">
        <v>5047</v>
      </c>
      <c r="G62" s="822" t="s">
        <v>5048</v>
      </c>
      <c r="H62" s="831">
        <v>8</v>
      </c>
      <c r="I62" s="831">
        <v>1264</v>
      </c>
      <c r="J62" s="822">
        <v>0.88888888888888884</v>
      </c>
      <c r="K62" s="822">
        <v>158</v>
      </c>
      <c r="L62" s="831">
        <v>9</v>
      </c>
      <c r="M62" s="831">
        <v>1422</v>
      </c>
      <c r="N62" s="822">
        <v>1</v>
      </c>
      <c r="O62" s="822">
        <v>158</v>
      </c>
      <c r="P62" s="831">
        <v>2</v>
      </c>
      <c r="Q62" s="831">
        <v>318</v>
      </c>
      <c r="R62" s="827">
        <v>0.22362869198312235</v>
      </c>
      <c r="S62" s="832">
        <v>159</v>
      </c>
    </row>
    <row r="63" spans="1:19" ht="14.45" customHeight="1" x14ac:dyDescent="0.2">
      <c r="A63" s="821" t="s">
        <v>4962</v>
      </c>
      <c r="B63" s="822" t="s">
        <v>4963</v>
      </c>
      <c r="C63" s="822" t="s">
        <v>588</v>
      </c>
      <c r="D63" s="822" t="s">
        <v>1703</v>
      </c>
      <c r="E63" s="822" t="s">
        <v>4959</v>
      </c>
      <c r="F63" s="822" t="s">
        <v>4960</v>
      </c>
      <c r="G63" s="822" t="s">
        <v>4961</v>
      </c>
      <c r="H63" s="831">
        <v>9</v>
      </c>
      <c r="I63" s="831">
        <v>2268</v>
      </c>
      <c r="J63" s="822">
        <v>0.8929133858267716</v>
      </c>
      <c r="K63" s="822">
        <v>252</v>
      </c>
      <c r="L63" s="831">
        <v>10</v>
      </c>
      <c r="M63" s="831">
        <v>2540</v>
      </c>
      <c r="N63" s="822">
        <v>1</v>
      </c>
      <c r="O63" s="822">
        <v>254</v>
      </c>
      <c r="P63" s="831">
        <v>10</v>
      </c>
      <c r="Q63" s="831">
        <v>2550</v>
      </c>
      <c r="R63" s="827">
        <v>1.0039370078740157</v>
      </c>
      <c r="S63" s="832">
        <v>255</v>
      </c>
    </row>
    <row r="64" spans="1:19" ht="14.45" customHeight="1" x14ac:dyDescent="0.2">
      <c r="A64" s="821" t="s">
        <v>4962</v>
      </c>
      <c r="B64" s="822" t="s">
        <v>4963</v>
      </c>
      <c r="C64" s="822" t="s">
        <v>588</v>
      </c>
      <c r="D64" s="822" t="s">
        <v>1703</v>
      </c>
      <c r="E64" s="822" t="s">
        <v>4959</v>
      </c>
      <c r="F64" s="822" t="s">
        <v>5061</v>
      </c>
      <c r="G64" s="822" t="s">
        <v>5062</v>
      </c>
      <c r="H64" s="831"/>
      <c r="I64" s="831"/>
      <c r="J64" s="822"/>
      <c r="K64" s="822"/>
      <c r="L64" s="831">
        <v>1</v>
      </c>
      <c r="M64" s="831">
        <v>125</v>
      </c>
      <c r="N64" s="822">
        <v>1</v>
      </c>
      <c r="O64" s="822">
        <v>125</v>
      </c>
      <c r="P64" s="831">
        <v>1</v>
      </c>
      <c r="Q64" s="831">
        <v>126</v>
      </c>
      <c r="R64" s="827">
        <v>1.008</v>
      </c>
      <c r="S64" s="832">
        <v>126</v>
      </c>
    </row>
    <row r="65" spans="1:19" ht="14.45" customHeight="1" x14ac:dyDescent="0.2">
      <c r="A65" s="821" t="s">
        <v>4962</v>
      </c>
      <c r="B65" s="822" t="s">
        <v>4963</v>
      </c>
      <c r="C65" s="822" t="s">
        <v>588</v>
      </c>
      <c r="D65" s="822" t="s">
        <v>1703</v>
      </c>
      <c r="E65" s="822" t="s">
        <v>4959</v>
      </c>
      <c r="F65" s="822" t="s">
        <v>5065</v>
      </c>
      <c r="G65" s="822" t="s">
        <v>5066</v>
      </c>
      <c r="H65" s="831">
        <v>1</v>
      </c>
      <c r="I65" s="831">
        <v>375</v>
      </c>
      <c r="J65" s="822">
        <v>0.99734042553191493</v>
      </c>
      <c r="K65" s="822">
        <v>375</v>
      </c>
      <c r="L65" s="831">
        <v>1</v>
      </c>
      <c r="M65" s="831">
        <v>376</v>
      </c>
      <c r="N65" s="822">
        <v>1</v>
      </c>
      <c r="O65" s="822">
        <v>376</v>
      </c>
      <c r="P65" s="831">
        <v>1</v>
      </c>
      <c r="Q65" s="831">
        <v>377</v>
      </c>
      <c r="R65" s="827">
        <v>1.0026595744680851</v>
      </c>
      <c r="S65" s="832">
        <v>377</v>
      </c>
    </row>
    <row r="66" spans="1:19" ht="14.45" customHeight="1" x14ac:dyDescent="0.2">
      <c r="A66" s="821" t="s">
        <v>4962</v>
      </c>
      <c r="B66" s="822" t="s">
        <v>4963</v>
      </c>
      <c r="C66" s="822" t="s">
        <v>588</v>
      </c>
      <c r="D66" s="822" t="s">
        <v>1703</v>
      </c>
      <c r="E66" s="822" t="s">
        <v>4959</v>
      </c>
      <c r="F66" s="822" t="s">
        <v>5071</v>
      </c>
      <c r="G66" s="822" t="s">
        <v>5072</v>
      </c>
      <c r="H66" s="831">
        <v>3</v>
      </c>
      <c r="I66" s="831">
        <v>1059</v>
      </c>
      <c r="J66" s="822">
        <v>0.37288732394366197</v>
      </c>
      <c r="K66" s="822">
        <v>353</v>
      </c>
      <c r="L66" s="831">
        <v>8</v>
      </c>
      <c r="M66" s="831">
        <v>2840</v>
      </c>
      <c r="N66" s="822">
        <v>1</v>
      </c>
      <c r="O66" s="822">
        <v>355</v>
      </c>
      <c r="P66" s="831"/>
      <c r="Q66" s="831"/>
      <c r="R66" s="827"/>
      <c r="S66" s="832"/>
    </row>
    <row r="67" spans="1:19" ht="14.45" customHeight="1" x14ac:dyDescent="0.2">
      <c r="A67" s="821" t="s">
        <v>4962</v>
      </c>
      <c r="B67" s="822" t="s">
        <v>4963</v>
      </c>
      <c r="C67" s="822" t="s">
        <v>588</v>
      </c>
      <c r="D67" s="822" t="s">
        <v>1703</v>
      </c>
      <c r="E67" s="822" t="s">
        <v>4959</v>
      </c>
      <c r="F67" s="822" t="s">
        <v>5073</v>
      </c>
      <c r="G67" s="822" t="s">
        <v>5074</v>
      </c>
      <c r="H67" s="831">
        <v>1</v>
      </c>
      <c r="I67" s="831">
        <v>501</v>
      </c>
      <c r="J67" s="822"/>
      <c r="K67" s="822">
        <v>501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4962</v>
      </c>
      <c r="B68" s="822" t="s">
        <v>4963</v>
      </c>
      <c r="C68" s="822" t="s">
        <v>588</v>
      </c>
      <c r="D68" s="822" t="s">
        <v>1703</v>
      </c>
      <c r="E68" s="822" t="s">
        <v>4959</v>
      </c>
      <c r="F68" s="822" t="s">
        <v>5077</v>
      </c>
      <c r="G68" s="822" t="s">
        <v>5078</v>
      </c>
      <c r="H68" s="831">
        <v>73</v>
      </c>
      <c r="I68" s="831">
        <v>10585</v>
      </c>
      <c r="J68" s="822">
        <v>1.1587301587301588</v>
      </c>
      <c r="K68" s="822">
        <v>145</v>
      </c>
      <c r="L68" s="831">
        <v>63</v>
      </c>
      <c r="M68" s="831">
        <v>9135</v>
      </c>
      <c r="N68" s="822">
        <v>1</v>
      </c>
      <c r="O68" s="822">
        <v>145</v>
      </c>
      <c r="P68" s="831">
        <v>63</v>
      </c>
      <c r="Q68" s="831">
        <v>9198</v>
      </c>
      <c r="R68" s="827">
        <v>1.0068965517241379</v>
      </c>
      <c r="S68" s="832">
        <v>146</v>
      </c>
    </row>
    <row r="69" spans="1:19" ht="14.45" customHeight="1" x14ac:dyDescent="0.2">
      <c r="A69" s="821" t="s">
        <v>4962</v>
      </c>
      <c r="B69" s="822" t="s">
        <v>4963</v>
      </c>
      <c r="C69" s="822" t="s">
        <v>588</v>
      </c>
      <c r="D69" s="822" t="s">
        <v>1703</v>
      </c>
      <c r="E69" s="822" t="s">
        <v>4959</v>
      </c>
      <c r="F69" s="822" t="s">
        <v>5087</v>
      </c>
      <c r="G69" s="822" t="s">
        <v>5088</v>
      </c>
      <c r="H69" s="831"/>
      <c r="I69" s="831"/>
      <c r="J69" s="822"/>
      <c r="K69" s="822"/>
      <c r="L69" s="831">
        <v>1</v>
      </c>
      <c r="M69" s="831">
        <v>752</v>
      </c>
      <c r="N69" s="822">
        <v>1</v>
      </c>
      <c r="O69" s="822">
        <v>752</v>
      </c>
      <c r="P69" s="831"/>
      <c r="Q69" s="831"/>
      <c r="R69" s="827"/>
      <c r="S69" s="832"/>
    </row>
    <row r="70" spans="1:19" ht="14.45" customHeight="1" x14ac:dyDescent="0.2">
      <c r="A70" s="821" t="s">
        <v>4962</v>
      </c>
      <c r="B70" s="822" t="s">
        <v>4963</v>
      </c>
      <c r="C70" s="822" t="s">
        <v>588</v>
      </c>
      <c r="D70" s="822" t="s">
        <v>1703</v>
      </c>
      <c r="E70" s="822" t="s">
        <v>4959</v>
      </c>
      <c r="F70" s="822" t="s">
        <v>5089</v>
      </c>
      <c r="G70" s="822" t="s">
        <v>5090</v>
      </c>
      <c r="H70" s="831"/>
      <c r="I70" s="831"/>
      <c r="J70" s="822"/>
      <c r="K70" s="822"/>
      <c r="L70" s="831">
        <v>1</v>
      </c>
      <c r="M70" s="831">
        <v>954</v>
      </c>
      <c r="N70" s="822">
        <v>1</v>
      </c>
      <c r="O70" s="822">
        <v>954</v>
      </c>
      <c r="P70" s="831">
        <v>2</v>
      </c>
      <c r="Q70" s="831">
        <v>1914</v>
      </c>
      <c r="R70" s="827">
        <v>2.0062893081761008</v>
      </c>
      <c r="S70" s="832">
        <v>957</v>
      </c>
    </row>
    <row r="71" spans="1:19" ht="14.45" customHeight="1" x14ac:dyDescent="0.2">
      <c r="A71" s="821" t="s">
        <v>4962</v>
      </c>
      <c r="B71" s="822" t="s">
        <v>4963</v>
      </c>
      <c r="C71" s="822" t="s">
        <v>588</v>
      </c>
      <c r="D71" s="822" t="s">
        <v>1703</v>
      </c>
      <c r="E71" s="822" t="s">
        <v>4959</v>
      </c>
      <c r="F71" s="822" t="s">
        <v>5091</v>
      </c>
      <c r="G71" s="822" t="s">
        <v>5092</v>
      </c>
      <c r="H71" s="831">
        <v>26</v>
      </c>
      <c r="I71" s="831">
        <v>4290</v>
      </c>
      <c r="J71" s="822">
        <v>2</v>
      </c>
      <c r="K71" s="822">
        <v>165</v>
      </c>
      <c r="L71" s="831">
        <v>13</v>
      </c>
      <c r="M71" s="831">
        <v>2145</v>
      </c>
      <c r="N71" s="822">
        <v>1</v>
      </c>
      <c r="O71" s="822">
        <v>165</v>
      </c>
      <c r="P71" s="831">
        <v>16</v>
      </c>
      <c r="Q71" s="831">
        <v>2656</v>
      </c>
      <c r="R71" s="827">
        <v>1.2382284382284383</v>
      </c>
      <c r="S71" s="832">
        <v>166</v>
      </c>
    </row>
    <row r="72" spans="1:19" ht="14.45" customHeight="1" x14ac:dyDescent="0.2">
      <c r="A72" s="821" t="s">
        <v>4962</v>
      </c>
      <c r="B72" s="822" t="s">
        <v>4963</v>
      </c>
      <c r="C72" s="822" t="s">
        <v>588</v>
      </c>
      <c r="D72" s="822" t="s">
        <v>1703</v>
      </c>
      <c r="E72" s="822" t="s">
        <v>4959</v>
      </c>
      <c r="F72" s="822" t="s">
        <v>5099</v>
      </c>
      <c r="G72" s="822" t="s">
        <v>5100</v>
      </c>
      <c r="H72" s="831">
        <v>1</v>
      </c>
      <c r="I72" s="831">
        <v>500</v>
      </c>
      <c r="J72" s="822"/>
      <c r="K72" s="822">
        <v>500</v>
      </c>
      <c r="L72" s="831"/>
      <c r="M72" s="831"/>
      <c r="N72" s="822"/>
      <c r="O72" s="822"/>
      <c r="P72" s="831">
        <v>1</v>
      </c>
      <c r="Q72" s="831">
        <v>505</v>
      </c>
      <c r="R72" s="827"/>
      <c r="S72" s="832">
        <v>505</v>
      </c>
    </row>
    <row r="73" spans="1:19" ht="14.45" customHeight="1" x14ac:dyDescent="0.2">
      <c r="A73" s="821" t="s">
        <v>4962</v>
      </c>
      <c r="B73" s="822" t="s">
        <v>4963</v>
      </c>
      <c r="C73" s="822" t="s">
        <v>588</v>
      </c>
      <c r="D73" s="822" t="s">
        <v>1703</v>
      </c>
      <c r="E73" s="822" t="s">
        <v>4959</v>
      </c>
      <c r="F73" s="822" t="s">
        <v>5103</v>
      </c>
      <c r="G73" s="822" t="s">
        <v>5104</v>
      </c>
      <c r="H73" s="831"/>
      <c r="I73" s="831"/>
      <c r="J73" s="822"/>
      <c r="K73" s="822"/>
      <c r="L73" s="831"/>
      <c r="M73" s="831"/>
      <c r="N73" s="822"/>
      <c r="O73" s="822"/>
      <c r="P73" s="831">
        <v>1</v>
      </c>
      <c r="Q73" s="831">
        <v>123</v>
      </c>
      <c r="R73" s="827"/>
      <c r="S73" s="832">
        <v>123</v>
      </c>
    </row>
    <row r="74" spans="1:19" ht="14.45" customHeight="1" x14ac:dyDescent="0.2">
      <c r="A74" s="821" t="s">
        <v>4962</v>
      </c>
      <c r="B74" s="822" t="s">
        <v>4963</v>
      </c>
      <c r="C74" s="822" t="s">
        <v>588</v>
      </c>
      <c r="D74" s="822" t="s">
        <v>1703</v>
      </c>
      <c r="E74" s="822" t="s">
        <v>4959</v>
      </c>
      <c r="F74" s="822" t="s">
        <v>5113</v>
      </c>
      <c r="G74" s="822" t="s">
        <v>5114</v>
      </c>
      <c r="H74" s="831">
        <v>1</v>
      </c>
      <c r="I74" s="831">
        <v>179</v>
      </c>
      <c r="J74" s="822"/>
      <c r="K74" s="822">
        <v>179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4962</v>
      </c>
      <c r="B75" s="822" t="s">
        <v>4963</v>
      </c>
      <c r="C75" s="822" t="s">
        <v>588</v>
      </c>
      <c r="D75" s="822" t="s">
        <v>1703</v>
      </c>
      <c r="E75" s="822" t="s">
        <v>4959</v>
      </c>
      <c r="F75" s="822" t="s">
        <v>5115</v>
      </c>
      <c r="G75" s="822" t="s">
        <v>5116</v>
      </c>
      <c r="H75" s="831"/>
      <c r="I75" s="831"/>
      <c r="J75" s="822"/>
      <c r="K75" s="822"/>
      <c r="L75" s="831">
        <v>1</v>
      </c>
      <c r="M75" s="831">
        <v>530</v>
      </c>
      <c r="N75" s="822">
        <v>1</v>
      </c>
      <c r="O75" s="822">
        <v>530</v>
      </c>
      <c r="P75" s="831"/>
      <c r="Q75" s="831"/>
      <c r="R75" s="827"/>
      <c r="S75" s="832"/>
    </row>
    <row r="76" spans="1:19" ht="14.45" customHeight="1" x14ac:dyDescent="0.2">
      <c r="A76" s="821" t="s">
        <v>4962</v>
      </c>
      <c r="B76" s="822" t="s">
        <v>4963</v>
      </c>
      <c r="C76" s="822" t="s">
        <v>588</v>
      </c>
      <c r="D76" s="822" t="s">
        <v>1705</v>
      </c>
      <c r="E76" s="822" t="s">
        <v>4964</v>
      </c>
      <c r="F76" s="822" t="s">
        <v>4965</v>
      </c>
      <c r="G76" s="822" t="s">
        <v>4966</v>
      </c>
      <c r="H76" s="831">
        <v>4.3</v>
      </c>
      <c r="I76" s="831">
        <v>299.71000000000004</v>
      </c>
      <c r="J76" s="822">
        <v>0.97717713801310702</v>
      </c>
      <c r="K76" s="822">
        <v>69.700000000000017</v>
      </c>
      <c r="L76" s="831">
        <v>4.4000000000000004</v>
      </c>
      <c r="M76" s="831">
        <v>306.70999999999998</v>
      </c>
      <c r="N76" s="822">
        <v>1</v>
      </c>
      <c r="O76" s="822">
        <v>69.706818181818178</v>
      </c>
      <c r="P76" s="831">
        <v>3.4</v>
      </c>
      <c r="Q76" s="831">
        <v>236.98</v>
      </c>
      <c r="R76" s="827">
        <v>0.77265169052199145</v>
      </c>
      <c r="S76" s="832">
        <v>69.7</v>
      </c>
    </row>
    <row r="77" spans="1:19" ht="14.45" customHeight="1" x14ac:dyDescent="0.2">
      <c r="A77" s="821" t="s">
        <v>4962</v>
      </c>
      <c r="B77" s="822" t="s">
        <v>4963</v>
      </c>
      <c r="C77" s="822" t="s">
        <v>588</v>
      </c>
      <c r="D77" s="822" t="s">
        <v>1705</v>
      </c>
      <c r="E77" s="822" t="s">
        <v>4964</v>
      </c>
      <c r="F77" s="822" t="s">
        <v>4967</v>
      </c>
      <c r="G77" s="822" t="s">
        <v>1262</v>
      </c>
      <c r="H77" s="831"/>
      <c r="I77" s="831"/>
      <c r="J77" s="822"/>
      <c r="K77" s="822"/>
      <c r="L77" s="831">
        <v>0.4</v>
      </c>
      <c r="M77" s="831">
        <v>114.04</v>
      </c>
      <c r="N77" s="822">
        <v>1</v>
      </c>
      <c r="O77" s="822">
        <v>285.10000000000002</v>
      </c>
      <c r="P77" s="831"/>
      <c r="Q77" s="831"/>
      <c r="R77" s="827"/>
      <c r="S77" s="832"/>
    </row>
    <row r="78" spans="1:19" ht="14.45" customHeight="1" x14ac:dyDescent="0.2">
      <c r="A78" s="821" t="s">
        <v>4962</v>
      </c>
      <c r="B78" s="822" t="s">
        <v>4963</v>
      </c>
      <c r="C78" s="822" t="s">
        <v>588</v>
      </c>
      <c r="D78" s="822" t="s">
        <v>1705</v>
      </c>
      <c r="E78" s="822" t="s">
        <v>4964</v>
      </c>
      <c r="F78" s="822" t="s">
        <v>4970</v>
      </c>
      <c r="G78" s="822" t="s">
        <v>1169</v>
      </c>
      <c r="H78" s="831">
        <v>1.2</v>
      </c>
      <c r="I78" s="831">
        <v>92.36</v>
      </c>
      <c r="J78" s="822">
        <v>0.67712609970674487</v>
      </c>
      <c r="K78" s="822">
        <v>76.966666666666669</v>
      </c>
      <c r="L78" s="831">
        <v>2</v>
      </c>
      <c r="M78" s="831">
        <v>136.4</v>
      </c>
      <c r="N78" s="822">
        <v>1</v>
      </c>
      <c r="O78" s="822">
        <v>68.2</v>
      </c>
      <c r="P78" s="831">
        <v>3</v>
      </c>
      <c r="Q78" s="831">
        <v>252.09</v>
      </c>
      <c r="R78" s="827">
        <v>1.8481671554252199</v>
      </c>
      <c r="S78" s="832">
        <v>84.03</v>
      </c>
    </row>
    <row r="79" spans="1:19" ht="14.45" customHeight="1" x14ac:dyDescent="0.2">
      <c r="A79" s="821" t="s">
        <v>4962</v>
      </c>
      <c r="B79" s="822" t="s">
        <v>4963</v>
      </c>
      <c r="C79" s="822" t="s">
        <v>588</v>
      </c>
      <c r="D79" s="822" t="s">
        <v>1705</v>
      </c>
      <c r="E79" s="822" t="s">
        <v>4964</v>
      </c>
      <c r="F79" s="822" t="s">
        <v>4972</v>
      </c>
      <c r="G79" s="822" t="s">
        <v>1169</v>
      </c>
      <c r="H79" s="831">
        <v>7</v>
      </c>
      <c r="I79" s="831">
        <v>117.6</v>
      </c>
      <c r="J79" s="822">
        <v>0.77777777777777779</v>
      </c>
      <c r="K79" s="822">
        <v>16.8</v>
      </c>
      <c r="L79" s="831">
        <v>9</v>
      </c>
      <c r="M79" s="831">
        <v>151.19999999999999</v>
      </c>
      <c r="N79" s="822">
        <v>1</v>
      </c>
      <c r="O79" s="822">
        <v>16.799999999999997</v>
      </c>
      <c r="P79" s="831">
        <v>13</v>
      </c>
      <c r="Q79" s="831">
        <v>218.40000000000003</v>
      </c>
      <c r="R79" s="827">
        <v>1.4444444444444449</v>
      </c>
      <c r="S79" s="832">
        <v>16.800000000000004</v>
      </c>
    </row>
    <row r="80" spans="1:19" ht="14.45" customHeight="1" x14ac:dyDescent="0.2">
      <c r="A80" s="821" t="s">
        <v>4962</v>
      </c>
      <c r="B80" s="822" t="s">
        <v>4963</v>
      </c>
      <c r="C80" s="822" t="s">
        <v>588</v>
      </c>
      <c r="D80" s="822" t="s">
        <v>1705</v>
      </c>
      <c r="E80" s="822" t="s">
        <v>4964</v>
      </c>
      <c r="F80" s="822" t="s">
        <v>4973</v>
      </c>
      <c r="G80" s="822"/>
      <c r="H80" s="831">
        <v>0.60000000000000009</v>
      </c>
      <c r="I80" s="831">
        <v>126.03</v>
      </c>
      <c r="J80" s="822"/>
      <c r="K80" s="822">
        <v>210.04999999999998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4962</v>
      </c>
      <c r="B81" s="822" t="s">
        <v>4963</v>
      </c>
      <c r="C81" s="822" t="s">
        <v>588</v>
      </c>
      <c r="D81" s="822" t="s">
        <v>1705</v>
      </c>
      <c r="E81" s="822" t="s">
        <v>4964</v>
      </c>
      <c r="F81" s="822" t="s">
        <v>4974</v>
      </c>
      <c r="G81" s="822"/>
      <c r="H81" s="831">
        <v>1</v>
      </c>
      <c r="I81" s="831">
        <v>57.27</v>
      </c>
      <c r="J81" s="822"/>
      <c r="K81" s="822">
        <v>57.27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4962</v>
      </c>
      <c r="B82" s="822" t="s">
        <v>4963</v>
      </c>
      <c r="C82" s="822" t="s">
        <v>588</v>
      </c>
      <c r="D82" s="822" t="s">
        <v>1705</v>
      </c>
      <c r="E82" s="822" t="s">
        <v>4964</v>
      </c>
      <c r="F82" s="822" t="s">
        <v>4975</v>
      </c>
      <c r="G82" s="822" t="s">
        <v>1262</v>
      </c>
      <c r="H82" s="831"/>
      <c r="I82" s="831"/>
      <c r="J82" s="822"/>
      <c r="K82" s="822"/>
      <c r="L82" s="831"/>
      <c r="M82" s="831"/>
      <c r="N82" s="822"/>
      <c r="O82" s="822"/>
      <c r="P82" s="831">
        <v>0.2</v>
      </c>
      <c r="Q82" s="831">
        <v>73.540000000000006</v>
      </c>
      <c r="R82" s="827"/>
      <c r="S82" s="832">
        <v>367.7</v>
      </c>
    </row>
    <row r="83" spans="1:19" ht="14.45" customHeight="1" x14ac:dyDescent="0.2">
      <c r="A83" s="821" t="s">
        <v>4962</v>
      </c>
      <c r="B83" s="822" t="s">
        <v>4963</v>
      </c>
      <c r="C83" s="822" t="s">
        <v>588</v>
      </c>
      <c r="D83" s="822" t="s">
        <v>1705</v>
      </c>
      <c r="E83" s="822" t="s">
        <v>4959</v>
      </c>
      <c r="F83" s="822" t="s">
        <v>4978</v>
      </c>
      <c r="G83" s="822" t="s">
        <v>4979</v>
      </c>
      <c r="H83" s="831">
        <v>72</v>
      </c>
      <c r="I83" s="831">
        <v>5976</v>
      </c>
      <c r="J83" s="822">
        <v>1.1474654377880185</v>
      </c>
      <c r="K83" s="822">
        <v>83</v>
      </c>
      <c r="L83" s="831">
        <v>62</v>
      </c>
      <c r="M83" s="831">
        <v>5208</v>
      </c>
      <c r="N83" s="822">
        <v>1</v>
      </c>
      <c r="O83" s="822">
        <v>84</v>
      </c>
      <c r="P83" s="831">
        <v>40</v>
      </c>
      <c r="Q83" s="831">
        <v>3400</v>
      </c>
      <c r="R83" s="827">
        <v>0.65284178187403996</v>
      </c>
      <c r="S83" s="832">
        <v>85</v>
      </c>
    </row>
    <row r="84" spans="1:19" ht="14.45" customHeight="1" x14ac:dyDescent="0.2">
      <c r="A84" s="821" t="s">
        <v>4962</v>
      </c>
      <c r="B84" s="822" t="s">
        <v>4963</v>
      </c>
      <c r="C84" s="822" t="s">
        <v>588</v>
      </c>
      <c r="D84" s="822" t="s">
        <v>1705</v>
      </c>
      <c r="E84" s="822" t="s">
        <v>4959</v>
      </c>
      <c r="F84" s="822" t="s">
        <v>4980</v>
      </c>
      <c r="G84" s="822" t="s">
        <v>4981</v>
      </c>
      <c r="H84" s="831">
        <v>25</v>
      </c>
      <c r="I84" s="831">
        <v>2650</v>
      </c>
      <c r="J84" s="822">
        <v>0.66936094973478155</v>
      </c>
      <c r="K84" s="822">
        <v>106</v>
      </c>
      <c r="L84" s="831">
        <v>37</v>
      </c>
      <c r="M84" s="831">
        <v>3959</v>
      </c>
      <c r="N84" s="822">
        <v>1</v>
      </c>
      <c r="O84" s="822">
        <v>107</v>
      </c>
      <c r="P84" s="831">
        <v>31</v>
      </c>
      <c r="Q84" s="831">
        <v>3348</v>
      </c>
      <c r="R84" s="827">
        <v>0.84566809800454656</v>
      </c>
      <c r="S84" s="832">
        <v>108</v>
      </c>
    </row>
    <row r="85" spans="1:19" ht="14.45" customHeight="1" x14ac:dyDescent="0.2">
      <c r="A85" s="821" t="s">
        <v>4962</v>
      </c>
      <c r="B85" s="822" t="s">
        <v>4963</v>
      </c>
      <c r="C85" s="822" t="s">
        <v>588</v>
      </c>
      <c r="D85" s="822" t="s">
        <v>1705</v>
      </c>
      <c r="E85" s="822" t="s">
        <v>4959</v>
      </c>
      <c r="F85" s="822" t="s">
        <v>4982</v>
      </c>
      <c r="G85" s="822" t="s">
        <v>4983</v>
      </c>
      <c r="H85" s="831">
        <v>2</v>
      </c>
      <c r="I85" s="831">
        <v>74</v>
      </c>
      <c r="J85" s="822">
        <v>0.97368421052631582</v>
      </c>
      <c r="K85" s="822">
        <v>37</v>
      </c>
      <c r="L85" s="831">
        <v>2</v>
      </c>
      <c r="M85" s="831">
        <v>76</v>
      </c>
      <c r="N85" s="822">
        <v>1</v>
      </c>
      <c r="O85" s="822">
        <v>38</v>
      </c>
      <c r="P85" s="831">
        <v>3</v>
      </c>
      <c r="Q85" s="831">
        <v>114</v>
      </c>
      <c r="R85" s="827">
        <v>1.5</v>
      </c>
      <c r="S85" s="832">
        <v>38</v>
      </c>
    </row>
    <row r="86" spans="1:19" ht="14.45" customHeight="1" x14ac:dyDescent="0.2">
      <c r="A86" s="821" t="s">
        <v>4962</v>
      </c>
      <c r="B86" s="822" t="s">
        <v>4963</v>
      </c>
      <c r="C86" s="822" t="s">
        <v>588</v>
      </c>
      <c r="D86" s="822" t="s">
        <v>1705</v>
      </c>
      <c r="E86" s="822" t="s">
        <v>4959</v>
      </c>
      <c r="F86" s="822" t="s">
        <v>4989</v>
      </c>
      <c r="G86" s="822" t="s">
        <v>4990</v>
      </c>
      <c r="H86" s="831">
        <v>13</v>
      </c>
      <c r="I86" s="831">
        <v>3133</v>
      </c>
      <c r="J86" s="822">
        <v>1.1769346356123216</v>
      </c>
      <c r="K86" s="822">
        <v>241</v>
      </c>
      <c r="L86" s="831">
        <v>11</v>
      </c>
      <c r="M86" s="831">
        <v>2662</v>
      </c>
      <c r="N86" s="822">
        <v>1</v>
      </c>
      <c r="O86" s="822">
        <v>242</v>
      </c>
      <c r="P86" s="831">
        <v>8</v>
      </c>
      <c r="Q86" s="831">
        <v>1944</v>
      </c>
      <c r="R86" s="827">
        <v>0.73027798647633357</v>
      </c>
      <c r="S86" s="832">
        <v>243</v>
      </c>
    </row>
    <row r="87" spans="1:19" ht="14.45" customHeight="1" x14ac:dyDescent="0.2">
      <c r="A87" s="821" t="s">
        <v>4962</v>
      </c>
      <c r="B87" s="822" t="s">
        <v>4963</v>
      </c>
      <c r="C87" s="822" t="s">
        <v>588</v>
      </c>
      <c r="D87" s="822" t="s">
        <v>1705</v>
      </c>
      <c r="E87" s="822" t="s">
        <v>4959</v>
      </c>
      <c r="F87" s="822" t="s">
        <v>4991</v>
      </c>
      <c r="G87" s="822" t="s">
        <v>4992</v>
      </c>
      <c r="H87" s="831">
        <v>3</v>
      </c>
      <c r="I87" s="831">
        <v>1146</v>
      </c>
      <c r="J87" s="822">
        <v>1.4921875</v>
      </c>
      <c r="K87" s="822">
        <v>382</v>
      </c>
      <c r="L87" s="831">
        <v>2</v>
      </c>
      <c r="M87" s="831">
        <v>768</v>
      </c>
      <c r="N87" s="822">
        <v>1</v>
      </c>
      <c r="O87" s="822">
        <v>384</v>
      </c>
      <c r="P87" s="831">
        <v>1</v>
      </c>
      <c r="Q87" s="831">
        <v>385</v>
      </c>
      <c r="R87" s="827">
        <v>0.50130208333333337</v>
      </c>
      <c r="S87" s="832">
        <v>385</v>
      </c>
    </row>
    <row r="88" spans="1:19" ht="14.45" customHeight="1" x14ac:dyDescent="0.2">
      <c r="A88" s="821" t="s">
        <v>4962</v>
      </c>
      <c r="B88" s="822" t="s">
        <v>4963</v>
      </c>
      <c r="C88" s="822" t="s">
        <v>588</v>
      </c>
      <c r="D88" s="822" t="s">
        <v>1705</v>
      </c>
      <c r="E88" s="822" t="s">
        <v>4959</v>
      </c>
      <c r="F88" s="822" t="s">
        <v>4993</v>
      </c>
      <c r="G88" s="822" t="s">
        <v>4994</v>
      </c>
      <c r="H88" s="831">
        <v>1</v>
      </c>
      <c r="I88" s="831">
        <v>604</v>
      </c>
      <c r="J88" s="822"/>
      <c r="K88" s="822">
        <v>604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4962</v>
      </c>
      <c r="B89" s="822" t="s">
        <v>4963</v>
      </c>
      <c r="C89" s="822" t="s">
        <v>588</v>
      </c>
      <c r="D89" s="822" t="s">
        <v>1705</v>
      </c>
      <c r="E89" s="822" t="s">
        <v>4959</v>
      </c>
      <c r="F89" s="822" t="s">
        <v>4995</v>
      </c>
      <c r="G89" s="822" t="s">
        <v>4996</v>
      </c>
      <c r="H89" s="831">
        <v>81</v>
      </c>
      <c r="I89" s="831">
        <v>7371</v>
      </c>
      <c r="J89" s="822">
        <v>1.396551724137931</v>
      </c>
      <c r="K89" s="822">
        <v>91</v>
      </c>
      <c r="L89" s="831">
        <v>58</v>
      </c>
      <c r="M89" s="831">
        <v>5278</v>
      </c>
      <c r="N89" s="822">
        <v>1</v>
      </c>
      <c r="O89" s="822">
        <v>91</v>
      </c>
      <c r="P89" s="831">
        <v>45</v>
      </c>
      <c r="Q89" s="831">
        <v>4140</v>
      </c>
      <c r="R89" s="827">
        <v>0.78438802576733613</v>
      </c>
      <c r="S89" s="832">
        <v>92</v>
      </c>
    </row>
    <row r="90" spans="1:19" ht="14.45" customHeight="1" x14ac:dyDescent="0.2">
      <c r="A90" s="821" t="s">
        <v>4962</v>
      </c>
      <c r="B90" s="822" t="s">
        <v>4963</v>
      </c>
      <c r="C90" s="822" t="s">
        <v>588</v>
      </c>
      <c r="D90" s="822" t="s">
        <v>1705</v>
      </c>
      <c r="E90" s="822" t="s">
        <v>4959</v>
      </c>
      <c r="F90" s="822" t="s">
        <v>4999</v>
      </c>
      <c r="G90" s="822" t="s">
        <v>5000</v>
      </c>
      <c r="H90" s="831">
        <v>47</v>
      </c>
      <c r="I90" s="831">
        <v>3807</v>
      </c>
      <c r="J90" s="822">
        <v>1.3055555555555556</v>
      </c>
      <c r="K90" s="822">
        <v>81</v>
      </c>
      <c r="L90" s="831">
        <v>36</v>
      </c>
      <c r="M90" s="831">
        <v>2916</v>
      </c>
      <c r="N90" s="822">
        <v>1</v>
      </c>
      <c r="O90" s="822">
        <v>81</v>
      </c>
      <c r="P90" s="831">
        <v>30</v>
      </c>
      <c r="Q90" s="831">
        <v>2460</v>
      </c>
      <c r="R90" s="827">
        <v>0.84362139917695478</v>
      </c>
      <c r="S90" s="832">
        <v>82</v>
      </c>
    </row>
    <row r="91" spans="1:19" ht="14.45" customHeight="1" x14ac:dyDescent="0.2">
      <c r="A91" s="821" t="s">
        <v>4962</v>
      </c>
      <c r="B91" s="822" t="s">
        <v>4963</v>
      </c>
      <c r="C91" s="822" t="s">
        <v>588</v>
      </c>
      <c r="D91" s="822" t="s">
        <v>1705</v>
      </c>
      <c r="E91" s="822" t="s">
        <v>4959</v>
      </c>
      <c r="F91" s="822" t="s">
        <v>5001</v>
      </c>
      <c r="G91" s="822" t="s">
        <v>5002</v>
      </c>
      <c r="H91" s="831">
        <v>753</v>
      </c>
      <c r="I91" s="831">
        <v>95631</v>
      </c>
      <c r="J91" s="822">
        <v>1.0659777956126271</v>
      </c>
      <c r="K91" s="822">
        <v>127</v>
      </c>
      <c r="L91" s="831">
        <v>712</v>
      </c>
      <c r="M91" s="831">
        <v>89712</v>
      </c>
      <c r="N91" s="822">
        <v>1</v>
      </c>
      <c r="O91" s="822">
        <v>126</v>
      </c>
      <c r="P91" s="831">
        <v>595</v>
      </c>
      <c r="Q91" s="831">
        <v>75565</v>
      </c>
      <c r="R91" s="827">
        <v>0.84230649188514362</v>
      </c>
      <c r="S91" s="832">
        <v>127</v>
      </c>
    </row>
    <row r="92" spans="1:19" ht="14.45" customHeight="1" x14ac:dyDescent="0.2">
      <c r="A92" s="821" t="s">
        <v>4962</v>
      </c>
      <c r="B92" s="822" t="s">
        <v>4963</v>
      </c>
      <c r="C92" s="822" t="s">
        <v>588</v>
      </c>
      <c r="D92" s="822" t="s">
        <v>1705</v>
      </c>
      <c r="E92" s="822" t="s">
        <v>4959</v>
      </c>
      <c r="F92" s="822" t="s">
        <v>5007</v>
      </c>
      <c r="G92" s="822" t="s">
        <v>5008</v>
      </c>
      <c r="H92" s="831"/>
      <c r="I92" s="831"/>
      <c r="J92" s="822"/>
      <c r="K92" s="822"/>
      <c r="L92" s="831"/>
      <c r="M92" s="831"/>
      <c r="N92" s="822"/>
      <c r="O92" s="822"/>
      <c r="P92" s="831">
        <v>1</v>
      </c>
      <c r="Q92" s="831">
        <v>507</v>
      </c>
      <c r="R92" s="827"/>
      <c r="S92" s="832">
        <v>507</v>
      </c>
    </row>
    <row r="93" spans="1:19" ht="14.45" customHeight="1" x14ac:dyDescent="0.2">
      <c r="A93" s="821" t="s">
        <v>4962</v>
      </c>
      <c r="B93" s="822" t="s">
        <v>4963</v>
      </c>
      <c r="C93" s="822" t="s">
        <v>588</v>
      </c>
      <c r="D93" s="822" t="s">
        <v>1705</v>
      </c>
      <c r="E93" s="822" t="s">
        <v>4959</v>
      </c>
      <c r="F93" s="822" t="s">
        <v>5011</v>
      </c>
      <c r="G93" s="822" t="s">
        <v>5012</v>
      </c>
      <c r="H93" s="831">
        <v>1</v>
      </c>
      <c r="I93" s="831">
        <v>1278</v>
      </c>
      <c r="J93" s="822">
        <v>0.98993028659953519</v>
      </c>
      <c r="K93" s="822">
        <v>1278</v>
      </c>
      <c r="L93" s="831">
        <v>1</v>
      </c>
      <c r="M93" s="831">
        <v>1291</v>
      </c>
      <c r="N93" s="822">
        <v>1</v>
      </c>
      <c r="O93" s="822">
        <v>1291</v>
      </c>
      <c r="P93" s="831"/>
      <c r="Q93" s="831"/>
      <c r="R93" s="827"/>
      <c r="S93" s="832"/>
    </row>
    <row r="94" spans="1:19" ht="14.45" customHeight="1" x14ac:dyDescent="0.2">
      <c r="A94" s="821" t="s">
        <v>4962</v>
      </c>
      <c r="B94" s="822" t="s">
        <v>4963</v>
      </c>
      <c r="C94" s="822" t="s">
        <v>588</v>
      </c>
      <c r="D94" s="822" t="s">
        <v>1705</v>
      </c>
      <c r="E94" s="822" t="s">
        <v>4959</v>
      </c>
      <c r="F94" s="822" t="s">
        <v>5015</v>
      </c>
      <c r="G94" s="822" t="s">
        <v>5016</v>
      </c>
      <c r="H94" s="831"/>
      <c r="I94" s="831"/>
      <c r="J94" s="822"/>
      <c r="K94" s="822"/>
      <c r="L94" s="831">
        <v>2</v>
      </c>
      <c r="M94" s="831">
        <v>3374</v>
      </c>
      <c r="N94" s="822">
        <v>1</v>
      </c>
      <c r="O94" s="822">
        <v>1687</v>
      </c>
      <c r="P94" s="831">
        <v>1</v>
      </c>
      <c r="Q94" s="831">
        <v>1693</v>
      </c>
      <c r="R94" s="827">
        <v>0.50177830468286899</v>
      </c>
      <c r="S94" s="832">
        <v>1693</v>
      </c>
    </row>
    <row r="95" spans="1:19" ht="14.45" customHeight="1" x14ac:dyDescent="0.2">
      <c r="A95" s="821" t="s">
        <v>4962</v>
      </c>
      <c r="B95" s="822" t="s">
        <v>4963</v>
      </c>
      <c r="C95" s="822" t="s">
        <v>588</v>
      </c>
      <c r="D95" s="822" t="s">
        <v>1705</v>
      </c>
      <c r="E95" s="822" t="s">
        <v>4959</v>
      </c>
      <c r="F95" s="822" t="s">
        <v>5019</v>
      </c>
      <c r="G95" s="822" t="s">
        <v>5020</v>
      </c>
      <c r="H95" s="831">
        <v>25</v>
      </c>
      <c r="I95" s="831">
        <v>32825</v>
      </c>
      <c r="J95" s="822">
        <v>2.2589635950726032</v>
      </c>
      <c r="K95" s="822">
        <v>1313</v>
      </c>
      <c r="L95" s="831">
        <v>11</v>
      </c>
      <c r="M95" s="831">
        <v>14531</v>
      </c>
      <c r="N95" s="822">
        <v>1</v>
      </c>
      <c r="O95" s="822">
        <v>1321</v>
      </c>
      <c r="P95" s="831">
        <v>13</v>
      </c>
      <c r="Q95" s="831">
        <v>17264</v>
      </c>
      <c r="R95" s="827">
        <v>1.1880806551510563</v>
      </c>
      <c r="S95" s="832">
        <v>1328</v>
      </c>
    </row>
    <row r="96" spans="1:19" ht="14.45" customHeight="1" x14ac:dyDescent="0.2">
      <c r="A96" s="821" t="s">
        <v>4962</v>
      </c>
      <c r="B96" s="822" t="s">
        <v>4963</v>
      </c>
      <c r="C96" s="822" t="s">
        <v>588</v>
      </c>
      <c r="D96" s="822" t="s">
        <v>1705</v>
      </c>
      <c r="E96" s="822" t="s">
        <v>4959</v>
      </c>
      <c r="F96" s="822" t="s">
        <v>5021</v>
      </c>
      <c r="G96" s="822" t="s">
        <v>5022</v>
      </c>
      <c r="H96" s="831">
        <v>3</v>
      </c>
      <c r="I96" s="831">
        <v>2925</v>
      </c>
      <c r="J96" s="822">
        <v>0.59572301425661911</v>
      </c>
      <c r="K96" s="822">
        <v>975</v>
      </c>
      <c r="L96" s="831">
        <v>5</v>
      </c>
      <c r="M96" s="831">
        <v>4910</v>
      </c>
      <c r="N96" s="822">
        <v>1</v>
      </c>
      <c r="O96" s="822">
        <v>982</v>
      </c>
      <c r="P96" s="831">
        <v>5</v>
      </c>
      <c r="Q96" s="831">
        <v>4945</v>
      </c>
      <c r="R96" s="827">
        <v>1.0071283095723014</v>
      </c>
      <c r="S96" s="832">
        <v>989</v>
      </c>
    </row>
    <row r="97" spans="1:19" ht="14.45" customHeight="1" x14ac:dyDescent="0.2">
      <c r="A97" s="821" t="s">
        <v>4962</v>
      </c>
      <c r="B97" s="822" t="s">
        <v>4963</v>
      </c>
      <c r="C97" s="822" t="s">
        <v>588</v>
      </c>
      <c r="D97" s="822" t="s">
        <v>1705</v>
      </c>
      <c r="E97" s="822" t="s">
        <v>4959</v>
      </c>
      <c r="F97" s="822" t="s">
        <v>5027</v>
      </c>
      <c r="G97" s="822" t="s">
        <v>5028</v>
      </c>
      <c r="H97" s="831">
        <v>38</v>
      </c>
      <c r="I97" s="831">
        <v>6232</v>
      </c>
      <c r="J97" s="822">
        <v>1.3489177489177488</v>
      </c>
      <c r="K97" s="822">
        <v>164</v>
      </c>
      <c r="L97" s="831">
        <v>28</v>
      </c>
      <c r="M97" s="831">
        <v>4620</v>
      </c>
      <c r="N97" s="822">
        <v>1</v>
      </c>
      <c r="O97" s="822">
        <v>165</v>
      </c>
      <c r="P97" s="831">
        <v>23</v>
      </c>
      <c r="Q97" s="831">
        <v>3818</v>
      </c>
      <c r="R97" s="827">
        <v>0.82640692640692637</v>
      </c>
      <c r="S97" s="832">
        <v>166</v>
      </c>
    </row>
    <row r="98" spans="1:19" ht="14.45" customHeight="1" x14ac:dyDescent="0.2">
      <c r="A98" s="821" t="s">
        <v>4962</v>
      </c>
      <c r="B98" s="822" t="s">
        <v>4963</v>
      </c>
      <c r="C98" s="822" t="s">
        <v>588</v>
      </c>
      <c r="D98" s="822" t="s">
        <v>1705</v>
      </c>
      <c r="E98" s="822" t="s">
        <v>4959</v>
      </c>
      <c r="F98" s="822" t="s">
        <v>5029</v>
      </c>
      <c r="G98" s="822" t="s">
        <v>5030</v>
      </c>
      <c r="H98" s="831">
        <v>472</v>
      </c>
      <c r="I98" s="831">
        <v>15733.34</v>
      </c>
      <c r="J98" s="822">
        <v>0.94779156626506023</v>
      </c>
      <c r="K98" s="822">
        <v>33.33334745762712</v>
      </c>
      <c r="L98" s="831">
        <v>498</v>
      </c>
      <c r="M98" s="831">
        <v>16600</v>
      </c>
      <c r="N98" s="822">
        <v>1</v>
      </c>
      <c r="O98" s="822">
        <v>33.333333333333336</v>
      </c>
      <c r="P98" s="831">
        <v>488</v>
      </c>
      <c r="Q98" s="831">
        <v>17953.340000000004</v>
      </c>
      <c r="R98" s="827">
        <v>1.0815265060240966</v>
      </c>
      <c r="S98" s="832">
        <v>36.789631147540995</v>
      </c>
    </row>
    <row r="99" spans="1:19" ht="14.45" customHeight="1" x14ac:dyDescent="0.2">
      <c r="A99" s="821" t="s">
        <v>4962</v>
      </c>
      <c r="B99" s="822" t="s">
        <v>4963</v>
      </c>
      <c r="C99" s="822" t="s">
        <v>588</v>
      </c>
      <c r="D99" s="822" t="s">
        <v>1705</v>
      </c>
      <c r="E99" s="822" t="s">
        <v>4959</v>
      </c>
      <c r="F99" s="822" t="s">
        <v>5031</v>
      </c>
      <c r="G99" s="822" t="s">
        <v>5032</v>
      </c>
      <c r="H99" s="831">
        <v>6</v>
      </c>
      <c r="I99" s="831">
        <v>696</v>
      </c>
      <c r="J99" s="822">
        <v>3</v>
      </c>
      <c r="K99" s="822">
        <v>116</v>
      </c>
      <c r="L99" s="831">
        <v>2</v>
      </c>
      <c r="M99" s="831">
        <v>232</v>
      </c>
      <c r="N99" s="822">
        <v>1</v>
      </c>
      <c r="O99" s="822">
        <v>116</v>
      </c>
      <c r="P99" s="831">
        <v>8</v>
      </c>
      <c r="Q99" s="831">
        <v>936</v>
      </c>
      <c r="R99" s="827">
        <v>4.0344827586206895</v>
      </c>
      <c r="S99" s="832">
        <v>117</v>
      </c>
    </row>
    <row r="100" spans="1:19" ht="14.45" customHeight="1" x14ac:dyDescent="0.2">
      <c r="A100" s="821" t="s">
        <v>4962</v>
      </c>
      <c r="B100" s="822" t="s">
        <v>4963</v>
      </c>
      <c r="C100" s="822" t="s">
        <v>588</v>
      </c>
      <c r="D100" s="822" t="s">
        <v>1705</v>
      </c>
      <c r="E100" s="822" t="s">
        <v>4959</v>
      </c>
      <c r="F100" s="822" t="s">
        <v>5035</v>
      </c>
      <c r="G100" s="822" t="s">
        <v>5036</v>
      </c>
      <c r="H100" s="831">
        <v>16</v>
      </c>
      <c r="I100" s="831">
        <v>1376</v>
      </c>
      <c r="J100" s="822">
        <v>1.2166224580017684</v>
      </c>
      <c r="K100" s="822">
        <v>86</v>
      </c>
      <c r="L100" s="831">
        <v>13</v>
      </c>
      <c r="M100" s="831">
        <v>1131</v>
      </c>
      <c r="N100" s="822">
        <v>1</v>
      </c>
      <c r="O100" s="822">
        <v>87</v>
      </c>
      <c r="P100" s="831">
        <v>10</v>
      </c>
      <c r="Q100" s="831">
        <v>880</v>
      </c>
      <c r="R100" s="827">
        <v>0.77807250221043323</v>
      </c>
      <c r="S100" s="832">
        <v>88</v>
      </c>
    </row>
    <row r="101" spans="1:19" ht="14.45" customHeight="1" x14ac:dyDescent="0.2">
      <c r="A101" s="821" t="s">
        <v>4962</v>
      </c>
      <c r="B101" s="822" t="s">
        <v>4963</v>
      </c>
      <c r="C101" s="822" t="s">
        <v>588</v>
      </c>
      <c r="D101" s="822" t="s">
        <v>1705</v>
      </c>
      <c r="E101" s="822" t="s">
        <v>4959</v>
      </c>
      <c r="F101" s="822" t="s">
        <v>5037</v>
      </c>
      <c r="G101" s="822" t="s">
        <v>5038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33</v>
      </c>
      <c r="R101" s="827"/>
      <c r="S101" s="832">
        <v>33</v>
      </c>
    </row>
    <row r="102" spans="1:19" ht="14.45" customHeight="1" x14ac:dyDescent="0.2">
      <c r="A102" s="821" t="s">
        <v>4962</v>
      </c>
      <c r="B102" s="822" t="s">
        <v>4963</v>
      </c>
      <c r="C102" s="822" t="s">
        <v>588</v>
      </c>
      <c r="D102" s="822" t="s">
        <v>1705</v>
      </c>
      <c r="E102" s="822" t="s">
        <v>4959</v>
      </c>
      <c r="F102" s="822" t="s">
        <v>5043</v>
      </c>
      <c r="G102" s="822" t="s">
        <v>5044</v>
      </c>
      <c r="H102" s="831">
        <v>4</v>
      </c>
      <c r="I102" s="831">
        <v>1984</v>
      </c>
      <c r="J102" s="822">
        <v>0.6626586506346025</v>
      </c>
      <c r="K102" s="822">
        <v>496</v>
      </c>
      <c r="L102" s="831">
        <v>6</v>
      </c>
      <c r="M102" s="831">
        <v>2994</v>
      </c>
      <c r="N102" s="822">
        <v>1</v>
      </c>
      <c r="O102" s="822">
        <v>499</v>
      </c>
      <c r="P102" s="831">
        <v>10</v>
      </c>
      <c r="Q102" s="831">
        <v>5010</v>
      </c>
      <c r="R102" s="827">
        <v>1.6733466933867736</v>
      </c>
      <c r="S102" s="832">
        <v>501</v>
      </c>
    </row>
    <row r="103" spans="1:19" ht="14.45" customHeight="1" x14ac:dyDescent="0.2">
      <c r="A103" s="821" t="s">
        <v>4962</v>
      </c>
      <c r="B103" s="822" t="s">
        <v>4963</v>
      </c>
      <c r="C103" s="822" t="s">
        <v>588</v>
      </c>
      <c r="D103" s="822" t="s">
        <v>1705</v>
      </c>
      <c r="E103" s="822" t="s">
        <v>4959</v>
      </c>
      <c r="F103" s="822" t="s">
        <v>5045</v>
      </c>
      <c r="G103" s="822" t="s">
        <v>5046</v>
      </c>
      <c r="H103" s="831"/>
      <c r="I103" s="831"/>
      <c r="J103" s="822"/>
      <c r="K103" s="822"/>
      <c r="L103" s="831">
        <v>1</v>
      </c>
      <c r="M103" s="831">
        <v>694</v>
      </c>
      <c r="N103" s="822">
        <v>1</v>
      </c>
      <c r="O103" s="822">
        <v>694</v>
      </c>
      <c r="P103" s="831"/>
      <c r="Q103" s="831"/>
      <c r="R103" s="827"/>
      <c r="S103" s="832"/>
    </row>
    <row r="104" spans="1:19" ht="14.45" customHeight="1" x14ac:dyDescent="0.2">
      <c r="A104" s="821" t="s">
        <v>4962</v>
      </c>
      <c r="B104" s="822" t="s">
        <v>4963</v>
      </c>
      <c r="C104" s="822" t="s">
        <v>588</v>
      </c>
      <c r="D104" s="822" t="s">
        <v>1705</v>
      </c>
      <c r="E104" s="822" t="s">
        <v>4959</v>
      </c>
      <c r="F104" s="822" t="s">
        <v>5047</v>
      </c>
      <c r="G104" s="822" t="s">
        <v>5048</v>
      </c>
      <c r="H104" s="831">
        <v>1</v>
      </c>
      <c r="I104" s="831">
        <v>158</v>
      </c>
      <c r="J104" s="822"/>
      <c r="K104" s="822">
        <v>158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4962</v>
      </c>
      <c r="B105" s="822" t="s">
        <v>4963</v>
      </c>
      <c r="C105" s="822" t="s">
        <v>588</v>
      </c>
      <c r="D105" s="822" t="s">
        <v>1705</v>
      </c>
      <c r="E105" s="822" t="s">
        <v>4959</v>
      </c>
      <c r="F105" s="822" t="s">
        <v>4960</v>
      </c>
      <c r="G105" s="822" t="s">
        <v>4961</v>
      </c>
      <c r="H105" s="831">
        <v>8</v>
      </c>
      <c r="I105" s="831">
        <v>2016</v>
      </c>
      <c r="J105" s="822">
        <v>0.99212598425196852</v>
      </c>
      <c r="K105" s="822">
        <v>252</v>
      </c>
      <c r="L105" s="831">
        <v>8</v>
      </c>
      <c r="M105" s="831">
        <v>2032</v>
      </c>
      <c r="N105" s="822">
        <v>1</v>
      </c>
      <c r="O105" s="822">
        <v>254</v>
      </c>
      <c r="P105" s="831">
        <v>2</v>
      </c>
      <c r="Q105" s="831">
        <v>510</v>
      </c>
      <c r="R105" s="827">
        <v>0.25098425196850394</v>
      </c>
      <c r="S105" s="832">
        <v>255</v>
      </c>
    </row>
    <row r="106" spans="1:19" ht="14.45" customHeight="1" x14ac:dyDescent="0.2">
      <c r="A106" s="821" t="s">
        <v>4962</v>
      </c>
      <c r="B106" s="822" t="s">
        <v>4963</v>
      </c>
      <c r="C106" s="822" t="s">
        <v>588</v>
      </c>
      <c r="D106" s="822" t="s">
        <v>1705</v>
      </c>
      <c r="E106" s="822" t="s">
        <v>4959</v>
      </c>
      <c r="F106" s="822" t="s">
        <v>5061</v>
      </c>
      <c r="G106" s="822" t="s">
        <v>5062</v>
      </c>
      <c r="H106" s="831"/>
      <c r="I106" s="831"/>
      <c r="J106" s="822"/>
      <c r="K106" s="822"/>
      <c r="L106" s="831"/>
      <c r="M106" s="831"/>
      <c r="N106" s="822"/>
      <c r="O106" s="822"/>
      <c r="P106" s="831">
        <v>2</v>
      </c>
      <c r="Q106" s="831">
        <v>252</v>
      </c>
      <c r="R106" s="827"/>
      <c r="S106" s="832">
        <v>126</v>
      </c>
    </row>
    <row r="107" spans="1:19" ht="14.45" customHeight="1" x14ac:dyDescent="0.2">
      <c r="A107" s="821" t="s">
        <v>4962</v>
      </c>
      <c r="B107" s="822" t="s">
        <v>4963</v>
      </c>
      <c r="C107" s="822" t="s">
        <v>588</v>
      </c>
      <c r="D107" s="822" t="s">
        <v>1705</v>
      </c>
      <c r="E107" s="822" t="s">
        <v>4959</v>
      </c>
      <c r="F107" s="822" t="s">
        <v>5065</v>
      </c>
      <c r="G107" s="822" t="s">
        <v>5066</v>
      </c>
      <c r="H107" s="831">
        <v>3</v>
      </c>
      <c r="I107" s="831">
        <v>1125</v>
      </c>
      <c r="J107" s="822">
        <v>1.4960106382978724</v>
      </c>
      <c r="K107" s="822">
        <v>375</v>
      </c>
      <c r="L107" s="831">
        <v>2</v>
      </c>
      <c r="M107" s="831">
        <v>752</v>
      </c>
      <c r="N107" s="822">
        <v>1</v>
      </c>
      <c r="O107" s="822">
        <v>376</v>
      </c>
      <c r="P107" s="831">
        <v>4</v>
      </c>
      <c r="Q107" s="831">
        <v>1508</v>
      </c>
      <c r="R107" s="827">
        <v>2.0053191489361701</v>
      </c>
      <c r="S107" s="832">
        <v>377</v>
      </c>
    </row>
    <row r="108" spans="1:19" ht="14.45" customHeight="1" x14ac:dyDescent="0.2">
      <c r="A108" s="821" t="s">
        <v>4962</v>
      </c>
      <c r="B108" s="822" t="s">
        <v>4963</v>
      </c>
      <c r="C108" s="822" t="s">
        <v>588</v>
      </c>
      <c r="D108" s="822" t="s">
        <v>1705</v>
      </c>
      <c r="E108" s="822" t="s">
        <v>4959</v>
      </c>
      <c r="F108" s="822" t="s">
        <v>5069</v>
      </c>
      <c r="G108" s="822" t="s">
        <v>5070</v>
      </c>
      <c r="H108" s="831"/>
      <c r="I108" s="831"/>
      <c r="J108" s="822"/>
      <c r="K108" s="822"/>
      <c r="L108" s="831"/>
      <c r="M108" s="831"/>
      <c r="N108" s="822"/>
      <c r="O108" s="822"/>
      <c r="P108" s="831">
        <v>1</v>
      </c>
      <c r="Q108" s="831">
        <v>396</v>
      </c>
      <c r="R108" s="827"/>
      <c r="S108" s="832">
        <v>396</v>
      </c>
    </row>
    <row r="109" spans="1:19" ht="14.45" customHeight="1" x14ac:dyDescent="0.2">
      <c r="A109" s="821" t="s">
        <v>4962</v>
      </c>
      <c r="B109" s="822" t="s">
        <v>4963</v>
      </c>
      <c r="C109" s="822" t="s">
        <v>588</v>
      </c>
      <c r="D109" s="822" t="s">
        <v>1705</v>
      </c>
      <c r="E109" s="822" t="s">
        <v>4959</v>
      </c>
      <c r="F109" s="822" t="s">
        <v>5071</v>
      </c>
      <c r="G109" s="822" t="s">
        <v>5072</v>
      </c>
      <c r="H109" s="831">
        <v>1</v>
      </c>
      <c r="I109" s="831">
        <v>353</v>
      </c>
      <c r="J109" s="822"/>
      <c r="K109" s="822">
        <v>353</v>
      </c>
      <c r="L109" s="831"/>
      <c r="M109" s="831"/>
      <c r="N109" s="822"/>
      <c r="O109" s="822"/>
      <c r="P109" s="831">
        <v>1</v>
      </c>
      <c r="Q109" s="831">
        <v>356</v>
      </c>
      <c r="R109" s="827"/>
      <c r="S109" s="832">
        <v>356</v>
      </c>
    </row>
    <row r="110" spans="1:19" ht="14.45" customHeight="1" x14ac:dyDescent="0.2">
      <c r="A110" s="821" t="s">
        <v>4962</v>
      </c>
      <c r="B110" s="822" t="s">
        <v>4963</v>
      </c>
      <c r="C110" s="822" t="s">
        <v>588</v>
      </c>
      <c r="D110" s="822" t="s">
        <v>1705</v>
      </c>
      <c r="E110" s="822" t="s">
        <v>4959</v>
      </c>
      <c r="F110" s="822" t="s">
        <v>5073</v>
      </c>
      <c r="G110" s="822" t="s">
        <v>5074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509</v>
      </c>
      <c r="R110" s="827"/>
      <c r="S110" s="832">
        <v>509</v>
      </c>
    </row>
    <row r="111" spans="1:19" ht="14.45" customHeight="1" x14ac:dyDescent="0.2">
      <c r="A111" s="821" t="s">
        <v>4962</v>
      </c>
      <c r="B111" s="822" t="s">
        <v>4963</v>
      </c>
      <c r="C111" s="822" t="s">
        <v>588</v>
      </c>
      <c r="D111" s="822" t="s">
        <v>1705</v>
      </c>
      <c r="E111" s="822" t="s">
        <v>4959</v>
      </c>
      <c r="F111" s="822" t="s">
        <v>5075</v>
      </c>
      <c r="G111" s="822" t="s">
        <v>5076</v>
      </c>
      <c r="H111" s="831">
        <v>1</v>
      </c>
      <c r="I111" s="831">
        <v>133</v>
      </c>
      <c r="J111" s="822"/>
      <c r="K111" s="822">
        <v>133</v>
      </c>
      <c r="L111" s="831"/>
      <c r="M111" s="831"/>
      <c r="N111" s="822"/>
      <c r="O111" s="822"/>
      <c r="P111" s="831">
        <v>2</v>
      </c>
      <c r="Q111" s="831">
        <v>270</v>
      </c>
      <c r="R111" s="827"/>
      <c r="S111" s="832">
        <v>135</v>
      </c>
    </row>
    <row r="112" spans="1:19" ht="14.45" customHeight="1" x14ac:dyDescent="0.2">
      <c r="A112" s="821" t="s">
        <v>4962</v>
      </c>
      <c r="B112" s="822" t="s">
        <v>4963</v>
      </c>
      <c r="C112" s="822" t="s">
        <v>588</v>
      </c>
      <c r="D112" s="822" t="s">
        <v>1705</v>
      </c>
      <c r="E112" s="822" t="s">
        <v>4959</v>
      </c>
      <c r="F112" s="822" t="s">
        <v>5077</v>
      </c>
      <c r="G112" s="822" t="s">
        <v>5078</v>
      </c>
      <c r="H112" s="831">
        <v>32</v>
      </c>
      <c r="I112" s="831">
        <v>4640</v>
      </c>
      <c r="J112" s="822">
        <v>1.3913043478260869</v>
      </c>
      <c r="K112" s="822">
        <v>145</v>
      </c>
      <c r="L112" s="831">
        <v>23</v>
      </c>
      <c r="M112" s="831">
        <v>3335</v>
      </c>
      <c r="N112" s="822">
        <v>1</v>
      </c>
      <c r="O112" s="822">
        <v>145</v>
      </c>
      <c r="P112" s="831">
        <v>31</v>
      </c>
      <c r="Q112" s="831">
        <v>4526</v>
      </c>
      <c r="R112" s="827">
        <v>1.3571214392803599</v>
      </c>
      <c r="S112" s="832">
        <v>146</v>
      </c>
    </row>
    <row r="113" spans="1:19" ht="14.45" customHeight="1" x14ac:dyDescent="0.2">
      <c r="A113" s="821" t="s">
        <v>4962</v>
      </c>
      <c r="B113" s="822" t="s">
        <v>4963</v>
      </c>
      <c r="C113" s="822" t="s">
        <v>588</v>
      </c>
      <c r="D113" s="822" t="s">
        <v>1705</v>
      </c>
      <c r="E113" s="822" t="s">
        <v>4959</v>
      </c>
      <c r="F113" s="822" t="s">
        <v>5079</v>
      </c>
      <c r="G113" s="822" t="s">
        <v>5080</v>
      </c>
      <c r="H113" s="831">
        <v>1</v>
      </c>
      <c r="I113" s="831">
        <v>181</v>
      </c>
      <c r="J113" s="822">
        <v>0.99450549450549453</v>
      </c>
      <c r="K113" s="822">
        <v>181</v>
      </c>
      <c r="L113" s="831">
        <v>1</v>
      </c>
      <c r="M113" s="831">
        <v>182</v>
      </c>
      <c r="N113" s="822">
        <v>1</v>
      </c>
      <c r="O113" s="822">
        <v>182</v>
      </c>
      <c r="P113" s="831"/>
      <c r="Q113" s="831"/>
      <c r="R113" s="827"/>
      <c r="S113" s="832"/>
    </row>
    <row r="114" spans="1:19" ht="14.45" customHeight="1" x14ac:dyDescent="0.2">
      <c r="A114" s="821" t="s">
        <v>4962</v>
      </c>
      <c r="B114" s="822" t="s">
        <v>4963</v>
      </c>
      <c r="C114" s="822" t="s">
        <v>588</v>
      </c>
      <c r="D114" s="822" t="s">
        <v>1705</v>
      </c>
      <c r="E114" s="822" t="s">
        <v>4959</v>
      </c>
      <c r="F114" s="822" t="s">
        <v>5081</v>
      </c>
      <c r="G114" s="822" t="s">
        <v>5082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452</v>
      </c>
      <c r="R114" s="827"/>
      <c r="S114" s="832">
        <v>452</v>
      </c>
    </row>
    <row r="115" spans="1:19" ht="14.45" customHeight="1" x14ac:dyDescent="0.2">
      <c r="A115" s="821" t="s">
        <v>4962</v>
      </c>
      <c r="B115" s="822" t="s">
        <v>4963</v>
      </c>
      <c r="C115" s="822" t="s">
        <v>588</v>
      </c>
      <c r="D115" s="822" t="s">
        <v>1705</v>
      </c>
      <c r="E115" s="822" t="s">
        <v>4959</v>
      </c>
      <c r="F115" s="822" t="s">
        <v>5083</v>
      </c>
      <c r="G115" s="822" t="s">
        <v>5084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313</v>
      </c>
      <c r="R115" s="827"/>
      <c r="S115" s="832">
        <v>313</v>
      </c>
    </row>
    <row r="116" spans="1:19" ht="14.45" customHeight="1" x14ac:dyDescent="0.2">
      <c r="A116" s="821" t="s">
        <v>4962</v>
      </c>
      <c r="B116" s="822" t="s">
        <v>4963</v>
      </c>
      <c r="C116" s="822" t="s">
        <v>588</v>
      </c>
      <c r="D116" s="822" t="s">
        <v>1705</v>
      </c>
      <c r="E116" s="822" t="s">
        <v>4959</v>
      </c>
      <c r="F116" s="822" t="s">
        <v>5087</v>
      </c>
      <c r="G116" s="822" t="s">
        <v>5088</v>
      </c>
      <c r="H116" s="831"/>
      <c r="I116" s="831"/>
      <c r="J116" s="822"/>
      <c r="K116" s="822"/>
      <c r="L116" s="831">
        <v>1</v>
      </c>
      <c r="M116" s="831">
        <v>752</v>
      </c>
      <c r="N116" s="822">
        <v>1</v>
      </c>
      <c r="O116" s="822">
        <v>752</v>
      </c>
      <c r="P116" s="831"/>
      <c r="Q116" s="831"/>
      <c r="R116" s="827"/>
      <c r="S116" s="832"/>
    </row>
    <row r="117" spans="1:19" ht="14.45" customHeight="1" x14ac:dyDescent="0.2">
      <c r="A117" s="821" t="s">
        <v>4962</v>
      </c>
      <c r="B117" s="822" t="s">
        <v>4963</v>
      </c>
      <c r="C117" s="822" t="s">
        <v>588</v>
      </c>
      <c r="D117" s="822" t="s">
        <v>1705</v>
      </c>
      <c r="E117" s="822" t="s">
        <v>4959</v>
      </c>
      <c r="F117" s="822" t="s">
        <v>5091</v>
      </c>
      <c r="G117" s="822" t="s">
        <v>5092</v>
      </c>
      <c r="H117" s="831">
        <v>15</v>
      </c>
      <c r="I117" s="831">
        <v>2475</v>
      </c>
      <c r="J117" s="822">
        <v>1.875</v>
      </c>
      <c r="K117" s="822">
        <v>165</v>
      </c>
      <c r="L117" s="831">
        <v>8</v>
      </c>
      <c r="M117" s="831">
        <v>1320</v>
      </c>
      <c r="N117" s="822">
        <v>1</v>
      </c>
      <c r="O117" s="822">
        <v>165</v>
      </c>
      <c r="P117" s="831">
        <v>14</v>
      </c>
      <c r="Q117" s="831">
        <v>2324</v>
      </c>
      <c r="R117" s="827">
        <v>1.7606060606060605</v>
      </c>
      <c r="S117" s="832">
        <v>166</v>
      </c>
    </row>
    <row r="118" spans="1:19" ht="14.45" customHeight="1" x14ac:dyDescent="0.2">
      <c r="A118" s="821" t="s">
        <v>4962</v>
      </c>
      <c r="B118" s="822" t="s">
        <v>4963</v>
      </c>
      <c r="C118" s="822" t="s">
        <v>588</v>
      </c>
      <c r="D118" s="822" t="s">
        <v>1705</v>
      </c>
      <c r="E118" s="822" t="s">
        <v>4959</v>
      </c>
      <c r="F118" s="822" t="s">
        <v>5095</v>
      </c>
      <c r="G118" s="822" t="s">
        <v>5096</v>
      </c>
      <c r="H118" s="831">
        <v>2</v>
      </c>
      <c r="I118" s="831">
        <v>174</v>
      </c>
      <c r="J118" s="822"/>
      <c r="K118" s="822">
        <v>87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4962</v>
      </c>
      <c r="B119" s="822" t="s">
        <v>4963</v>
      </c>
      <c r="C119" s="822" t="s">
        <v>588</v>
      </c>
      <c r="D119" s="822" t="s">
        <v>1705</v>
      </c>
      <c r="E119" s="822" t="s">
        <v>4959</v>
      </c>
      <c r="F119" s="822" t="s">
        <v>5099</v>
      </c>
      <c r="G119" s="822" t="s">
        <v>5100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505</v>
      </c>
      <c r="R119" s="827"/>
      <c r="S119" s="832">
        <v>505</v>
      </c>
    </row>
    <row r="120" spans="1:19" ht="14.45" customHeight="1" x14ac:dyDescent="0.2">
      <c r="A120" s="821" t="s">
        <v>4962</v>
      </c>
      <c r="B120" s="822" t="s">
        <v>4963</v>
      </c>
      <c r="C120" s="822" t="s">
        <v>588</v>
      </c>
      <c r="D120" s="822" t="s">
        <v>1705</v>
      </c>
      <c r="E120" s="822" t="s">
        <v>4959</v>
      </c>
      <c r="F120" s="822" t="s">
        <v>5101</v>
      </c>
      <c r="G120" s="822" t="s">
        <v>5102</v>
      </c>
      <c r="H120" s="831"/>
      <c r="I120" s="831"/>
      <c r="J120" s="822"/>
      <c r="K120" s="822"/>
      <c r="L120" s="831">
        <v>2</v>
      </c>
      <c r="M120" s="831">
        <v>2090</v>
      </c>
      <c r="N120" s="822">
        <v>1</v>
      </c>
      <c r="O120" s="822">
        <v>1045</v>
      </c>
      <c r="P120" s="831"/>
      <c r="Q120" s="831"/>
      <c r="R120" s="827"/>
      <c r="S120" s="832"/>
    </row>
    <row r="121" spans="1:19" ht="14.45" customHeight="1" x14ac:dyDescent="0.2">
      <c r="A121" s="821" t="s">
        <v>4962</v>
      </c>
      <c r="B121" s="822" t="s">
        <v>4963</v>
      </c>
      <c r="C121" s="822" t="s">
        <v>588</v>
      </c>
      <c r="D121" s="822" t="s">
        <v>1705</v>
      </c>
      <c r="E121" s="822" t="s">
        <v>4959</v>
      </c>
      <c r="F121" s="822" t="s">
        <v>5103</v>
      </c>
      <c r="G121" s="822" t="s">
        <v>5104</v>
      </c>
      <c r="H121" s="831"/>
      <c r="I121" s="831"/>
      <c r="J121" s="822"/>
      <c r="K121" s="822"/>
      <c r="L121" s="831">
        <v>1</v>
      </c>
      <c r="M121" s="831">
        <v>122</v>
      </c>
      <c r="N121" s="822">
        <v>1</v>
      </c>
      <c r="O121" s="822">
        <v>122</v>
      </c>
      <c r="P121" s="831"/>
      <c r="Q121" s="831"/>
      <c r="R121" s="827"/>
      <c r="S121" s="832"/>
    </row>
    <row r="122" spans="1:19" ht="14.45" customHeight="1" x14ac:dyDescent="0.2">
      <c r="A122" s="821" t="s">
        <v>4962</v>
      </c>
      <c r="B122" s="822" t="s">
        <v>4963</v>
      </c>
      <c r="C122" s="822" t="s">
        <v>588</v>
      </c>
      <c r="D122" s="822" t="s">
        <v>1705</v>
      </c>
      <c r="E122" s="822" t="s">
        <v>4959</v>
      </c>
      <c r="F122" s="822" t="s">
        <v>5105</v>
      </c>
      <c r="G122" s="822" t="s">
        <v>5106</v>
      </c>
      <c r="H122" s="831"/>
      <c r="I122" s="831"/>
      <c r="J122" s="822"/>
      <c r="K122" s="822"/>
      <c r="L122" s="831">
        <v>3</v>
      </c>
      <c r="M122" s="831">
        <v>3381</v>
      </c>
      <c r="N122" s="822">
        <v>1</v>
      </c>
      <c r="O122" s="822">
        <v>1127</v>
      </c>
      <c r="P122" s="831"/>
      <c r="Q122" s="831"/>
      <c r="R122" s="827"/>
      <c r="S122" s="832"/>
    </row>
    <row r="123" spans="1:19" ht="14.45" customHeight="1" x14ac:dyDescent="0.2">
      <c r="A123" s="821" t="s">
        <v>4962</v>
      </c>
      <c r="B123" s="822" t="s">
        <v>4963</v>
      </c>
      <c r="C123" s="822" t="s">
        <v>588</v>
      </c>
      <c r="D123" s="822" t="s">
        <v>1705</v>
      </c>
      <c r="E123" s="822" t="s">
        <v>4959</v>
      </c>
      <c r="F123" s="822" t="s">
        <v>5109</v>
      </c>
      <c r="G123" s="822" t="s">
        <v>5110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1388</v>
      </c>
      <c r="R123" s="827"/>
      <c r="S123" s="832">
        <v>1388</v>
      </c>
    </row>
    <row r="124" spans="1:19" ht="14.45" customHeight="1" x14ac:dyDescent="0.2">
      <c r="A124" s="821" t="s">
        <v>4962</v>
      </c>
      <c r="B124" s="822" t="s">
        <v>4963</v>
      </c>
      <c r="C124" s="822" t="s">
        <v>588</v>
      </c>
      <c r="D124" s="822" t="s">
        <v>1705</v>
      </c>
      <c r="E124" s="822" t="s">
        <v>4959</v>
      </c>
      <c r="F124" s="822" t="s">
        <v>5115</v>
      </c>
      <c r="G124" s="822" t="s">
        <v>5116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533</v>
      </c>
      <c r="R124" s="827"/>
      <c r="S124" s="832">
        <v>533</v>
      </c>
    </row>
    <row r="125" spans="1:19" ht="14.45" customHeight="1" x14ac:dyDescent="0.2">
      <c r="A125" s="821" t="s">
        <v>4962</v>
      </c>
      <c r="B125" s="822" t="s">
        <v>4963</v>
      </c>
      <c r="C125" s="822" t="s">
        <v>588</v>
      </c>
      <c r="D125" s="822" t="s">
        <v>1705</v>
      </c>
      <c r="E125" s="822" t="s">
        <v>4959</v>
      </c>
      <c r="F125" s="822" t="s">
        <v>5127</v>
      </c>
      <c r="G125" s="822" t="s">
        <v>5128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278</v>
      </c>
      <c r="R125" s="827"/>
      <c r="S125" s="832">
        <v>278</v>
      </c>
    </row>
    <row r="126" spans="1:19" ht="14.45" customHeight="1" x14ac:dyDescent="0.2">
      <c r="A126" s="821" t="s">
        <v>4962</v>
      </c>
      <c r="B126" s="822" t="s">
        <v>4963</v>
      </c>
      <c r="C126" s="822" t="s">
        <v>588</v>
      </c>
      <c r="D126" s="822" t="s">
        <v>1706</v>
      </c>
      <c r="E126" s="822" t="s">
        <v>4964</v>
      </c>
      <c r="F126" s="822" t="s">
        <v>4965</v>
      </c>
      <c r="G126" s="822" t="s">
        <v>4966</v>
      </c>
      <c r="H126" s="831">
        <v>1.3</v>
      </c>
      <c r="I126" s="831">
        <v>90.61</v>
      </c>
      <c r="J126" s="822">
        <v>0.37142857142857144</v>
      </c>
      <c r="K126" s="822">
        <v>69.7</v>
      </c>
      <c r="L126" s="831">
        <v>3.5000000000000004</v>
      </c>
      <c r="M126" s="831">
        <v>243.95</v>
      </c>
      <c r="N126" s="822">
        <v>1</v>
      </c>
      <c r="O126" s="822">
        <v>69.699999999999989</v>
      </c>
      <c r="P126" s="831">
        <v>1.7</v>
      </c>
      <c r="Q126" s="831">
        <v>118.49</v>
      </c>
      <c r="R126" s="827">
        <v>0.48571428571428571</v>
      </c>
      <c r="S126" s="832">
        <v>69.7</v>
      </c>
    </row>
    <row r="127" spans="1:19" ht="14.45" customHeight="1" x14ac:dyDescent="0.2">
      <c r="A127" s="821" t="s">
        <v>4962</v>
      </c>
      <c r="B127" s="822" t="s">
        <v>4963</v>
      </c>
      <c r="C127" s="822" t="s">
        <v>588</v>
      </c>
      <c r="D127" s="822" t="s">
        <v>1706</v>
      </c>
      <c r="E127" s="822" t="s">
        <v>4959</v>
      </c>
      <c r="F127" s="822" t="s">
        <v>4978</v>
      </c>
      <c r="G127" s="822" t="s">
        <v>4979</v>
      </c>
      <c r="H127" s="831">
        <v>2</v>
      </c>
      <c r="I127" s="831">
        <v>166</v>
      </c>
      <c r="J127" s="822">
        <v>0.65873015873015872</v>
      </c>
      <c r="K127" s="822">
        <v>83</v>
      </c>
      <c r="L127" s="831">
        <v>3</v>
      </c>
      <c r="M127" s="831">
        <v>252</v>
      </c>
      <c r="N127" s="822">
        <v>1</v>
      </c>
      <c r="O127" s="822">
        <v>84</v>
      </c>
      <c r="P127" s="831">
        <v>1</v>
      </c>
      <c r="Q127" s="831">
        <v>85</v>
      </c>
      <c r="R127" s="827">
        <v>0.33730158730158732</v>
      </c>
      <c r="S127" s="832">
        <v>85</v>
      </c>
    </row>
    <row r="128" spans="1:19" ht="14.45" customHeight="1" x14ac:dyDescent="0.2">
      <c r="A128" s="821" t="s">
        <v>4962</v>
      </c>
      <c r="B128" s="822" t="s">
        <v>4963</v>
      </c>
      <c r="C128" s="822" t="s">
        <v>588</v>
      </c>
      <c r="D128" s="822" t="s">
        <v>1706</v>
      </c>
      <c r="E128" s="822" t="s">
        <v>4959</v>
      </c>
      <c r="F128" s="822" t="s">
        <v>4982</v>
      </c>
      <c r="G128" s="822" t="s">
        <v>4983</v>
      </c>
      <c r="H128" s="831"/>
      <c r="I128" s="831"/>
      <c r="J128" s="822"/>
      <c r="K128" s="822"/>
      <c r="L128" s="831">
        <v>2</v>
      </c>
      <c r="M128" s="831">
        <v>76</v>
      </c>
      <c r="N128" s="822">
        <v>1</v>
      </c>
      <c r="O128" s="822">
        <v>38</v>
      </c>
      <c r="P128" s="831"/>
      <c r="Q128" s="831"/>
      <c r="R128" s="827"/>
      <c r="S128" s="832"/>
    </row>
    <row r="129" spans="1:19" ht="14.45" customHeight="1" x14ac:dyDescent="0.2">
      <c r="A129" s="821" t="s">
        <v>4962</v>
      </c>
      <c r="B129" s="822" t="s">
        <v>4963</v>
      </c>
      <c r="C129" s="822" t="s">
        <v>588</v>
      </c>
      <c r="D129" s="822" t="s">
        <v>1706</v>
      </c>
      <c r="E129" s="822" t="s">
        <v>4959</v>
      </c>
      <c r="F129" s="822" t="s">
        <v>5001</v>
      </c>
      <c r="G129" s="822" t="s">
        <v>5002</v>
      </c>
      <c r="H129" s="831">
        <v>538</v>
      </c>
      <c r="I129" s="831">
        <v>68326</v>
      </c>
      <c r="J129" s="822">
        <v>1.1686850027367268</v>
      </c>
      <c r="K129" s="822">
        <v>127</v>
      </c>
      <c r="L129" s="831">
        <v>464</v>
      </c>
      <c r="M129" s="831">
        <v>58464</v>
      </c>
      <c r="N129" s="822">
        <v>1</v>
      </c>
      <c r="O129" s="822">
        <v>126</v>
      </c>
      <c r="P129" s="831">
        <v>371</v>
      </c>
      <c r="Q129" s="831">
        <v>47117</v>
      </c>
      <c r="R129" s="827">
        <v>0.80591475095785436</v>
      </c>
      <c r="S129" s="832">
        <v>127</v>
      </c>
    </row>
    <row r="130" spans="1:19" ht="14.45" customHeight="1" x14ac:dyDescent="0.2">
      <c r="A130" s="821" t="s">
        <v>4962</v>
      </c>
      <c r="B130" s="822" t="s">
        <v>4963</v>
      </c>
      <c r="C130" s="822" t="s">
        <v>588</v>
      </c>
      <c r="D130" s="822" t="s">
        <v>1706</v>
      </c>
      <c r="E130" s="822" t="s">
        <v>4959</v>
      </c>
      <c r="F130" s="822" t="s">
        <v>5015</v>
      </c>
      <c r="G130" s="822" t="s">
        <v>5016</v>
      </c>
      <c r="H130" s="831">
        <v>6</v>
      </c>
      <c r="I130" s="831">
        <v>10080</v>
      </c>
      <c r="J130" s="822">
        <v>0.42679312388855956</v>
      </c>
      <c r="K130" s="822">
        <v>1680</v>
      </c>
      <c r="L130" s="831">
        <v>14</v>
      </c>
      <c r="M130" s="831">
        <v>23618</v>
      </c>
      <c r="N130" s="822">
        <v>1</v>
      </c>
      <c r="O130" s="822">
        <v>1687</v>
      </c>
      <c r="P130" s="831">
        <v>7</v>
      </c>
      <c r="Q130" s="831">
        <v>11851</v>
      </c>
      <c r="R130" s="827">
        <v>0.50177830468286899</v>
      </c>
      <c r="S130" s="832">
        <v>1693</v>
      </c>
    </row>
    <row r="131" spans="1:19" ht="14.45" customHeight="1" x14ac:dyDescent="0.2">
      <c r="A131" s="821" t="s">
        <v>4962</v>
      </c>
      <c r="B131" s="822" t="s">
        <v>4963</v>
      </c>
      <c r="C131" s="822" t="s">
        <v>588</v>
      </c>
      <c r="D131" s="822" t="s">
        <v>1706</v>
      </c>
      <c r="E131" s="822" t="s">
        <v>4959</v>
      </c>
      <c r="F131" s="822" t="s">
        <v>5019</v>
      </c>
      <c r="G131" s="822" t="s">
        <v>5020</v>
      </c>
      <c r="H131" s="831">
        <v>2</v>
      </c>
      <c r="I131" s="831">
        <v>2626</v>
      </c>
      <c r="J131" s="822">
        <v>0.28398399480912728</v>
      </c>
      <c r="K131" s="822">
        <v>1313</v>
      </c>
      <c r="L131" s="831">
        <v>7</v>
      </c>
      <c r="M131" s="831">
        <v>9247</v>
      </c>
      <c r="N131" s="822">
        <v>1</v>
      </c>
      <c r="O131" s="822">
        <v>1321</v>
      </c>
      <c r="P131" s="831">
        <v>1</v>
      </c>
      <c r="Q131" s="831">
        <v>1328</v>
      </c>
      <c r="R131" s="827">
        <v>0.14361414512814968</v>
      </c>
      <c r="S131" s="832">
        <v>1328</v>
      </c>
    </row>
    <row r="132" spans="1:19" ht="14.45" customHeight="1" x14ac:dyDescent="0.2">
      <c r="A132" s="821" t="s">
        <v>4962</v>
      </c>
      <c r="B132" s="822" t="s">
        <v>4963</v>
      </c>
      <c r="C132" s="822" t="s">
        <v>588</v>
      </c>
      <c r="D132" s="822" t="s">
        <v>1706</v>
      </c>
      <c r="E132" s="822" t="s">
        <v>4959</v>
      </c>
      <c r="F132" s="822" t="s">
        <v>5029</v>
      </c>
      <c r="G132" s="822" t="s">
        <v>5030</v>
      </c>
      <c r="H132" s="831">
        <v>452</v>
      </c>
      <c r="I132" s="831">
        <v>15066.579999999998</v>
      </c>
      <c r="J132" s="822">
        <v>0.89682611017095937</v>
      </c>
      <c r="K132" s="822">
        <v>33.333141592920349</v>
      </c>
      <c r="L132" s="831">
        <v>504</v>
      </c>
      <c r="M132" s="831">
        <v>16799.89</v>
      </c>
      <c r="N132" s="822">
        <v>1</v>
      </c>
      <c r="O132" s="822">
        <v>33.333115079365079</v>
      </c>
      <c r="P132" s="831">
        <v>444</v>
      </c>
      <c r="Q132" s="831">
        <v>16156.589999999995</v>
      </c>
      <c r="R132" s="827">
        <v>0.96170808261244545</v>
      </c>
      <c r="S132" s="832">
        <v>36.388716216216203</v>
      </c>
    </row>
    <row r="133" spans="1:19" ht="14.45" customHeight="1" x14ac:dyDescent="0.2">
      <c r="A133" s="821" t="s">
        <v>4962</v>
      </c>
      <c r="B133" s="822" t="s">
        <v>4963</v>
      </c>
      <c r="C133" s="822" t="s">
        <v>588</v>
      </c>
      <c r="D133" s="822" t="s">
        <v>1706</v>
      </c>
      <c r="E133" s="822" t="s">
        <v>4959</v>
      </c>
      <c r="F133" s="822" t="s">
        <v>5035</v>
      </c>
      <c r="G133" s="822" t="s">
        <v>5036</v>
      </c>
      <c r="H133" s="831">
        <v>9</v>
      </c>
      <c r="I133" s="831">
        <v>774</v>
      </c>
      <c r="J133" s="822">
        <v>0.42364532019704432</v>
      </c>
      <c r="K133" s="822">
        <v>86</v>
      </c>
      <c r="L133" s="831">
        <v>21</v>
      </c>
      <c r="M133" s="831">
        <v>1827</v>
      </c>
      <c r="N133" s="822">
        <v>1</v>
      </c>
      <c r="O133" s="822">
        <v>87</v>
      </c>
      <c r="P133" s="831">
        <v>12</v>
      </c>
      <c r="Q133" s="831">
        <v>1056</v>
      </c>
      <c r="R133" s="827">
        <v>0.57799671592775037</v>
      </c>
      <c r="S133" s="832">
        <v>88</v>
      </c>
    </row>
    <row r="134" spans="1:19" ht="14.45" customHeight="1" x14ac:dyDescent="0.2">
      <c r="A134" s="821" t="s">
        <v>4962</v>
      </c>
      <c r="B134" s="822" t="s">
        <v>4963</v>
      </c>
      <c r="C134" s="822" t="s">
        <v>588</v>
      </c>
      <c r="D134" s="822" t="s">
        <v>1706</v>
      </c>
      <c r="E134" s="822" t="s">
        <v>4959</v>
      </c>
      <c r="F134" s="822" t="s">
        <v>5037</v>
      </c>
      <c r="G134" s="822" t="s">
        <v>5038</v>
      </c>
      <c r="H134" s="831">
        <v>3</v>
      </c>
      <c r="I134" s="831">
        <v>96</v>
      </c>
      <c r="J134" s="822">
        <v>0.41558441558441561</v>
      </c>
      <c r="K134" s="822">
        <v>32</v>
      </c>
      <c r="L134" s="831">
        <v>7</v>
      </c>
      <c r="M134" s="831">
        <v>231</v>
      </c>
      <c r="N134" s="822">
        <v>1</v>
      </c>
      <c r="O134" s="822">
        <v>33</v>
      </c>
      <c r="P134" s="831">
        <v>4</v>
      </c>
      <c r="Q134" s="831">
        <v>132</v>
      </c>
      <c r="R134" s="827">
        <v>0.5714285714285714</v>
      </c>
      <c r="S134" s="832">
        <v>33</v>
      </c>
    </row>
    <row r="135" spans="1:19" ht="14.45" customHeight="1" x14ac:dyDescent="0.2">
      <c r="A135" s="821" t="s">
        <v>4962</v>
      </c>
      <c r="B135" s="822" t="s">
        <v>4963</v>
      </c>
      <c r="C135" s="822" t="s">
        <v>588</v>
      </c>
      <c r="D135" s="822" t="s">
        <v>1706</v>
      </c>
      <c r="E135" s="822" t="s">
        <v>4959</v>
      </c>
      <c r="F135" s="822" t="s">
        <v>4960</v>
      </c>
      <c r="G135" s="822" t="s">
        <v>4961</v>
      </c>
      <c r="H135" s="831">
        <v>159</v>
      </c>
      <c r="I135" s="831">
        <v>40068</v>
      </c>
      <c r="J135" s="822">
        <v>1.0177292354584708</v>
      </c>
      <c r="K135" s="822">
        <v>252</v>
      </c>
      <c r="L135" s="831">
        <v>155</v>
      </c>
      <c r="M135" s="831">
        <v>39370</v>
      </c>
      <c r="N135" s="822">
        <v>1</v>
      </c>
      <c r="O135" s="822">
        <v>254</v>
      </c>
      <c r="P135" s="831">
        <v>119</v>
      </c>
      <c r="Q135" s="831">
        <v>30345</v>
      </c>
      <c r="R135" s="827">
        <v>0.77076454152908302</v>
      </c>
      <c r="S135" s="832">
        <v>255</v>
      </c>
    </row>
    <row r="136" spans="1:19" ht="14.45" customHeight="1" x14ac:dyDescent="0.2">
      <c r="A136" s="821" t="s">
        <v>4962</v>
      </c>
      <c r="B136" s="822" t="s">
        <v>4963</v>
      </c>
      <c r="C136" s="822" t="s">
        <v>588</v>
      </c>
      <c r="D136" s="822" t="s">
        <v>1706</v>
      </c>
      <c r="E136" s="822" t="s">
        <v>4959</v>
      </c>
      <c r="F136" s="822" t="s">
        <v>5065</v>
      </c>
      <c r="G136" s="822" t="s">
        <v>5066</v>
      </c>
      <c r="H136" s="831">
        <v>1</v>
      </c>
      <c r="I136" s="831">
        <v>375</v>
      </c>
      <c r="J136" s="822"/>
      <c r="K136" s="822">
        <v>375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4962</v>
      </c>
      <c r="B137" s="822" t="s">
        <v>4963</v>
      </c>
      <c r="C137" s="822" t="s">
        <v>588</v>
      </c>
      <c r="D137" s="822" t="s">
        <v>1706</v>
      </c>
      <c r="E137" s="822" t="s">
        <v>4959</v>
      </c>
      <c r="F137" s="822" t="s">
        <v>5073</v>
      </c>
      <c r="G137" s="822" t="s">
        <v>5074</v>
      </c>
      <c r="H137" s="831"/>
      <c r="I137" s="831"/>
      <c r="J137" s="822"/>
      <c r="K137" s="822"/>
      <c r="L137" s="831"/>
      <c r="M137" s="831"/>
      <c r="N137" s="822"/>
      <c r="O137" s="822"/>
      <c r="P137" s="831">
        <v>3</v>
      </c>
      <c r="Q137" s="831">
        <v>1527</v>
      </c>
      <c r="R137" s="827"/>
      <c r="S137" s="832">
        <v>509</v>
      </c>
    </row>
    <row r="138" spans="1:19" ht="14.45" customHeight="1" x14ac:dyDescent="0.2">
      <c r="A138" s="821" t="s">
        <v>4962</v>
      </c>
      <c r="B138" s="822" t="s">
        <v>4963</v>
      </c>
      <c r="C138" s="822" t="s">
        <v>588</v>
      </c>
      <c r="D138" s="822" t="s">
        <v>4949</v>
      </c>
      <c r="E138" s="822" t="s">
        <v>4964</v>
      </c>
      <c r="F138" s="822" t="s">
        <v>4965</v>
      </c>
      <c r="G138" s="822" t="s">
        <v>4966</v>
      </c>
      <c r="H138" s="831">
        <v>0.2</v>
      </c>
      <c r="I138" s="831">
        <v>13.94</v>
      </c>
      <c r="J138" s="822"/>
      <c r="K138" s="822">
        <v>69.699999999999989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4962</v>
      </c>
      <c r="B139" s="822" t="s">
        <v>4963</v>
      </c>
      <c r="C139" s="822" t="s">
        <v>588</v>
      </c>
      <c r="D139" s="822" t="s">
        <v>4949</v>
      </c>
      <c r="E139" s="822" t="s">
        <v>4959</v>
      </c>
      <c r="F139" s="822" t="s">
        <v>5001</v>
      </c>
      <c r="G139" s="822" t="s">
        <v>5002</v>
      </c>
      <c r="H139" s="831">
        <v>5</v>
      </c>
      <c r="I139" s="831">
        <v>635</v>
      </c>
      <c r="J139" s="822"/>
      <c r="K139" s="822">
        <v>127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4962</v>
      </c>
      <c r="B140" s="822" t="s">
        <v>4963</v>
      </c>
      <c r="C140" s="822" t="s">
        <v>588</v>
      </c>
      <c r="D140" s="822" t="s">
        <v>4949</v>
      </c>
      <c r="E140" s="822" t="s">
        <v>4959</v>
      </c>
      <c r="F140" s="822" t="s">
        <v>5023</v>
      </c>
      <c r="G140" s="822" t="s">
        <v>5024</v>
      </c>
      <c r="H140" s="831">
        <v>1</v>
      </c>
      <c r="I140" s="831">
        <v>989</v>
      </c>
      <c r="J140" s="822"/>
      <c r="K140" s="822">
        <v>989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4962</v>
      </c>
      <c r="B141" s="822" t="s">
        <v>4963</v>
      </c>
      <c r="C141" s="822" t="s">
        <v>588</v>
      </c>
      <c r="D141" s="822" t="s">
        <v>4949</v>
      </c>
      <c r="E141" s="822" t="s">
        <v>4959</v>
      </c>
      <c r="F141" s="822" t="s">
        <v>5027</v>
      </c>
      <c r="G141" s="822" t="s">
        <v>5028</v>
      </c>
      <c r="H141" s="831">
        <v>2</v>
      </c>
      <c r="I141" s="831">
        <v>328</v>
      </c>
      <c r="J141" s="822"/>
      <c r="K141" s="822">
        <v>164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4962</v>
      </c>
      <c r="B142" s="822" t="s">
        <v>4963</v>
      </c>
      <c r="C142" s="822" t="s">
        <v>588</v>
      </c>
      <c r="D142" s="822" t="s">
        <v>4949</v>
      </c>
      <c r="E142" s="822" t="s">
        <v>4959</v>
      </c>
      <c r="F142" s="822" t="s">
        <v>5029</v>
      </c>
      <c r="G142" s="822" t="s">
        <v>5030</v>
      </c>
      <c r="H142" s="831">
        <v>5</v>
      </c>
      <c r="I142" s="831">
        <v>166.67000000000002</v>
      </c>
      <c r="J142" s="822"/>
      <c r="K142" s="822">
        <v>33.334000000000003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4962</v>
      </c>
      <c r="B143" s="822" t="s">
        <v>4963</v>
      </c>
      <c r="C143" s="822" t="s">
        <v>588</v>
      </c>
      <c r="D143" s="822" t="s">
        <v>4949</v>
      </c>
      <c r="E143" s="822" t="s">
        <v>4959</v>
      </c>
      <c r="F143" s="822" t="s">
        <v>5035</v>
      </c>
      <c r="G143" s="822" t="s">
        <v>5036</v>
      </c>
      <c r="H143" s="831">
        <v>3</v>
      </c>
      <c r="I143" s="831">
        <v>258</v>
      </c>
      <c r="J143" s="822"/>
      <c r="K143" s="822">
        <v>86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4962</v>
      </c>
      <c r="B144" s="822" t="s">
        <v>4963</v>
      </c>
      <c r="C144" s="822" t="s">
        <v>588</v>
      </c>
      <c r="D144" s="822" t="s">
        <v>4949</v>
      </c>
      <c r="E144" s="822" t="s">
        <v>4959</v>
      </c>
      <c r="F144" s="822" t="s">
        <v>4960</v>
      </c>
      <c r="G144" s="822" t="s">
        <v>4961</v>
      </c>
      <c r="H144" s="831">
        <v>1</v>
      </c>
      <c r="I144" s="831">
        <v>252</v>
      </c>
      <c r="J144" s="822"/>
      <c r="K144" s="822">
        <v>252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4962</v>
      </c>
      <c r="B145" s="822" t="s">
        <v>4963</v>
      </c>
      <c r="C145" s="822" t="s">
        <v>588</v>
      </c>
      <c r="D145" s="822" t="s">
        <v>1707</v>
      </c>
      <c r="E145" s="822" t="s">
        <v>4959</v>
      </c>
      <c r="F145" s="822" t="s">
        <v>4978</v>
      </c>
      <c r="G145" s="822" t="s">
        <v>4979</v>
      </c>
      <c r="H145" s="831">
        <v>39</v>
      </c>
      <c r="I145" s="831">
        <v>3237</v>
      </c>
      <c r="J145" s="822"/>
      <c r="K145" s="822">
        <v>83</v>
      </c>
      <c r="L145" s="831"/>
      <c r="M145" s="831"/>
      <c r="N145" s="822"/>
      <c r="O145" s="822"/>
      <c r="P145" s="831">
        <v>8</v>
      </c>
      <c r="Q145" s="831">
        <v>680</v>
      </c>
      <c r="R145" s="827"/>
      <c r="S145" s="832">
        <v>85</v>
      </c>
    </row>
    <row r="146" spans="1:19" ht="14.45" customHeight="1" x14ac:dyDescent="0.2">
      <c r="A146" s="821" t="s">
        <v>4962</v>
      </c>
      <c r="B146" s="822" t="s">
        <v>4963</v>
      </c>
      <c r="C146" s="822" t="s">
        <v>588</v>
      </c>
      <c r="D146" s="822" t="s">
        <v>1707</v>
      </c>
      <c r="E146" s="822" t="s">
        <v>4959</v>
      </c>
      <c r="F146" s="822" t="s">
        <v>4980</v>
      </c>
      <c r="G146" s="822" t="s">
        <v>4981</v>
      </c>
      <c r="H146" s="831">
        <v>371</v>
      </c>
      <c r="I146" s="831">
        <v>39326</v>
      </c>
      <c r="J146" s="822">
        <v>1.2987021564677521</v>
      </c>
      <c r="K146" s="822">
        <v>106</v>
      </c>
      <c r="L146" s="831">
        <v>283</v>
      </c>
      <c r="M146" s="831">
        <v>30281</v>
      </c>
      <c r="N146" s="822">
        <v>1</v>
      </c>
      <c r="O146" s="822">
        <v>107</v>
      </c>
      <c r="P146" s="831">
        <v>315</v>
      </c>
      <c r="Q146" s="831">
        <v>34020</v>
      </c>
      <c r="R146" s="827">
        <v>1.1234767676100526</v>
      </c>
      <c r="S146" s="832">
        <v>108</v>
      </c>
    </row>
    <row r="147" spans="1:19" ht="14.45" customHeight="1" x14ac:dyDescent="0.2">
      <c r="A147" s="821" t="s">
        <v>4962</v>
      </c>
      <c r="B147" s="822" t="s">
        <v>4963</v>
      </c>
      <c r="C147" s="822" t="s">
        <v>588</v>
      </c>
      <c r="D147" s="822" t="s">
        <v>1707</v>
      </c>
      <c r="E147" s="822" t="s">
        <v>4959</v>
      </c>
      <c r="F147" s="822" t="s">
        <v>4982</v>
      </c>
      <c r="G147" s="822" t="s">
        <v>4983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38</v>
      </c>
      <c r="R147" s="827"/>
      <c r="S147" s="832">
        <v>38</v>
      </c>
    </row>
    <row r="148" spans="1:19" ht="14.45" customHeight="1" x14ac:dyDescent="0.2">
      <c r="A148" s="821" t="s">
        <v>4962</v>
      </c>
      <c r="B148" s="822" t="s">
        <v>4963</v>
      </c>
      <c r="C148" s="822" t="s">
        <v>588</v>
      </c>
      <c r="D148" s="822" t="s">
        <v>1707</v>
      </c>
      <c r="E148" s="822" t="s">
        <v>4959</v>
      </c>
      <c r="F148" s="822" t="s">
        <v>4995</v>
      </c>
      <c r="G148" s="822" t="s">
        <v>4996</v>
      </c>
      <c r="H148" s="831">
        <v>2</v>
      </c>
      <c r="I148" s="831">
        <v>182</v>
      </c>
      <c r="J148" s="822">
        <v>2</v>
      </c>
      <c r="K148" s="822">
        <v>91</v>
      </c>
      <c r="L148" s="831">
        <v>1</v>
      </c>
      <c r="M148" s="831">
        <v>91</v>
      </c>
      <c r="N148" s="822">
        <v>1</v>
      </c>
      <c r="O148" s="822">
        <v>91</v>
      </c>
      <c r="P148" s="831"/>
      <c r="Q148" s="831"/>
      <c r="R148" s="827"/>
      <c r="S148" s="832"/>
    </row>
    <row r="149" spans="1:19" ht="14.45" customHeight="1" x14ac:dyDescent="0.2">
      <c r="A149" s="821" t="s">
        <v>4962</v>
      </c>
      <c r="B149" s="822" t="s">
        <v>4963</v>
      </c>
      <c r="C149" s="822" t="s">
        <v>588</v>
      </c>
      <c r="D149" s="822" t="s">
        <v>1707</v>
      </c>
      <c r="E149" s="822" t="s">
        <v>4959</v>
      </c>
      <c r="F149" s="822" t="s">
        <v>5001</v>
      </c>
      <c r="G149" s="822" t="s">
        <v>5002</v>
      </c>
      <c r="H149" s="831">
        <v>727</v>
      </c>
      <c r="I149" s="831">
        <v>92329</v>
      </c>
      <c r="J149" s="822">
        <v>1.0650724437061647</v>
      </c>
      <c r="K149" s="822">
        <v>127</v>
      </c>
      <c r="L149" s="831">
        <v>688</v>
      </c>
      <c r="M149" s="831">
        <v>86688</v>
      </c>
      <c r="N149" s="822">
        <v>1</v>
      </c>
      <c r="O149" s="822">
        <v>126</v>
      </c>
      <c r="P149" s="831">
        <v>570</v>
      </c>
      <c r="Q149" s="831">
        <v>72390</v>
      </c>
      <c r="R149" s="827">
        <v>0.83506367663344405</v>
      </c>
      <c r="S149" s="832">
        <v>127</v>
      </c>
    </row>
    <row r="150" spans="1:19" ht="14.45" customHeight="1" x14ac:dyDescent="0.2">
      <c r="A150" s="821" t="s">
        <v>4962</v>
      </c>
      <c r="B150" s="822" t="s">
        <v>4963</v>
      </c>
      <c r="C150" s="822" t="s">
        <v>588</v>
      </c>
      <c r="D150" s="822" t="s">
        <v>1707</v>
      </c>
      <c r="E150" s="822" t="s">
        <v>4959</v>
      </c>
      <c r="F150" s="822" t="s">
        <v>5021</v>
      </c>
      <c r="G150" s="822" t="s">
        <v>5022</v>
      </c>
      <c r="H150" s="831"/>
      <c r="I150" s="831"/>
      <c r="J150" s="822"/>
      <c r="K150" s="822"/>
      <c r="L150" s="831">
        <v>1</v>
      </c>
      <c r="M150" s="831">
        <v>982</v>
      </c>
      <c r="N150" s="822">
        <v>1</v>
      </c>
      <c r="O150" s="822">
        <v>982</v>
      </c>
      <c r="P150" s="831"/>
      <c r="Q150" s="831"/>
      <c r="R150" s="827"/>
      <c r="S150" s="832"/>
    </row>
    <row r="151" spans="1:19" ht="14.45" customHeight="1" x14ac:dyDescent="0.2">
      <c r="A151" s="821" t="s">
        <v>4962</v>
      </c>
      <c r="B151" s="822" t="s">
        <v>4963</v>
      </c>
      <c r="C151" s="822" t="s">
        <v>588</v>
      </c>
      <c r="D151" s="822" t="s">
        <v>1707</v>
      </c>
      <c r="E151" s="822" t="s">
        <v>4959</v>
      </c>
      <c r="F151" s="822" t="s">
        <v>5029</v>
      </c>
      <c r="G151" s="822" t="s">
        <v>5030</v>
      </c>
      <c r="H151" s="831">
        <v>405</v>
      </c>
      <c r="I151" s="831">
        <v>13499.98</v>
      </c>
      <c r="J151" s="822">
        <v>0.7803474690114891</v>
      </c>
      <c r="K151" s="822">
        <v>33.333283950617286</v>
      </c>
      <c r="L151" s="831">
        <v>519</v>
      </c>
      <c r="M151" s="831">
        <v>17299.96</v>
      </c>
      <c r="N151" s="822">
        <v>1</v>
      </c>
      <c r="O151" s="822">
        <v>33.33325626204239</v>
      </c>
      <c r="P151" s="831">
        <v>427</v>
      </c>
      <c r="Q151" s="831">
        <v>16121.14</v>
      </c>
      <c r="R151" s="827">
        <v>0.93185995805770649</v>
      </c>
      <c r="S151" s="832">
        <v>37.754426229508198</v>
      </c>
    </row>
    <row r="152" spans="1:19" ht="14.45" customHeight="1" x14ac:dyDescent="0.2">
      <c r="A152" s="821" t="s">
        <v>4962</v>
      </c>
      <c r="B152" s="822" t="s">
        <v>4963</v>
      </c>
      <c r="C152" s="822" t="s">
        <v>588</v>
      </c>
      <c r="D152" s="822" t="s">
        <v>1707</v>
      </c>
      <c r="E152" s="822" t="s">
        <v>4959</v>
      </c>
      <c r="F152" s="822" t="s">
        <v>5039</v>
      </c>
      <c r="G152" s="822" t="s">
        <v>5040</v>
      </c>
      <c r="H152" s="831"/>
      <c r="I152" s="831"/>
      <c r="J152" s="822"/>
      <c r="K152" s="822"/>
      <c r="L152" s="831">
        <v>0</v>
      </c>
      <c r="M152" s="831">
        <v>0</v>
      </c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4962</v>
      </c>
      <c r="B153" s="822" t="s">
        <v>4963</v>
      </c>
      <c r="C153" s="822" t="s">
        <v>588</v>
      </c>
      <c r="D153" s="822" t="s">
        <v>1707</v>
      </c>
      <c r="E153" s="822" t="s">
        <v>4959</v>
      </c>
      <c r="F153" s="822" t="s">
        <v>5043</v>
      </c>
      <c r="G153" s="822" t="s">
        <v>5044</v>
      </c>
      <c r="H153" s="831"/>
      <c r="I153" s="831"/>
      <c r="J153" s="822"/>
      <c r="K153" s="822"/>
      <c r="L153" s="831">
        <v>1</v>
      </c>
      <c r="M153" s="831">
        <v>499</v>
      </c>
      <c r="N153" s="822">
        <v>1</v>
      </c>
      <c r="O153" s="822">
        <v>499</v>
      </c>
      <c r="P153" s="831"/>
      <c r="Q153" s="831"/>
      <c r="R153" s="827"/>
      <c r="S153" s="832"/>
    </row>
    <row r="154" spans="1:19" ht="14.45" customHeight="1" x14ac:dyDescent="0.2">
      <c r="A154" s="821" t="s">
        <v>4962</v>
      </c>
      <c r="B154" s="822" t="s">
        <v>4963</v>
      </c>
      <c r="C154" s="822" t="s">
        <v>588</v>
      </c>
      <c r="D154" s="822" t="s">
        <v>1707</v>
      </c>
      <c r="E154" s="822" t="s">
        <v>4959</v>
      </c>
      <c r="F154" s="822" t="s">
        <v>5047</v>
      </c>
      <c r="G154" s="822" t="s">
        <v>5048</v>
      </c>
      <c r="H154" s="831"/>
      <c r="I154" s="831"/>
      <c r="J154" s="822"/>
      <c r="K154" s="822"/>
      <c r="L154" s="831">
        <v>1</v>
      </c>
      <c r="M154" s="831">
        <v>158</v>
      </c>
      <c r="N154" s="822">
        <v>1</v>
      </c>
      <c r="O154" s="822">
        <v>158</v>
      </c>
      <c r="P154" s="831"/>
      <c r="Q154" s="831"/>
      <c r="R154" s="827"/>
      <c r="S154" s="832"/>
    </row>
    <row r="155" spans="1:19" ht="14.45" customHeight="1" x14ac:dyDescent="0.2">
      <c r="A155" s="821" t="s">
        <v>4962</v>
      </c>
      <c r="B155" s="822" t="s">
        <v>4963</v>
      </c>
      <c r="C155" s="822" t="s">
        <v>588</v>
      </c>
      <c r="D155" s="822" t="s">
        <v>1707</v>
      </c>
      <c r="E155" s="822" t="s">
        <v>4959</v>
      </c>
      <c r="F155" s="822" t="s">
        <v>4960</v>
      </c>
      <c r="G155" s="822" t="s">
        <v>4961</v>
      </c>
      <c r="H155" s="831"/>
      <c r="I155" s="831"/>
      <c r="J155" s="822"/>
      <c r="K155" s="822"/>
      <c r="L155" s="831">
        <v>39</v>
      </c>
      <c r="M155" s="831">
        <v>9906</v>
      </c>
      <c r="N155" s="822">
        <v>1</v>
      </c>
      <c r="O155" s="822">
        <v>254</v>
      </c>
      <c r="P155" s="831">
        <v>10</v>
      </c>
      <c r="Q155" s="831">
        <v>2550</v>
      </c>
      <c r="R155" s="827">
        <v>0.25741974560872199</v>
      </c>
      <c r="S155" s="832">
        <v>255</v>
      </c>
    </row>
    <row r="156" spans="1:19" ht="14.45" customHeight="1" x14ac:dyDescent="0.2">
      <c r="A156" s="821" t="s">
        <v>4962</v>
      </c>
      <c r="B156" s="822" t="s">
        <v>4963</v>
      </c>
      <c r="C156" s="822" t="s">
        <v>588</v>
      </c>
      <c r="D156" s="822" t="s">
        <v>1707</v>
      </c>
      <c r="E156" s="822" t="s">
        <v>4959</v>
      </c>
      <c r="F156" s="822" t="s">
        <v>5077</v>
      </c>
      <c r="G156" s="822" t="s">
        <v>5078</v>
      </c>
      <c r="H156" s="831"/>
      <c r="I156" s="831"/>
      <c r="J156" s="822"/>
      <c r="K156" s="822"/>
      <c r="L156" s="831">
        <v>8</v>
      </c>
      <c r="M156" s="831">
        <v>1160</v>
      </c>
      <c r="N156" s="822">
        <v>1</v>
      </c>
      <c r="O156" s="822">
        <v>145</v>
      </c>
      <c r="P156" s="831">
        <v>1</v>
      </c>
      <c r="Q156" s="831">
        <v>146</v>
      </c>
      <c r="R156" s="827">
        <v>0.12586206896551724</v>
      </c>
      <c r="S156" s="832">
        <v>146</v>
      </c>
    </row>
    <row r="157" spans="1:19" ht="14.45" customHeight="1" x14ac:dyDescent="0.2">
      <c r="A157" s="821" t="s">
        <v>4962</v>
      </c>
      <c r="B157" s="822" t="s">
        <v>4963</v>
      </c>
      <c r="C157" s="822" t="s">
        <v>588</v>
      </c>
      <c r="D157" s="822" t="s">
        <v>1707</v>
      </c>
      <c r="E157" s="822" t="s">
        <v>4959</v>
      </c>
      <c r="F157" s="822" t="s">
        <v>5091</v>
      </c>
      <c r="G157" s="822" t="s">
        <v>5092</v>
      </c>
      <c r="H157" s="831"/>
      <c r="I157" s="831"/>
      <c r="J157" s="822"/>
      <c r="K157" s="822"/>
      <c r="L157" s="831">
        <v>6</v>
      </c>
      <c r="M157" s="831">
        <v>990</v>
      </c>
      <c r="N157" s="822">
        <v>1</v>
      </c>
      <c r="O157" s="822">
        <v>165</v>
      </c>
      <c r="P157" s="831">
        <v>1</v>
      </c>
      <c r="Q157" s="831">
        <v>166</v>
      </c>
      <c r="R157" s="827">
        <v>0.16767676767676767</v>
      </c>
      <c r="S157" s="832">
        <v>166</v>
      </c>
    </row>
    <row r="158" spans="1:19" ht="14.45" customHeight="1" x14ac:dyDescent="0.2">
      <c r="A158" s="821" t="s">
        <v>4962</v>
      </c>
      <c r="B158" s="822" t="s">
        <v>4963</v>
      </c>
      <c r="C158" s="822" t="s">
        <v>588</v>
      </c>
      <c r="D158" s="822" t="s">
        <v>4950</v>
      </c>
      <c r="E158" s="822" t="s">
        <v>4959</v>
      </c>
      <c r="F158" s="822" t="s">
        <v>4978</v>
      </c>
      <c r="G158" s="822" t="s">
        <v>4979</v>
      </c>
      <c r="H158" s="831">
        <v>1</v>
      </c>
      <c r="I158" s="831">
        <v>83</v>
      </c>
      <c r="J158" s="822"/>
      <c r="K158" s="822">
        <v>83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4962</v>
      </c>
      <c r="B159" s="822" t="s">
        <v>4963</v>
      </c>
      <c r="C159" s="822" t="s">
        <v>588</v>
      </c>
      <c r="D159" s="822" t="s">
        <v>4950</v>
      </c>
      <c r="E159" s="822" t="s">
        <v>4959</v>
      </c>
      <c r="F159" s="822" t="s">
        <v>4982</v>
      </c>
      <c r="G159" s="822" t="s">
        <v>4983</v>
      </c>
      <c r="H159" s="831">
        <v>1</v>
      </c>
      <c r="I159" s="831">
        <v>37</v>
      </c>
      <c r="J159" s="822"/>
      <c r="K159" s="822">
        <v>37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4962</v>
      </c>
      <c r="B160" s="822" t="s">
        <v>4963</v>
      </c>
      <c r="C160" s="822" t="s">
        <v>588</v>
      </c>
      <c r="D160" s="822" t="s">
        <v>4950</v>
      </c>
      <c r="E160" s="822" t="s">
        <v>4959</v>
      </c>
      <c r="F160" s="822" t="s">
        <v>5001</v>
      </c>
      <c r="G160" s="822" t="s">
        <v>5002</v>
      </c>
      <c r="H160" s="831">
        <v>7</v>
      </c>
      <c r="I160" s="831">
        <v>889</v>
      </c>
      <c r="J160" s="822"/>
      <c r="K160" s="822">
        <v>127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4962</v>
      </c>
      <c r="B161" s="822" t="s">
        <v>4963</v>
      </c>
      <c r="C161" s="822" t="s">
        <v>588</v>
      </c>
      <c r="D161" s="822" t="s">
        <v>4950</v>
      </c>
      <c r="E161" s="822" t="s">
        <v>4959</v>
      </c>
      <c r="F161" s="822" t="s">
        <v>5029</v>
      </c>
      <c r="G161" s="822" t="s">
        <v>5030</v>
      </c>
      <c r="H161" s="831">
        <v>4</v>
      </c>
      <c r="I161" s="831">
        <v>133.32999999999998</v>
      </c>
      <c r="J161" s="822"/>
      <c r="K161" s="822">
        <v>33.332499999999996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4962</v>
      </c>
      <c r="B162" s="822" t="s">
        <v>4963</v>
      </c>
      <c r="C162" s="822" t="s">
        <v>588</v>
      </c>
      <c r="D162" s="822" t="s">
        <v>4951</v>
      </c>
      <c r="E162" s="822" t="s">
        <v>4959</v>
      </c>
      <c r="F162" s="822" t="s">
        <v>4978</v>
      </c>
      <c r="G162" s="822" t="s">
        <v>4979</v>
      </c>
      <c r="H162" s="831">
        <v>4</v>
      </c>
      <c r="I162" s="831">
        <v>332</v>
      </c>
      <c r="J162" s="822"/>
      <c r="K162" s="822">
        <v>83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4962</v>
      </c>
      <c r="B163" s="822" t="s">
        <v>4963</v>
      </c>
      <c r="C163" s="822" t="s">
        <v>588</v>
      </c>
      <c r="D163" s="822" t="s">
        <v>4951</v>
      </c>
      <c r="E163" s="822" t="s">
        <v>4959</v>
      </c>
      <c r="F163" s="822" t="s">
        <v>4982</v>
      </c>
      <c r="G163" s="822" t="s">
        <v>4983</v>
      </c>
      <c r="H163" s="831">
        <v>2</v>
      </c>
      <c r="I163" s="831">
        <v>74</v>
      </c>
      <c r="J163" s="822"/>
      <c r="K163" s="822">
        <v>37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4962</v>
      </c>
      <c r="B164" s="822" t="s">
        <v>4963</v>
      </c>
      <c r="C164" s="822" t="s">
        <v>588</v>
      </c>
      <c r="D164" s="822" t="s">
        <v>4951</v>
      </c>
      <c r="E164" s="822" t="s">
        <v>4959</v>
      </c>
      <c r="F164" s="822" t="s">
        <v>4995</v>
      </c>
      <c r="G164" s="822" t="s">
        <v>4996</v>
      </c>
      <c r="H164" s="831">
        <v>7</v>
      </c>
      <c r="I164" s="831">
        <v>637</v>
      </c>
      <c r="J164" s="822"/>
      <c r="K164" s="822">
        <v>91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4962</v>
      </c>
      <c r="B165" s="822" t="s">
        <v>4963</v>
      </c>
      <c r="C165" s="822" t="s">
        <v>588</v>
      </c>
      <c r="D165" s="822" t="s">
        <v>4951</v>
      </c>
      <c r="E165" s="822" t="s">
        <v>4959</v>
      </c>
      <c r="F165" s="822" t="s">
        <v>4999</v>
      </c>
      <c r="G165" s="822" t="s">
        <v>5000</v>
      </c>
      <c r="H165" s="831">
        <v>1</v>
      </c>
      <c r="I165" s="831">
        <v>81</v>
      </c>
      <c r="J165" s="822"/>
      <c r="K165" s="822">
        <v>81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4962</v>
      </c>
      <c r="B166" s="822" t="s">
        <v>4963</v>
      </c>
      <c r="C166" s="822" t="s">
        <v>588</v>
      </c>
      <c r="D166" s="822" t="s">
        <v>4951</v>
      </c>
      <c r="E166" s="822" t="s">
        <v>4959</v>
      </c>
      <c r="F166" s="822" t="s">
        <v>5001</v>
      </c>
      <c r="G166" s="822" t="s">
        <v>5002</v>
      </c>
      <c r="H166" s="831">
        <v>37</v>
      </c>
      <c r="I166" s="831">
        <v>4699</v>
      </c>
      <c r="J166" s="822"/>
      <c r="K166" s="822">
        <v>127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4962</v>
      </c>
      <c r="B167" s="822" t="s">
        <v>4963</v>
      </c>
      <c r="C167" s="822" t="s">
        <v>588</v>
      </c>
      <c r="D167" s="822" t="s">
        <v>4951</v>
      </c>
      <c r="E167" s="822" t="s">
        <v>4959</v>
      </c>
      <c r="F167" s="822" t="s">
        <v>5029</v>
      </c>
      <c r="G167" s="822" t="s">
        <v>5030</v>
      </c>
      <c r="H167" s="831">
        <v>28</v>
      </c>
      <c r="I167" s="831">
        <v>933.32999999999993</v>
      </c>
      <c r="J167" s="822"/>
      <c r="K167" s="822">
        <v>33.333214285714284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4962</v>
      </c>
      <c r="B168" s="822" t="s">
        <v>4963</v>
      </c>
      <c r="C168" s="822" t="s">
        <v>588</v>
      </c>
      <c r="D168" s="822" t="s">
        <v>4951</v>
      </c>
      <c r="E168" s="822" t="s">
        <v>4959</v>
      </c>
      <c r="F168" s="822" t="s">
        <v>5077</v>
      </c>
      <c r="G168" s="822" t="s">
        <v>5078</v>
      </c>
      <c r="H168" s="831">
        <v>6</v>
      </c>
      <c r="I168" s="831">
        <v>870</v>
      </c>
      <c r="J168" s="822"/>
      <c r="K168" s="822">
        <v>145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4962</v>
      </c>
      <c r="B169" s="822" t="s">
        <v>4963</v>
      </c>
      <c r="C169" s="822" t="s">
        <v>588</v>
      </c>
      <c r="D169" s="822" t="s">
        <v>1708</v>
      </c>
      <c r="E169" s="822" t="s">
        <v>4964</v>
      </c>
      <c r="F169" s="822" t="s">
        <v>4965</v>
      </c>
      <c r="G169" s="822" t="s">
        <v>4966</v>
      </c>
      <c r="H169" s="831">
        <v>7.1000000000000005</v>
      </c>
      <c r="I169" s="831">
        <v>494.87</v>
      </c>
      <c r="J169" s="822">
        <v>2.1515151515151518</v>
      </c>
      <c r="K169" s="822">
        <v>69.699999999999989</v>
      </c>
      <c r="L169" s="831">
        <v>3.2999999999999994</v>
      </c>
      <c r="M169" s="831">
        <v>230.01</v>
      </c>
      <c r="N169" s="822">
        <v>1</v>
      </c>
      <c r="O169" s="822">
        <v>69.700000000000017</v>
      </c>
      <c r="P169" s="831">
        <v>3.6</v>
      </c>
      <c r="Q169" s="831">
        <v>250.93</v>
      </c>
      <c r="R169" s="827">
        <v>1.0909525672796836</v>
      </c>
      <c r="S169" s="832">
        <v>69.702777777777783</v>
      </c>
    </row>
    <row r="170" spans="1:19" ht="14.45" customHeight="1" x14ac:dyDescent="0.2">
      <c r="A170" s="821" t="s">
        <v>4962</v>
      </c>
      <c r="B170" s="822" t="s">
        <v>4963</v>
      </c>
      <c r="C170" s="822" t="s">
        <v>588</v>
      </c>
      <c r="D170" s="822" t="s">
        <v>1708</v>
      </c>
      <c r="E170" s="822" t="s">
        <v>4959</v>
      </c>
      <c r="F170" s="822" t="s">
        <v>4980</v>
      </c>
      <c r="G170" s="822" t="s">
        <v>4981</v>
      </c>
      <c r="H170" s="831">
        <v>119</v>
      </c>
      <c r="I170" s="831">
        <v>12614</v>
      </c>
      <c r="J170" s="822">
        <v>0.91385930594798237</v>
      </c>
      <c r="K170" s="822">
        <v>106</v>
      </c>
      <c r="L170" s="831">
        <v>129</v>
      </c>
      <c r="M170" s="831">
        <v>13803</v>
      </c>
      <c r="N170" s="822">
        <v>1</v>
      </c>
      <c r="O170" s="822">
        <v>107</v>
      </c>
      <c r="P170" s="831">
        <v>142</v>
      </c>
      <c r="Q170" s="831">
        <v>15336</v>
      </c>
      <c r="R170" s="827">
        <v>1.11106281243208</v>
      </c>
      <c r="S170" s="832">
        <v>108</v>
      </c>
    </row>
    <row r="171" spans="1:19" ht="14.45" customHeight="1" x14ac:dyDescent="0.2">
      <c r="A171" s="821" t="s">
        <v>4962</v>
      </c>
      <c r="B171" s="822" t="s">
        <v>4963</v>
      </c>
      <c r="C171" s="822" t="s">
        <v>588</v>
      </c>
      <c r="D171" s="822" t="s">
        <v>1708</v>
      </c>
      <c r="E171" s="822" t="s">
        <v>4959</v>
      </c>
      <c r="F171" s="822" t="s">
        <v>4982</v>
      </c>
      <c r="G171" s="822" t="s">
        <v>4983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38</v>
      </c>
      <c r="R171" s="827"/>
      <c r="S171" s="832">
        <v>38</v>
      </c>
    </row>
    <row r="172" spans="1:19" ht="14.45" customHeight="1" x14ac:dyDescent="0.2">
      <c r="A172" s="821" t="s">
        <v>4962</v>
      </c>
      <c r="B172" s="822" t="s">
        <v>4963</v>
      </c>
      <c r="C172" s="822" t="s">
        <v>588</v>
      </c>
      <c r="D172" s="822" t="s">
        <v>1708</v>
      </c>
      <c r="E172" s="822" t="s">
        <v>4959</v>
      </c>
      <c r="F172" s="822" t="s">
        <v>4989</v>
      </c>
      <c r="G172" s="822" t="s">
        <v>4990</v>
      </c>
      <c r="H172" s="831">
        <v>39</v>
      </c>
      <c r="I172" s="831">
        <v>9399</v>
      </c>
      <c r="J172" s="822">
        <v>1.1423189110354885</v>
      </c>
      <c r="K172" s="822">
        <v>241</v>
      </c>
      <c r="L172" s="831">
        <v>34</v>
      </c>
      <c r="M172" s="831">
        <v>8228</v>
      </c>
      <c r="N172" s="822">
        <v>1</v>
      </c>
      <c r="O172" s="822">
        <v>242</v>
      </c>
      <c r="P172" s="831">
        <v>38</v>
      </c>
      <c r="Q172" s="831">
        <v>9234</v>
      </c>
      <c r="R172" s="827">
        <v>1.1222654350996597</v>
      </c>
      <c r="S172" s="832">
        <v>243</v>
      </c>
    </row>
    <row r="173" spans="1:19" ht="14.45" customHeight="1" x14ac:dyDescent="0.2">
      <c r="A173" s="821" t="s">
        <v>4962</v>
      </c>
      <c r="B173" s="822" t="s">
        <v>4963</v>
      </c>
      <c r="C173" s="822" t="s">
        <v>588</v>
      </c>
      <c r="D173" s="822" t="s">
        <v>1708</v>
      </c>
      <c r="E173" s="822" t="s">
        <v>4959</v>
      </c>
      <c r="F173" s="822" t="s">
        <v>4991</v>
      </c>
      <c r="G173" s="822" t="s">
        <v>4992</v>
      </c>
      <c r="H173" s="831">
        <v>9</v>
      </c>
      <c r="I173" s="831">
        <v>3438</v>
      </c>
      <c r="J173" s="822">
        <v>0.52665441176470584</v>
      </c>
      <c r="K173" s="822">
        <v>382</v>
      </c>
      <c r="L173" s="831">
        <v>17</v>
      </c>
      <c r="M173" s="831">
        <v>6528</v>
      </c>
      <c r="N173" s="822">
        <v>1</v>
      </c>
      <c r="O173" s="822">
        <v>384</v>
      </c>
      <c r="P173" s="831">
        <v>4</v>
      </c>
      <c r="Q173" s="831">
        <v>1540</v>
      </c>
      <c r="R173" s="827">
        <v>0.23590686274509803</v>
      </c>
      <c r="S173" s="832">
        <v>385</v>
      </c>
    </row>
    <row r="174" spans="1:19" ht="14.45" customHeight="1" x14ac:dyDescent="0.2">
      <c r="A174" s="821" t="s">
        <v>4962</v>
      </c>
      <c r="B174" s="822" t="s">
        <v>4963</v>
      </c>
      <c r="C174" s="822" t="s">
        <v>588</v>
      </c>
      <c r="D174" s="822" t="s">
        <v>1708</v>
      </c>
      <c r="E174" s="822" t="s">
        <v>4959</v>
      </c>
      <c r="F174" s="822" t="s">
        <v>4993</v>
      </c>
      <c r="G174" s="822" t="s">
        <v>4994</v>
      </c>
      <c r="H174" s="831">
        <v>1</v>
      </c>
      <c r="I174" s="831">
        <v>604</v>
      </c>
      <c r="J174" s="822"/>
      <c r="K174" s="822">
        <v>604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4962</v>
      </c>
      <c r="B175" s="822" t="s">
        <v>4963</v>
      </c>
      <c r="C175" s="822" t="s">
        <v>588</v>
      </c>
      <c r="D175" s="822" t="s">
        <v>1708</v>
      </c>
      <c r="E175" s="822" t="s">
        <v>4959</v>
      </c>
      <c r="F175" s="822" t="s">
        <v>4995</v>
      </c>
      <c r="G175" s="822" t="s">
        <v>4996</v>
      </c>
      <c r="H175" s="831">
        <v>178</v>
      </c>
      <c r="I175" s="831">
        <v>16198</v>
      </c>
      <c r="J175" s="822">
        <v>0.97802197802197799</v>
      </c>
      <c r="K175" s="822">
        <v>91</v>
      </c>
      <c r="L175" s="831">
        <v>182</v>
      </c>
      <c r="M175" s="831">
        <v>16562</v>
      </c>
      <c r="N175" s="822">
        <v>1</v>
      </c>
      <c r="O175" s="822">
        <v>91</v>
      </c>
      <c r="P175" s="831">
        <v>159</v>
      </c>
      <c r="Q175" s="831">
        <v>14628</v>
      </c>
      <c r="R175" s="827">
        <v>0.88322666344644363</v>
      </c>
      <c r="S175" s="832">
        <v>92</v>
      </c>
    </row>
    <row r="176" spans="1:19" ht="14.45" customHeight="1" x14ac:dyDescent="0.2">
      <c r="A176" s="821" t="s">
        <v>4962</v>
      </c>
      <c r="B176" s="822" t="s">
        <v>4963</v>
      </c>
      <c r="C176" s="822" t="s">
        <v>588</v>
      </c>
      <c r="D176" s="822" t="s">
        <v>1708</v>
      </c>
      <c r="E176" s="822" t="s">
        <v>4959</v>
      </c>
      <c r="F176" s="822" t="s">
        <v>4999</v>
      </c>
      <c r="G176" s="822" t="s">
        <v>5000</v>
      </c>
      <c r="H176" s="831">
        <v>15</v>
      </c>
      <c r="I176" s="831">
        <v>1215</v>
      </c>
      <c r="J176" s="822">
        <v>0.46875</v>
      </c>
      <c r="K176" s="822">
        <v>81</v>
      </c>
      <c r="L176" s="831">
        <v>32</v>
      </c>
      <c r="M176" s="831">
        <v>2592</v>
      </c>
      <c r="N176" s="822">
        <v>1</v>
      </c>
      <c r="O176" s="822">
        <v>81</v>
      </c>
      <c r="P176" s="831">
        <v>25</v>
      </c>
      <c r="Q176" s="831">
        <v>2050</v>
      </c>
      <c r="R176" s="827">
        <v>0.79089506172839508</v>
      </c>
      <c r="S176" s="832">
        <v>82</v>
      </c>
    </row>
    <row r="177" spans="1:19" ht="14.45" customHeight="1" x14ac:dyDescent="0.2">
      <c r="A177" s="821" t="s">
        <v>4962</v>
      </c>
      <c r="B177" s="822" t="s">
        <v>4963</v>
      </c>
      <c r="C177" s="822" t="s">
        <v>588</v>
      </c>
      <c r="D177" s="822" t="s">
        <v>1708</v>
      </c>
      <c r="E177" s="822" t="s">
        <v>4959</v>
      </c>
      <c r="F177" s="822" t="s">
        <v>5001</v>
      </c>
      <c r="G177" s="822" t="s">
        <v>5002</v>
      </c>
      <c r="H177" s="831">
        <v>695</v>
      </c>
      <c r="I177" s="831">
        <v>88265</v>
      </c>
      <c r="J177" s="822">
        <v>0.9596107849532507</v>
      </c>
      <c r="K177" s="822">
        <v>127</v>
      </c>
      <c r="L177" s="831">
        <v>730</v>
      </c>
      <c r="M177" s="831">
        <v>91980</v>
      </c>
      <c r="N177" s="822">
        <v>1</v>
      </c>
      <c r="O177" s="822">
        <v>126</v>
      </c>
      <c r="P177" s="831">
        <v>655</v>
      </c>
      <c r="Q177" s="831">
        <v>83185</v>
      </c>
      <c r="R177" s="827">
        <v>0.90438138725809958</v>
      </c>
      <c r="S177" s="832">
        <v>127</v>
      </c>
    </row>
    <row r="178" spans="1:19" ht="14.45" customHeight="1" x14ac:dyDescent="0.2">
      <c r="A178" s="821" t="s">
        <v>4962</v>
      </c>
      <c r="B178" s="822" t="s">
        <v>4963</v>
      </c>
      <c r="C178" s="822" t="s">
        <v>588</v>
      </c>
      <c r="D178" s="822" t="s">
        <v>1708</v>
      </c>
      <c r="E178" s="822" t="s">
        <v>4959</v>
      </c>
      <c r="F178" s="822" t="s">
        <v>5003</v>
      </c>
      <c r="G178" s="822" t="s">
        <v>5004</v>
      </c>
      <c r="H178" s="831">
        <v>1</v>
      </c>
      <c r="I178" s="831">
        <v>242</v>
      </c>
      <c r="J178" s="822"/>
      <c r="K178" s="822">
        <v>242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4962</v>
      </c>
      <c r="B179" s="822" t="s">
        <v>4963</v>
      </c>
      <c r="C179" s="822" t="s">
        <v>588</v>
      </c>
      <c r="D179" s="822" t="s">
        <v>1708</v>
      </c>
      <c r="E179" s="822" t="s">
        <v>4959</v>
      </c>
      <c r="F179" s="822" t="s">
        <v>5005</v>
      </c>
      <c r="G179" s="822" t="s">
        <v>5006</v>
      </c>
      <c r="H179" s="831"/>
      <c r="I179" s="831"/>
      <c r="J179" s="822"/>
      <c r="K179" s="822"/>
      <c r="L179" s="831">
        <v>1</v>
      </c>
      <c r="M179" s="831">
        <v>430</v>
      </c>
      <c r="N179" s="822">
        <v>1</v>
      </c>
      <c r="O179" s="822">
        <v>430</v>
      </c>
      <c r="P179" s="831"/>
      <c r="Q179" s="831"/>
      <c r="R179" s="827"/>
      <c r="S179" s="832"/>
    </row>
    <row r="180" spans="1:19" ht="14.45" customHeight="1" x14ac:dyDescent="0.2">
      <c r="A180" s="821" t="s">
        <v>4962</v>
      </c>
      <c r="B180" s="822" t="s">
        <v>4963</v>
      </c>
      <c r="C180" s="822" t="s">
        <v>588</v>
      </c>
      <c r="D180" s="822" t="s">
        <v>1708</v>
      </c>
      <c r="E180" s="822" t="s">
        <v>4959</v>
      </c>
      <c r="F180" s="822" t="s">
        <v>5017</v>
      </c>
      <c r="G180" s="822" t="s">
        <v>5018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455</v>
      </c>
      <c r="R180" s="827"/>
      <c r="S180" s="832">
        <v>455</v>
      </c>
    </row>
    <row r="181" spans="1:19" ht="14.45" customHeight="1" x14ac:dyDescent="0.2">
      <c r="A181" s="821" t="s">
        <v>4962</v>
      </c>
      <c r="B181" s="822" t="s">
        <v>4963</v>
      </c>
      <c r="C181" s="822" t="s">
        <v>588</v>
      </c>
      <c r="D181" s="822" t="s">
        <v>1708</v>
      </c>
      <c r="E181" s="822" t="s">
        <v>4959</v>
      </c>
      <c r="F181" s="822" t="s">
        <v>5019</v>
      </c>
      <c r="G181" s="822" t="s">
        <v>5020</v>
      </c>
      <c r="H181" s="831">
        <v>20</v>
      </c>
      <c r="I181" s="831">
        <v>26260</v>
      </c>
      <c r="J181" s="822">
        <v>2.4848599545798638</v>
      </c>
      <c r="K181" s="822">
        <v>1313</v>
      </c>
      <c r="L181" s="831">
        <v>8</v>
      </c>
      <c r="M181" s="831">
        <v>10568</v>
      </c>
      <c r="N181" s="822">
        <v>1</v>
      </c>
      <c r="O181" s="822">
        <v>1321</v>
      </c>
      <c r="P181" s="831">
        <v>11</v>
      </c>
      <c r="Q181" s="831">
        <v>14608</v>
      </c>
      <c r="R181" s="827">
        <v>1.3822861468584406</v>
      </c>
      <c r="S181" s="832">
        <v>1328</v>
      </c>
    </row>
    <row r="182" spans="1:19" ht="14.45" customHeight="1" x14ac:dyDescent="0.2">
      <c r="A182" s="821" t="s">
        <v>4962</v>
      </c>
      <c r="B182" s="822" t="s">
        <v>4963</v>
      </c>
      <c r="C182" s="822" t="s">
        <v>588</v>
      </c>
      <c r="D182" s="822" t="s">
        <v>1708</v>
      </c>
      <c r="E182" s="822" t="s">
        <v>4959</v>
      </c>
      <c r="F182" s="822" t="s">
        <v>5021</v>
      </c>
      <c r="G182" s="822" t="s">
        <v>5022</v>
      </c>
      <c r="H182" s="831">
        <v>4</v>
      </c>
      <c r="I182" s="831">
        <v>3900</v>
      </c>
      <c r="J182" s="822">
        <v>0.66191446028513234</v>
      </c>
      <c r="K182" s="822">
        <v>975</v>
      </c>
      <c r="L182" s="831">
        <v>6</v>
      </c>
      <c r="M182" s="831">
        <v>5892</v>
      </c>
      <c r="N182" s="822">
        <v>1</v>
      </c>
      <c r="O182" s="822">
        <v>982</v>
      </c>
      <c r="P182" s="831">
        <v>1</v>
      </c>
      <c r="Q182" s="831">
        <v>989</v>
      </c>
      <c r="R182" s="827">
        <v>0.16785471826205023</v>
      </c>
      <c r="S182" s="832">
        <v>989</v>
      </c>
    </row>
    <row r="183" spans="1:19" ht="14.45" customHeight="1" x14ac:dyDescent="0.2">
      <c r="A183" s="821" t="s">
        <v>4962</v>
      </c>
      <c r="B183" s="822" t="s">
        <v>4963</v>
      </c>
      <c r="C183" s="822" t="s">
        <v>588</v>
      </c>
      <c r="D183" s="822" t="s">
        <v>1708</v>
      </c>
      <c r="E183" s="822" t="s">
        <v>4959</v>
      </c>
      <c r="F183" s="822" t="s">
        <v>5027</v>
      </c>
      <c r="G183" s="822" t="s">
        <v>5028</v>
      </c>
      <c r="H183" s="831"/>
      <c r="I183" s="831"/>
      <c r="J183" s="822"/>
      <c r="K183" s="822"/>
      <c r="L183" s="831">
        <v>3</v>
      </c>
      <c r="M183" s="831">
        <v>495</v>
      </c>
      <c r="N183" s="822">
        <v>1</v>
      </c>
      <c r="O183" s="822">
        <v>165</v>
      </c>
      <c r="P183" s="831">
        <v>3</v>
      </c>
      <c r="Q183" s="831">
        <v>498</v>
      </c>
      <c r="R183" s="827">
        <v>1.0060606060606061</v>
      </c>
      <c r="S183" s="832">
        <v>166</v>
      </c>
    </row>
    <row r="184" spans="1:19" ht="14.45" customHeight="1" x14ac:dyDescent="0.2">
      <c r="A184" s="821" t="s">
        <v>4962</v>
      </c>
      <c r="B184" s="822" t="s">
        <v>4963</v>
      </c>
      <c r="C184" s="822" t="s">
        <v>588</v>
      </c>
      <c r="D184" s="822" t="s">
        <v>1708</v>
      </c>
      <c r="E184" s="822" t="s">
        <v>4959</v>
      </c>
      <c r="F184" s="822" t="s">
        <v>5029</v>
      </c>
      <c r="G184" s="822" t="s">
        <v>5030</v>
      </c>
      <c r="H184" s="831">
        <v>392</v>
      </c>
      <c r="I184" s="831">
        <v>13066.64</v>
      </c>
      <c r="J184" s="822">
        <v>0.84301012001305808</v>
      </c>
      <c r="K184" s="822">
        <v>33.333265306122449</v>
      </c>
      <c r="L184" s="831">
        <v>465</v>
      </c>
      <c r="M184" s="831">
        <v>15499.98</v>
      </c>
      <c r="N184" s="822">
        <v>1</v>
      </c>
      <c r="O184" s="822">
        <v>33.333290322580645</v>
      </c>
      <c r="P184" s="831">
        <v>490</v>
      </c>
      <c r="Q184" s="831">
        <v>17518.91</v>
      </c>
      <c r="R184" s="827">
        <v>1.1302537164564084</v>
      </c>
      <c r="S184" s="832">
        <v>35.752877551020411</v>
      </c>
    </row>
    <row r="185" spans="1:19" ht="14.45" customHeight="1" x14ac:dyDescent="0.2">
      <c r="A185" s="821" t="s">
        <v>4962</v>
      </c>
      <c r="B185" s="822" t="s">
        <v>4963</v>
      </c>
      <c r="C185" s="822" t="s">
        <v>588</v>
      </c>
      <c r="D185" s="822" t="s">
        <v>1708</v>
      </c>
      <c r="E185" s="822" t="s">
        <v>4959</v>
      </c>
      <c r="F185" s="822" t="s">
        <v>5033</v>
      </c>
      <c r="G185" s="822" t="s">
        <v>5034</v>
      </c>
      <c r="H185" s="831"/>
      <c r="I185" s="831"/>
      <c r="J185" s="822"/>
      <c r="K185" s="822"/>
      <c r="L185" s="831">
        <v>1</v>
      </c>
      <c r="M185" s="831">
        <v>38</v>
      </c>
      <c r="N185" s="822">
        <v>1</v>
      </c>
      <c r="O185" s="822">
        <v>38</v>
      </c>
      <c r="P185" s="831"/>
      <c r="Q185" s="831"/>
      <c r="R185" s="827"/>
      <c r="S185" s="832"/>
    </row>
    <row r="186" spans="1:19" ht="14.45" customHeight="1" x14ac:dyDescent="0.2">
      <c r="A186" s="821" t="s">
        <v>4962</v>
      </c>
      <c r="B186" s="822" t="s">
        <v>4963</v>
      </c>
      <c r="C186" s="822" t="s">
        <v>588</v>
      </c>
      <c r="D186" s="822" t="s">
        <v>1708</v>
      </c>
      <c r="E186" s="822" t="s">
        <v>4959</v>
      </c>
      <c r="F186" s="822" t="s">
        <v>5035</v>
      </c>
      <c r="G186" s="822" t="s">
        <v>5036</v>
      </c>
      <c r="H186" s="831">
        <v>28</v>
      </c>
      <c r="I186" s="831">
        <v>2408</v>
      </c>
      <c r="J186" s="822">
        <v>1.9770114942528736</v>
      </c>
      <c r="K186" s="822">
        <v>86</v>
      </c>
      <c r="L186" s="831">
        <v>14</v>
      </c>
      <c r="M186" s="831">
        <v>1218</v>
      </c>
      <c r="N186" s="822">
        <v>1</v>
      </c>
      <c r="O186" s="822">
        <v>87</v>
      </c>
      <c r="P186" s="831">
        <v>14</v>
      </c>
      <c r="Q186" s="831">
        <v>1232</v>
      </c>
      <c r="R186" s="827">
        <v>1.0114942528735633</v>
      </c>
      <c r="S186" s="832">
        <v>88</v>
      </c>
    </row>
    <row r="187" spans="1:19" ht="14.45" customHeight="1" x14ac:dyDescent="0.2">
      <c r="A187" s="821" t="s">
        <v>4962</v>
      </c>
      <c r="B187" s="822" t="s">
        <v>4963</v>
      </c>
      <c r="C187" s="822" t="s">
        <v>588</v>
      </c>
      <c r="D187" s="822" t="s">
        <v>1708</v>
      </c>
      <c r="E187" s="822" t="s">
        <v>4959</v>
      </c>
      <c r="F187" s="822" t="s">
        <v>5037</v>
      </c>
      <c r="G187" s="822" t="s">
        <v>5038</v>
      </c>
      <c r="H187" s="831">
        <v>25</v>
      </c>
      <c r="I187" s="831">
        <v>800</v>
      </c>
      <c r="J187" s="822">
        <v>1.8648018648018647</v>
      </c>
      <c r="K187" s="822">
        <v>32</v>
      </c>
      <c r="L187" s="831">
        <v>13</v>
      </c>
      <c r="M187" s="831">
        <v>429</v>
      </c>
      <c r="N187" s="822">
        <v>1</v>
      </c>
      <c r="O187" s="822">
        <v>33</v>
      </c>
      <c r="P187" s="831">
        <v>11</v>
      </c>
      <c r="Q187" s="831">
        <v>363</v>
      </c>
      <c r="R187" s="827">
        <v>0.84615384615384615</v>
      </c>
      <c r="S187" s="832">
        <v>33</v>
      </c>
    </row>
    <row r="188" spans="1:19" ht="14.45" customHeight="1" x14ac:dyDescent="0.2">
      <c r="A188" s="821" t="s">
        <v>4962</v>
      </c>
      <c r="B188" s="822" t="s">
        <v>4963</v>
      </c>
      <c r="C188" s="822" t="s">
        <v>588</v>
      </c>
      <c r="D188" s="822" t="s">
        <v>1708</v>
      </c>
      <c r="E188" s="822" t="s">
        <v>4959</v>
      </c>
      <c r="F188" s="822" t="s">
        <v>5043</v>
      </c>
      <c r="G188" s="822" t="s">
        <v>5044</v>
      </c>
      <c r="H188" s="831">
        <v>19</v>
      </c>
      <c r="I188" s="831">
        <v>9424</v>
      </c>
      <c r="J188" s="822">
        <v>1.0492095301714541</v>
      </c>
      <c r="K188" s="822">
        <v>496</v>
      </c>
      <c r="L188" s="831">
        <v>18</v>
      </c>
      <c r="M188" s="831">
        <v>8982</v>
      </c>
      <c r="N188" s="822">
        <v>1</v>
      </c>
      <c r="O188" s="822">
        <v>499</v>
      </c>
      <c r="P188" s="831">
        <v>21</v>
      </c>
      <c r="Q188" s="831">
        <v>10521</v>
      </c>
      <c r="R188" s="827">
        <v>1.1713426853707414</v>
      </c>
      <c r="S188" s="832">
        <v>501</v>
      </c>
    </row>
    <row r="189" spans="1:19" ht="14.45" customHeight="1" x14ac:dyDescent="0.2">
      <c r="A189" s="821" t="s">
        <v>4962</v>
      </c>
      <c r="B189" s="822" t="s">
        <v>4963</v>
      </c>
      <c r="C189" s="822" t="s">
        <v>588</v>
      </c>
      <c r="D189" s="822" t="s">
        <v>1708</v>
      </c>
      <c r="E189" s="822" t="s">
        <v>4959</v>
      </c>
      <c r="F189" s="822" t="s">
        <v>5047</v>
      </c>
      <c r="G189" s="822" t="s">
        <v>5048</v>
      </c>
      <c r="H189" s="831">
        <v>12</v>
      </c>
      <c r="I189" s="831">
        <v>1896</v>
      </c>
      <c r="J189" s="822">
        <v>2</v>
      </c>
      <c r="K189" s="822">
        <v>158</v>
      </c>
      <c r="L189" s="831">
        <v>6</v>
      </c>
      <c r="M189" s="831">
        <v>948</v>
      </c>
      <c r="N189" s="822">
        <v>1</v>
      </c>
      <c r="O189" s="822">
        <v>158</v>
      </c>
      <c r="P189" s="831">
        <v>5</v>
      </c>
      <c r="Q189" s="831">
        <v>795</v>
      </c>
      <c r="R189" s="827">
        <v>0.83860759493670889</v>
      </c>
      <c r="S189" s="832">
        <v>159</v>
      </c>
    </row>
    <row r="190" spans="1:19" ht="14.45" customHeight="1" x14ac:dyDescent="0.2">
      <c r="A190" s="821" t="s">
        <v>4962</v>
      </c>
      <c r="B190" s="822" t="s">
        <v>4963</v>
      </c>
      <c r="C190" s="822" t="s">
        <v>588</v>
      </c>
      <c r="D190" s="822" t="s">
        <v>1708</v>
      </c>
      <c r="E190" s="822" t="s">
        <v>4959</v>
      </c>
      <c r="F190" s="822" t="s">
        <v>4960</v>
      </c>
      <c r="G190" s="822" t="s">
        <v>4961</v>
      </c>
      <c r="H190" s="831">
        <v>31</v>
      </c>
      <c r="I190" s="831">
        <v>7812</v>
      </c>
      <c r="J190" s="822">
        <v>1.2302362204724409</v>
      </c>
      <c r="K190" s="822">
        <v>252</v>
      </c>
      <c r="L190" s="831">
        <v>25</v>
      </c>
      <c r="M190" s="831">
        <v>6350</v>
      </c>
      <c r="N190" s="822">
        <v>1</v>
      </c>
      <c r="O190" s="822">
        <v>254</v>
      </c>
      <c r="P190" s="831">
        <v>29</v>
      </c>
      <c r="Q190" s="831">
        <v>7395</v>
      </c>
      <c r="R190" s="827">
        <v>1.1645669291338583</v>
      </c>
      <c r="S190" s="832">
        <v>255</v>
      </c>
    </row>
    <row r="191" spans="1:19" ht="14.45" customHeight="1" x14ac:dyDescent="0.2">
      <c r="A191" s="821" t="s">
        <v>4962</v>
      </c>
      <c r="B191" s="822" t="s">
        <v>4963</v>
      </c>
      <c r="C191" s="822" t="s">
        <v>588</v>
      </c>
      <c r="D191" s="822" t="s">
        <v>1708</v>
      </c>
      <c r="E191" s="822" t="s">
        <v>4959</v>
      </c>
      <c r="F191" s="822" t="s">
        <v>5051</v>
      </c>
      <c r="G191" s="822" t="s">
        <v>5052</v>
      </c>
      <c r="H191" s="831">
        <v>1</v>
      </c>
      <c r="I191" s="831">
        <v>121</v>
      </c>
      <c r="J191" s="822"/>
      <c r="K191" s="822">
        <v>121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4962</v>
      </c>
      <c r="B192" s="822" t="s">
        <v>4963</v>
      </c>
      <c r="C192" s="822" t="s">
        <v>588</v>
      </c>
      <c r="D192" s="822" t="s">
        <v>1708</v>
      </c>
      <c r="E192" s="822" t="s">
        <v>4959</v>
      </c>
      <c r="F192" s="822" t="s">
        <v>5065</v>
      </c>
      <c r="G192" s="822" t="s">
        <v>5066</v>
      </c>
      <c r="H192" s="831">
        <v>2</v>
      </c>
      <c r="I192" s="831">
        <v>750</v>
      </c>
      <c r="J192" s="822">
        <v>0.99734042553191493</v>
      </c>
      <c r="K192" s="822">
        <v>375</v>
      </c>
      <c r="L192" s="831">
        <v>2</v>
      </c>
      <c r="M192" s="831">
        <v>752</v>
      </c>
      <c r="N192" s="822">
        <v>1</v>
      </c>
      <c r="O192" s="822">
        <v>376</v>
      </c>
      <c r="P192" s="831"/>
      <c r="Q192" s="831"/>
      <c r="R192" s="827"/>
      <c r="S192" s="832"/>
    </row>
    <row r="193" spans="1:19" ht="14.45" customHeight="1" x14ac:dyDescent="0.2">
      <c r="A193" s="821" t="s">
        <v>4962</v>
      </c>
      <c r="B193" s="822" t="s">
        <v>4963</v>
      </c>
      <c r="C193" s="822" t="s">
        <v>588</v>
      </c>
      <c r="D193" s="822" t="s">
        <v>1708</v>
      </c>
      <c r="E193" s="822" t="s">
        <v>4959</v>
      </c>
      <c r="F193" s="822" t="s">
        <v>5071</v>
      </c>
      <c r="G193" s="822" t="s">
        <v>5072</v>
      </c>
      <c r="H193" s="831">
        <v>3</v>
      </c>
      <c r="I193" s="831">
        <v>1059</v>
      </c>
      <c r="J193" s="822">
        <v>2.9830985915492958</v>
      </c>
      <c r="K193" s="822">
        <v>353</v>
      </c>
      <c r="L193" s="831">
        <v>1</v>
      </c>
      <c r="M193" s="831">
        <v>355</v>
      </c>
      <c r="N193" s="822">
        <v>1</v>
      </c>
      <c r="O193" s="822">
        <v>355</v>
      </c>
      <c r="P193" s="831">
        <v>5</v>
      </c>
      <c r="Q193" s="831">
        <v>1780</v>
      </c>
      <c r="R193" s="827">
        <v>5.0140845070422539</v>
      </c>
      <c r="S193" s="832">
        <v>356</v>
      </c>
    </row>
    <row r="194" spans="1:19" ht="14.45" customHeight="1" x14ac:dyDescent="0.2">
      <c r="A194" s="821" t="s">
        <v>4962</v>
      </c>
      <c r="B194" s="822" t="s">
        <v>4963</v>
      </c>
      <c r="C194" s="822" t="s">
        <v>588</v>
      </c>
      <c r="D194" s="822" t="s">
        <v>1708</v>
      </c>
      <c r="E194" s="822" t="s">
        <v>4959</v>
      </c>
      <c r="F194" s="822" t="s">
        <v>5075</v>
      </c>
      <c r="G194" s="822" t="s">
        <v>5076</v>
      </c>
      <c r="H194" s="831">
        <v>1</v>
      </c>
      <c r="I194" s="831">
        <v>133</v>
      </c>
      <c r="J194" s="822"/>
      <c r="K194" s="822">
        <v>133</v>
      </c>
      <c r="L194" s="831"/>
      <c r="M194" s="831"/>
      <c r="N194" s="822"/>
      <c r="O194" s="822"/>
      <c r="P194" s="831">
        <v>1</v>
      </c>
      <c r="Q194" s="831">
        <v>135</v>
      </c>
      <c r="R194" s="827"/>
      <c r="S194" s="832">
        <v>135</v>
      </c>
    </row>
    <row r="195" spans="1:19" ht="14.45" customHeight="1" x14ac:dyDescent="0.2">
      <c r="A195" s="821" t="s">
        <v>4962</v>
      </c>
      <c r="B195" s="822" t="s">
        <v>4963</v>
      </c>
      <c r="C195" s="822" t="s">
        <v>588</v>
      </c>
      <c r="D195" s="822" t="s">
        <v>1708</v>
      </c>
      <c r="E195" s="822" t="s">
        <v>4959</v>
      </c>
      <c r="F195" s="822" t="s">
        <v>5077</v>
      </c>
      <c r="G195" s="822" t="s">
        <v>5078</v>
      </c>
      <c r="H195" s="831">
        <v>60</v>
      </c>
      <c r="I195" s="831">
        <v>8700</v>
      </c>
      <c r="J195" s="822">
        <v>1.0909090909090908</v>
      </c>
      <c r="K195" s="822">
        <v>145</v>
      </c>
      <c r="L195" s="831">
        <v>55</v>
      </c>
      <c r="M195" s="831">
        <v>7975</v>
      </c>
      <c r="N195" s="822">
        <v>1</v>
      </c>
      <c r="O195" s="822">
        <v>145</v>
      </c>
      <c r="P195" s="831">
        <v>34</v>
      </c>
      <c r="Q195" s="831">
        <v>4964</v>
      </c>
      <c r="R195" s="827">
        <v>0.62244514106583071</v>
      </c>
      <c r="S195" s="832">
        <v>146</v>
      </c>
    </row>
    <row r="196" spans="1:19" ht="14.45" customHeight="1" x14ac:dyDescent="0.2">
      <c r="A196" s="821" t="s">
        <v>4962</v>
      </c>
      <c r="B196" s="822" t="s">
        <v>4963</v>
      </c>
      <c r="C196" s="822" t="s">
        <v>588</v>
      </c>
      <c r="D196" s="822" t="s">
        <v>1708</v>
      </c>
      <c r="E196" s="822" t="s">
        <v>4959</v>
      </c>
      <c r="F196" s="822" t="s">
        <v>5089</v>
      </c>
      <c r="G196" s="822" t="s">
        <v>5090</v>
      </c>
      <c r="H196" s="831"/>
      <c r="I196" s="831"/>
      <c r="J196" s="822"/>
      <c r="K196" s="822"/>
      <c r="L196" s="831">
        <v>1</v>
      </c>
      <c r="M196" s="831">
        <v>954</v>
      </c>
      <c r="N196" s="822">
        <v>1</v>
      </c>
      <c r="O196" s="822">
        <v>954</v>
      </c>
      <c r="P196" s="831"/>
      <c r="Q196" s="831"/>
      <c r="R196" s="827"/>
      <c r="S196" s="832"/>
    </row>
    <row r="197" spans="1:19" ht="14.45" customHeight="1" x14ac:dyDescent="0.2">
      <c r="A197" s="821" t="s">
        <v>4962</v>
      </c>
      <c r="B197" s="822" t="s">
        <v>4963</v>
      </c>
      <c r="C197" s="822" t="s">
        <v>588</v>
      </c>
      <c r="D197" s="822" t="s">
        <v>1708</v>
      </c>
      <c r="E197" s="822" t="s">
        <v>4959</v>
      </c>
      <c r="F197" s="822" t="s">
        <v>5091</v>
      </c>
      <c r="G197" s="822" t="s">
        <v>5092</v>
      </c>
      <c r="H197" s="831">
        <v>27</v>
      </c>
      <c r="I197" s="831">
        <v>4455</v>
      </c>
      <c r="J197" s="822">
        <v>0.84375</v>
      </c>
      <c r="K197" s="822">
        <v>165</v>
      </c>
      <c r="L197" s="831">
        <v>32</v>
      </c>
      <c r="M197" s="831">
        <v>5280</v>
      </c>
      <c r="N197" s="822">
        <v>1</v>
      </c>
      <c r="O197" s="822">
        <v>165</v>
      </c>
      <c r="P197" s="831">
        <v>23</v>
      </c>
      <c r="Q197" s="831">
        <v>3818</v>
      </c>
      <c r="R197" s="827">
        <v>0.72310606060606064</v>
      </c>
      <c r="S197" s="832">
        <v>166</v>
      </c>
    </row>
    <row r="198" spans="1:19" ht="14.45" customHeight="1" x14ac:dyDescent="0.2">
      <c r="A198" s="821" t="s">
        <v>4962</v>
      </c>
      <c r="B198" s="822" t="s">
        <v>4963</v>
      </c>
      <c r="C198" s="822" t="s">
        <v>588</v>
      </c>
      <c r="D198" s="822" t="s">
        <v>1708</v>
      </c>
      <c r="E198" s="822" t="s">
        <v>4959</v>
      </c>
      <c r="F198" s="822" t="s">
        <v>5099</v>
      </c>
      <c r="G198" s="822" t="s">
        <v>5100</v>
      </c>
      <c r="H198" s="831">
        <v>2</v>
      </c>
      <c r="I198" s="831">
        <v>1000</v>
      </c>
      <c r="J198" s="822"/>
      <c r="K198" s="822">
        <v>500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4962</v>
      </c>
      <c r="B199" s="822" t="s">
        <v>4963</v>
      </c>
      <c r="C199" s="822" t="s">
        <v>588</v>
      </c>
      <c r="D199" s="822" t="s">
        <v>1708</v>
      </c>
      <c r="E199" s="822" t="s">
        <v>4959</v>
      </c>
      <c r="F199" s="822" t="s">
        <v>5101</v>
      </c>
      <c r="G199" s="822" t="s">
        <v>5102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1052</v>
      </c>
      <c r="R199" s="827"/>
      <c r="S199" s="832">
        <v>1052</v>
      </c>
    </row>
    <row r="200" spans="1:19" ht="14.45" customHeight="1" x14ac:dyDescent="0.2">
      <c r="A200" s="821" t="s">
        <v>4962</v>
      </c>
      <c r="B200" s="822" t="s">
        <v>4963</v>
      </c>
      <c r="C200" s="822" t="s">
        <v>588</v>
      </c>
      <c r="D200" s="822" t="s">
        <v>1708</v>
      </c>
      <c r="E200" s="822" t="s">
        <v>4959</v>
      </c>
      <c r="F200" s="822" t="s">
        <v>5103</v>
      </c>
      <c r="G200" s="822" t="s">
        <v>5104</v>
      </c>
      <c r="H200" s="831">
        <v>1</v>
      </c>
      <c r="I200" s="831">
        <v>121</v>
      </c>
      <c r="J200" s="822"/>
      <c r="K200" s="822">
        <v>121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4962</v>
      </c>
      <c r="B201" s="822" t="s">
        <v>4963</v>
      </c>
      <c r="C201" s="822" t="s">
        <v>588</v>
      </c>
      <c r="D201" s="822" t="s">
        <v>1708</v>
      </c>
      <c r="E201" s="822" t="s">
        <v>4959</v>
      </c>
      <c r="F201" s="822" t="s">
        <v>5107</v>
      </c>
      <c r="G201" s="822" t="s">
        <v>5108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123</v>
      </c>
      <c r="R201" s="827"/>
      <c r="S201" s="832">
        <v>123</v>
      </c>
    </row>
    <row r="202" spans="1:19" ht="14.45" customHeight="1" x14ac:dyDescent="0.2">
      <c r="A202" s="821" t="s">
        <v>4962</v>
      </c>
      <c r="B202" s="822" t="s">
        <v>4963</v>
      </c>
      <c r="C202" s="822" t="s">
        <v>588</v>
      </c>
      <c r="D202" s="822" t="s">
        <v>1709</v>
      </c>
      <c r="E202" s="822" t="s">
        <v>4959</v>
      </c>
      <c r="F202" s="822" t="s">
        <v>5001</v>
      </c>
      <c r="G202" s="822" t="s">
        <v>5002</v>
      </c>
      <c r="H202" s="831">
        <v>4</v>
      </c>
      <c r="I202" s="831">
        <v>508</v>
      </c>
      <c r="J202" s="822"/>
      <c r="K202" s="822">
        <v>127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4962</v>
      </c>
      <c r="B203" s="822" t="s">
        <v>4963</v>
      </c>
      <c r="C203" s="822" t="s">
        <v>588</v>
      </c>
      <c r="D203" s="822" t="s">
        <v>1709</v>
      </c>
      <c r="E203" s="822" t="s">
        <v>4959</v>
      </c>
      <c r="F203" s="822" t="s">
        <v>5019</v>
      </c>
      <c r="G203" s="822" t="s">
        <v>5020</v>
      </c>
      <c r="H203" s="831">
        <v>4</v>
      </c>
      <c r="I203" s="831">
        <v>5252</v>
      </c>
      <c r="J203" s="822"/>
      <c r="K203" s="822">
        <v>1313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4962</v>
      </c>
      <c r="B204" s="822" t="s">
        <v>4963</v>
      </c>
      <c r="C204" s="822" t="s">
        <v>588</v>
      </c>
      <c r="D204" s="822" t="s">
        <v>1709</v>
      </c>
      <c r="E204" s="822" t="s">
        <v>4959</v>
      </c>
      <c r="F204" s="822" t="s">
        <v>5029</v>
      </c>
      <c r="G204" s="822" t="s">
        <v>5030</v>
      </c>
      <c r="H204" s="831">
        <v>4</v>
      </c>
      <c r="I204" s="831">
        <v>133.32999999999998</v>
      </c>
      <c r="J204" s="822"/>
      <c r="K204" s="822">
        <v>33.332499999999996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4962</v>
      </c>
      <c r="B205" s="822" t="s">
        <v>4963</v>
      </c>
      <c r="C205" s="822" t="s">
        <v>588</v>
      </c>
      <c r="D205" s="822" t="s">
        <v>1709</v>
      </c>
      <c r="E205" s="822" t="s">
        <v>4959</v>
      </c>
      <c r="F205" s="822" t="s">
        <v>5035</v>
      </c>
      <c r="G205" s="822" t="s">
        <v>5036</v>
      </c>
      <c r="H205" s="831">
        <v>4</v>
      </c>
      <c r="I205" s="831">
        <v>344</v>
      </c>
      <c r="J205" s="822"/>
      <c r="K205" s="822">
        <v>86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4962</v>
      </c>
      <c r="B206" s="822" t="s">
        <v>4963</v>
      </c>
      <c r="C206" s="822" t="s">
        <v>588</v>
      </c>
      <c r="D206" s="822" t="s">
        <v>1709</v>
      </c>
      <c r="E206" s="822" t="s">
        <v>4959</v>
      </c>
      <c r="F206" s="822" t="s">
        <v>5061</v>
      </c>
      <c r="G206" s="822" t="s">
        <v>5062</v>
      </c>
      <c r="H206" s="831">
        <v>4</v>
      </c>
      <c r="I206" s="831">
        <v>496</v>
      </c>
      <c r="J206" s="822"/>
      <c r="K206" s="822">
        <v>124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4962</v>
      </c>
      <c r="B207" s="822" t="s">
        <v>4963</v>
      </c>
      <c r="C207" s="822" t="s">
        <v>588</v>
      </c>
      <c r="D207" s="822" t="s">
        <v>1710</v>
      </c>
      <c r="E207" s="822" t="s">
        <v>4964</v>
      </c>
      <c r="F207" s="822" t="s">
        <v>4965</v>
      </c>
      <c r="G207" s="822" t="s">
        <v>4966</v>
      </c>
      <c r="H207" s="831">
        <v>3.1999999999999997</v>
      </c>
      <c r="I207" s="831">
        <v>223.04</v>
      </c>
      <c r="J207" s="822">
        <v>1.7777777777777779</v>
      </c>
      <c r="K207" s="822">
        <v>69.7</v>
      </c>
      <c r="L207" s="831">
        <v>1.7999999999999998</v>
      </c>
      <c r="M207" s="831">
        <v>125.46</v>
      </c>
      <c r="N207" s="822">
        <v>1</v>
      </c>
      <c r="O207" s="822">
        <v>69.7</v>
      </c>
      <c r="P207" s="831">
        <v>2.9999999999999996</v>
      </c>
      <c r="Q207" s="831">
        <v>209.1</v>
      </c>
      <c r="R207" s="827">
        <v>1.6666666666666667</v>
      </c>
      <c r="S207" s="832">
        <v>69.7</v>
      </c>
    </row>
    <row r="208" spans="1:19" ht="14.45" customHeight="1" x14ac:dyDescent="0.2">
      <c r="A208" s="821" t="s">
        <v>4962</v>
      </c>
      <c r="B208" s="822" t="s">
        <v>4963</v>
      </c>
      <c r="C208" s="822" t="s">
        <v>588</v>
      </c>
      <c r="D208" s="822" t="s">
        <v>1710</v>
      </c>
      <c r="E208" s="822" t="s">
        <v>4964</v>
      </c>
      <c r="F208" s="822" t="s">
        <v>4970</v>
      </c>
      <c r="G208" s="822" t="s">
        <v>1169</v>
      </c>
      <c r="H208" s="831">
        <v>1</v>
      </c>
      <c r="I208" s="831">
        <v>84.03</v>
      </c>
      <c r="J208" s="822">
        <v>0.41070381231671549</v>
      </c>
      <c r="K208" s="822">
        <v>84.03</v>
      </c>
      <c r="L208" s="831">
        <v>3</v>
      </c>
      <c r="M208" s="831">
        <v>204.60000000000002</v>
      </c>
      <c r="N208" s="822">
        <v>1</v>
      </c>
      <c r="O208" s="822">
        <v>68.2</v>
      </c>
      <c r="P208" s="831">
        <v>1</v>
      </c>
      <c r="Q208" s="831">
        <v>84.03</v>
      </c>
      <c r="R208" s="827">
        <v>0.41070381231671549</v>
      </c>
      <c r="S208" s="832">
        <v>84.03</v>
      </c>
    </row>
    <row r="209" spans="1:19" ht="14.45" customHeight="1" x14ac:dyDescent="0.2">
      <c r="A209" s="821" t="s">
        <v>4962</v>
      </c>
      <c r="B209" s="822" t="s">
        <v>4963</v>
      </c>
      <c r="C209" s="822" t="s">
        <v>588</v>
      </c>
      <c r="D209" s="822" t="s">
        <v>1710</v>
      </c>
      <c r="E209" s="822" t="s">
        <v>4964</v>
      </c>
      <c r="F209" s="822" t="s">
        <v>4972</v>
      </c>
      <c r="G209" s="822" t="s">
        <v>1169</v>
      </c>
      <c r="H209" s="831">
        <v>2</v>
      </c>
      <c r="I209" s="831">
        <v>33.6</v>
      </c>
      <c r="J209" s="822">
        <v>2</v>
      </c>
      <c r="K209" s="822">
        <v>16.8</v>
      </c>
      <c r="L209" s="831">
        <v>1</v>
      </c>
      <c r="M209" s="831">
        <v>16.8</v>
      </c>
      <c r="N209" s="822">
        <v>1</v>
      </c>
      <c r="O209" s="822">
        <v>16.8</v>
      </c>
      <c r="P209" s="831">
        <v>2</v>
      </c>
      <c r="Q209" s="831">
        <v>33.6</v>
      </c>
      <c r="R209" s="827">
        <v>2</v>
      </c>
      <c r="S209" s="832">
        <v>16.8</v>
      </c>
    </row>
    <row r="210" spans="1:19" ht="14.45" customHeight="1" x14ac:dyDescent="0.2">
      <c r="A210" s="821" t="s">
        <v>4962</v>
      </c>
      <c r="B210" s="822" t="s">
        <v>4963</v>
      </c>
      <c r="C210" s="822" t="s">
        <v>588</v>
      </c>
      <c r="D210" s="822" t="s">
        <v>1710</v>
      </c>
      <c r="E210" s="822" t="s">
        <v>4959</v>
      </c>
      <c r="F210" s="822" t="s">
        <v>4978</v>
      </c>
      <c r="G210" s="822" t="s">
        <v>4979</v>
      </c>
      <c r="H210" s="831">
        <v>65</v>
      </c>
      <c r="I210" s="831">
        <v>5395</v>
      </c>
      <c r="J210" s="822">
        <v>2.214696223316913</v>
      </c>
      <c r="K210" s="822">
        <v>83</v>
      </c>
      <c r="L210" s="831">
        <v>29</v>
      </c>
      <c r="M210" s="831">
        <v>2436</v>
      </c>
      <c r="N210" s="822">
        <v>1</v>
      </c>
      <c r="O210" s="822">
        <v>84</v>
      </c>
      <c r="P210" s="831">
        <v>7</v>
      </c>
      <c r="Q210" s="831">
        <v>595</v>
      </c>
      <c r="R210" s="827">
        <v>0.2442528735632184</v>
      </c>
      <c r="S210" s="832">
        <v>85</v>
      </c>
    </row>
    <row r="211" spans="1:19" ht="14.45" customHeight="1" x14ac:dyDescent="0.2">
      <c r="A211" s="821" t="s">
        <v>4962</v>
      </c>
      <c r="B211" s="822" t="s">
        <v>4963</v>
      </c>
      <c r="C211" s="822" t="s">
        <v>588</v>
      </c>
      <c r="D211" s="822" t="s">
        <v>1710</v>
      </c>
      <c r="E211" s="822" t="s">
        <v>4959</v>
      </c>
      <c r="F211" s="822" t="s">
        <v>4980</v>
      </c>
      <c r="G211" s="822" t="s">
        <v>4981</v>
      </c>
      <c r="H211" s="831">
        <v>2</v>
      </c>
      <c r="I211" s="831">
        <v>212</v>
      </c>
      <c r="J211" s="822">
        <v>0.99065420560747663</v>
      </c>
      <c r="K211" s="822">
        <v>106</v>
      </c>
      <c r="L211" s="831">
        <v>2</v>
      </c>
      <c r="M211" s="831">
        <v>214</v>
      </c>
      <c r="N211" s="822">
        <v>1</v>
      </c>
      <c r="O211" s="822">
        <v>107</v>
      </c>
      <c r="P211" s="831"/>
      <c r="Q211" s="831"/>
      <c r="R211" s="827"/>
      <c r="S211" s="832"/>
    </row>
    <row r="212" spans="1:19" ht="14.45" customHeight="1" x14ac:dyDescent="0.2">
      <c r="A212" s="821" t="s">
        <v>4962</v>
      </c>
      <c r="B212" s="822" t="s">
        <v>4963</v>
      </c>
      <c r="C212" s="822" t="s">
        <v>588</v>
      </c>
      <c r="D212" s="822" t="s">
        <v>1710</v>
      </c>
      <c r="E212" s="822" t="s">
        <v>4959</v>
      </c>
      <c r="F212" s="822" t="s">
        <v>4982</v>
      </c>
      <c r="G212" s="822" t="s">
        <v>4983</v>
      </c>
      <c r="H212" s="831"/>
      <c r="I212" s="831"/>
      <c r="J212" s="822"/>
      <c r="K212" s="822"/>
      <c r="L212" s="831">
        <v>1</v>
      </c>
      <c r="M212" s="831">
        <v>38</v>
      </c>
      <c r="N212" s="822">
        <v>1</v>
      </c>
      <c r="O212" s="822">
        <v>38</v>
      </c>
      <c r="P212" s="831"/>
      <c r="Q212" s="831"/>
      <c r="R212" s="827"/>
      <c r="S212" s="832"/>
    </row>
    <row r="213" spans="1:19" ht="14.45" customHeight="1" x14ac:dyDescent="0.2">
      <c r="A213" s="821" t="s">
        <v>4962</v>
      </c>
      <c r="B213" s="822" t="s">
        <v>4963</v>
      </c>
      <c r="C213" s="822" t="s">
        <v>588</v>
      </c>
      <c r="D213" s="822" t="s">
        <v>1710</v>
      </c>
      <c r="E213" s="822" t="s">
        <v>4959</v>
      </c>
      <c r="F213" s="822" t="s">
        <v>4989</v>
      </c>
      <c r="G213" s="822" t="s">
        <v>4990</v>
      </c>
      <c r="H213" s="831">
        <v>3</v>
      </c>
      <c r="I213" s="831">
        <v>723</v>
      </c>
      <c r="J213" s="822">
        <v>2.9876033057851239</v>
      </c>
      <c r="K213" s="822">
        <v>241</v>
      </c>
      <c r="L213" s="831">
        <v>1</v>
      </c>
      <c r="M213" s="831">
        <v>242</v>
      </c>
      <c r="N213" s="822">
        <v>1</v>
      </c>
      <c r="O213" s="822">
        <v>242</v>
      </c>
      <c r="P213" s="831"/>
      <c r="Q213" s="831"/>
      <c r="R213" s="827"/>
      <c r="S213" s="832"/>
    </row>
    <row r="214" spans="1:19" ht="14.45" customHeight="1" x14ac:dyDescent="0.2">
      <c r="A214" s="821" t="s">
        <v>4962</v>
      </c>
      <c r="B214" s="822" t="s">
        <v>4963</v>
      </c>
      <c r="C214" s="822" t="s">
        <v>588</v>
      </c>
      <c r="D214" s="822" t="s">
        <v>1710</v>
      </c>
      <c r="E214" s="822" t="s">
        <v>4959</v>
      </c>
      <c r="F214" s="822" t="s">
        <v>4991</v>
      </c>
      <c r="G214" s="822" t="s">
        <v>4992</v>
      </c>
      <c r="H214" s="831">
        <v>2</v>
      </c>
      <c r="I214" s="831">
        <v>764</v>
      </c>
      <c r="J214" s="822">
        <v>1.9895833333333333</v>
      </c>
      <c r="K214" s="822">
        <v>382</v>
      </c>
      <c r="L214" s="831">
        <v>1</v>
      </c>
      <c r="M214" s="831">
        <v>384</v>
      </c>
      <c r="N214" s="822">
        <v>1</v>
      </c>
      <c r="O214" s="822">
        <v>384</v>
      </c>
      <c r="P214" s="831">
        <v>4</v>
      </c>
      <c r="Q214" s="831">
        <v>1540</v>
      </c>
      <c r="R214" s="827">
        <v>4.010416666666667</v>
      </c>
      <c r="S214" s="832">
        <v>385</v>
      </c>
    </row>
    <row r="215" spans="1:19" ht="14.45" customHeight="1" x14ac:dyDescent="0.2">
      <c r="A215" s="821" t="s">
        <v>4962</v>
      </c>
      <c r="B215" s="822" t="s">
        <v>4963</v>
      </c>
      <c r="C215" s="822" t="s">
        <v>588</v>
      </c>
      <c r="D215" s="822" t="s">
        <v>1710</v>
      </c>
      <c r="E215" s="822" t="s">
        <v>4959</v>
      </c>
      <c r="F215" s="822" t="s">
        <v>4995</v>
      </c>
      <c r="G215" s="822" t="s">
        <v>4996</v>
      </c>
      <c r="H215" s="831">
        <v>19</v>
      </c>
      <c r="I215" s="831">
        <v>1729</v>
      </c>
      <c r="J215" s="822">
        <v>0.6333333333333333</v>
      </c>
      <c r="K215" s="822">
        <v>91</v>
      </c>
      <c r="L215" s="831">
        <v>30</v>
      </c>
      <c r="M215" s="831">
        <v>2730</v>
      </c>
      <c r="N215" s="822">
        <v>1</v>
      </c>
      <c r="O215" s="822">
        <v>91</v>
      </c>
      <c r="P215" s="831">
        <v>20</v>
      </c>
      <c r="Q215" s="831">
        <v>1840</v>
      </c>
      <c r="R215" s="827">
        <v>0.67399267399267404</v>
      </c>
      <c r="S215" s="832">
        <v>92</v>
      </c>
    </row>
    <row r="216" spans="1:19" ht="14.45" customHeight="1" x14ac:dyDescent="0.2">
      <c r="A216" s="821" t="s">
        <v>4962</v>
      </c>
      <c r="B216" s="822" t="s">
        <v>4963</v>
      </c>
      <c r="C216" s="822" t="s">
        <v>588</v>
      </c>
      <c r="D216" s="822" t="s">
        <v>1710</v>
      </c>
      <c r="E216" s="822" t="s">
        <v>4959</v>
      </c>
      <c r="F216" s="822" t="s">
        <v>4999</v>
      </c>
      <c r="G216" s="822" t="s">
        <v>5000</v>
      </c>
      <c r="H216" s="831">
        <v>12</v>
      </c>
      <c r="I216" s="831">
        <v>972</v>
      </c>
      <c r="J216" s="822">
        <v>0.75</v>
      </c>
      <c r="K216" s="822">
        <v>81</v>
      </c>
      <c r="L216" s="831">
        <v>16</v>
      </c>
      <c r="M216" s="831">
        <v>1296</v>
      </c>
      <c r="N216" s="822">
        <v>1</v>
      </c>
      <c r="O216" s="822">
        <v>81</v>
      </c>
      <c r="P216" s="831">
        <v>8</v>
      </c>
      <c r="Q216" s="831">
        <v>656</v>
      </c>
      <c r="R216" s="827">
        <v>0.50617283950617287</v>
      </c>
      <c r="S216" s="832">
        <v>82</v>
      </c>
    </row>
    <row r="217" spans="1:19" ht="14.45" customHeight="1" x14ac:dyDescent="0.2">
      <c r="A217" s="821" t="s">
        <v>4962</v>
      </c>
      <c r="B217" s="822" t="s">
        <v>4963</v>
      </c>
      <c r="C217" s="822" t="s">
        <v>588</v>
      </c>
      <c r="D217" s="822" t="s">
        <v>1710</v>
      </c>
      <c r="E217" s="822" t="s">
        <v>4959</v>
      </c>
      <c r="F217" s="822" t="s">
        <v>5001</v>
      </c>
      <c r="G217" s="822" t="s">
        <v>5002</v>
      </c>
      <c r="H217" s="831">
        <v>703</v>
      </c>
      <c r="I217" s="831">
        <v>89281</v>
      </c>
      <c r="J217" s="822">
        <v>1.0768683359868769</v>
      </c>
      <c r="K217" s="822">
        <v>127</v>
      </c>
      <c r="L217" s="831">
        <v>658</v>
      </c>
      <c r="M217" s="831">
        <v>82908</v>
      </c>
      <c r="N217" s="822">
        <v>1</v>
      </c>
      <c r="O217" s="822">
        <v>126</v>
      </c>
      <c r="P217" s="831">
        <v>724</v>
      </c>
      <c r="Q217" s="831">
        <v>91948</v>
      </c>
      <c r="R217" s="827">
        <v>1.1090365224103826</v>
      </c>
      <c r="S217" s="832">
        <v>127</v>
      </c>
    </row>
    <row r="218" spans="1:19" ht="14.45" customHeight="1" x14ac:dyDescent="0.2">
      <c r="A218" s="821" t="s">
        <v>4962</v>
      </c>
      <c r="B218" s="822" t="s">
        <v>4963</v>
      </c>
      <c r="C218" s="822" t="s">
        <v>588</v>
      </c>
      <c r="D218" s="822" t="s">
        <v>1710</v>
      </c>
      <c r="E218" s="822" t="s">
        <v>4959</v>
      </c>
      <c r="F218" s="822" t="s">
        <v>5013</v>
      </c>
      <c r="G218" s="822" t="s">
        <v>5014</v>
      </c>
      <c r="H218" s="831"/>
      <c r="I218" s="831"/>
      <c r="J218" s="822"/>
      <c r="K218" s="822"/>
      <c r="L218" s="831"/>
      <c r="M218" s="831"/>
      <c r="N218" s="822"/>
      <c r="O218" s="822"/>
      <c r="P218" s="831">
        <v>1</v>
      </c>
      <c r="Q218" s="831">
        <v>990</v>
      </c>
      <c r="R218" s="827"/>
      <c r="S218" s="832">
        <v>990</v>
      </c>
    </row>
    <row r="219" spans="1:19" ht="14.45" customHeight="1" x14ac:dyDescent="0.2">
      <c r="A219" s="821" t="s">
        <v>4962</v>
      </c>
      <c r="B219" s="822" t="s">
        <v>4963</v>
      </c>
      <c r="C219" s="822" t="s">
        <v>588</v>
      </c>
      <c r="D219" s="822" t="s">
        <v>1710</v>
      </c>
      <c r="E219" s="822" t="s">
        <v>4959</v>
      </c>
      <c r="F219" s="822" t="s">
        <v>5015</v>
      </c>
      <c r="G219" s="822" t="s">
        <v>5016</v>
      </c>
      <c r="H219" s="831">
        <v>1</v>
      </c>
      <c r="I219" s="831">
        <v>1680</v>
      </c>
      <c r="J219" s="822"/>
      <c r="K219" s="822">
        <v>1680</v>
      </c>
      <c r="L219" s="831"/>
      <c r="M219" s="831"/>
      <c r="N219" s="822"/>
      <c r="O219" s="822"/>
      <c r="P219" s="831">
        <v>2</v>
      </c>
      <c r="Q219" s="831">
        <v>3386</v>
      </c>
      <c r="R219" s="827"/>
      <c r="S219" s="832">
        <v>1693</v>
      </c>
    </row>
    <row r="220" spans="1:19" ht="14.45" customHeight="1" x14ac:dyDescent="0.2">
      <c r="A220" s="821" t="s">
        <v>4962</v>
      </c>
      <c r="B220" s="822" t="s">
        <v>4963</v>
      </c>
      <c r="C220" s="822" t="s">
        <v>588</v>
      </c>
      <c r="D220" s="822" t="s">
        <v>1710</v>
      </c>
      <c r="E220" s="822" t="s">
        <v>4959</v>
      </c>
      <c r="F220" s="822" t="s">
        <v>5019</v>
      </c>
      <c r="G220" s="822" t="s">
        <v>5020</v>
      </c>
      <c r="H220" s="831">
        <v>9</v>
      </c>
      <c r="I220" s="831">
        <v>11817</v>
      </c>
      <c r="J220" s="822">
        <v>4.4727479182437548</v>
      </c>
      <c r="K220" s="822">
        <v>1313</v>
      </c>
      <c r="L220" s="831">
        <v>2</v>
      </c>
      <c r="M220" s="831">
        <v>2642</v>
      </c>
      <c r="N220" s="822">
        <v>1</v>
      </c>
      <c r="O220" s="822">
        <v>1321</v>
      </c>
      <c r="P220" s="831">
        <v>9</v>
      </c>
      <c r="Q220" s="831">
        <v>11952</v>
      </c>
      <c r="R220" s="827">
        <v>4.5238455715367145</v>
      </c>
      <c r="S220" s="832">
        <v>1328</v>
      </c>
    </row>
    <row r="221" spans="1:19" ht="14.45" customHeight="1" x14ac:dyDescent="0.2">
      <c r="A221" s="821" t="s">
        <v>4962</v>
      </c>
      <c r="B221" s="822" t="s">
        <v>4963</v>
      </c>
      <c r="C221" s="822" t="s">
        <v>588</v>
      </c>
      <c r="D221" s="822" t="s">
        <v>1710</v>
      </c>
      <c r="E221" s="822" t="s">
        <v>4959</v>
      </c>
      <c r="F221" s="822" t="s">
        <v>5021</v>
      </c>
      <c r="G221" s="822" t="s">
        <v>5022</v>
      </c>
      <c r="H221" s="831">
        <v>1</v>
      </c>
      <c r="I221" s="831">
        <v>975</v>
      </c>
      <c r="J221" s="822">
        <v>0.99287169042769863</v>
      </c>
      <c r="K221" s="822">
        <v>975</v>
      </c>
      <c r="L221" s="831">
        <v>1</v>
      </c>
      <c r="M221" s="831">
        <v>982</v>
      </c>
      <c r="N221" s="822">
        <v>1</v>
      </c>
      <c r="O221" s="822">
        <v>982</v>
      </c>
      <c r="P221" s="831">
        <v>3</v>
      </c>
      <c r="Q221" s="831">
        <v>2967</v>
      </c>
      <c r="R221" s="827">
        <v>3.0213849287169041</v>
      </c>
      <c r="S221" s="832">
        <v>989</v>
      </c>
    </row>
    <row r="222" spans="1:19" ht="14.45" customHeight="1" x14ac:dyDescent="0.2">
      <c r="A222" s="821" t="s">
        <v>4962</v>
      </c>
      <c r="B222" s="822" t="s">
        <v>4963</v>
      </c>
      <c r="C222" s="822" t="s">
        <v>588</v>
      </c>
      <c r="D222" s="822" t="s">
        <v>1710</v>
      </c>
      <c r="E222" s="822" t="s">
        <v>4959</v>
      </c>
      <c r="F222" s="822" t="s">
        <v>5023</v>
      </c>
      <c r="G222" s="822" t="s">
        <v>5024</v>
      </c>
      <c r="H222" s="831">
        <v>2</v>
      </c>
      <c r="I222" s="831">
        <v>1978</v>
      </c>
      <c r="J222" s="822"/>
      <c r="K222" s="822">
        <v>989</v>
      </c>
      <c r="L222" s="831"/>
      <c r="M222" s="831"/>
      <c r="N222" s="822"/>
      <c r="O222" s="822"/>
      <c r="P222" s="831">
        <v>2</v>
      </c>
      <c r="Q222" s="831">
        <v>2008</v>
      </c>
      <c r="R222" s="827"/>
      <c r="S222" s="832">
        <v>1004</v>
      </c>
    </row>
    <row r="223" spans="1:19" ht="14.45" customHeight="1" x14ac:dyDescent="0.2">
      <c r="A223" s="821" t="s">
        <v>4962</v>
      </c>
      <c r="B223" s="822" t="s">
        <v>4963</v>
      </c>
      <c r="C223" s="822" t="s">
        <v>588</v>
      </c>
      <c r="D223" s="822" t="s">
        <v>1710</v>
      </c>
      <c r="E223" s="822" t="s">
        <v>4959</v>
      </c>
      <c r="F223" s="822" t="s">
        <v>5027</v>
      </c>
      <c r="G223" s="822" t="s">
        <v>5028</v>
      </c>
      <c r="H223" s="831">
        <v>7</v>
      </c>
      <c r="I223" s="831">
        <v>1148</v>
      </c>
      <c r="J223" s="822">
        <v>1.3915151515151516</v>
      </c>
      <c r="K223" s="822">
        <v>164</v>
      </c>
      <c r="L223" s="831">
        <v>5</v>
      </c>
      <c r="M223" s="831">
        <v>825</v>
      </c>
      <c r="N223" s="822">
        <v>1</v>
      </c>
      <c r="O223" s="822">
        <v>165</v>
      </c>
      <c r="P223" s="831">
        <v>7</v>
      </c>
      <c r="Q223" s="831">
        <v>1162</v>
      </c>
      <c r="R223" s="827">
        <v>1.4084848484848485</v>
      </c>
      <c r="S223" s="832">
        <v>166</v>
      </c>
    </row>
    <row r="224" spans="1:19" ht="14.45" customHeight="1" x14ac:dyDescent="0.2">
      <c r="A224" s="821" t="s">
        <v>4962</v>
      </c>
      <c r="B224" s="822" t="s">
        <v>4963</v>
      </c>
      <c r="C224" s="822" t="s">
        <v>588</v>
      </c>
      <c r="D224" s="822" t="s">
        <v>1710</v>
      </c>
      <c r="E224" s="822" t="s">
        <v>4959</v>
      </c>
      <c r="F224" s="822" t="s">
        <v>5029</v>
      </c>
      <c r="G224" s="822" t="s">
        <v>5030</v>
      </c>
      <c r="H224" s="831">
        <v>444</v>
      </c>
      <c r="I224" s="831">
        <v>14799.96</v>
      </c>
      <c r="J224" s="822">
        <v>0.82527811389983996</v>
      </c>
      <c r="K224" s="822">
        <v>33.333243243243238</v>
      </c>
      <c r="L224" s="831">
        <v>538</v>
      </c>
      <c r="M224" s="831">
        <v>17933.3</v>
      </c>
      <c r="N224" s="822">
        <v>1</v>
      </c>
      <c r="O224" s="822">
        <v>33.333271375464683</v>
      </c>
      <c r="P224" s="831">
        <v>595</v>
      </c>
      <c r="Q224" s="831">
        <v>21501.09</v>
      </c>
      <c r="R224" s="827">
        <v>1.1989477675609064</v>
      </c>
      <c r="S224" s="832">
        <v>36.136285714285712</v>
      </c>
    </row>
    <row r="225" spans="1:19" ht="14.45" customHeight="1" x14ac:dyDescent="0.2">
      <c r="A225" s="821" t="s">
        <v>4962</v>
      </c>
      <c r="B225" s="822" t="s">
        <v>4963</v>
      </c>
      <c r="C225" s="822" t="s">
        <v>588</v>
      </c>
      <c r="D225" s="822" t="s">
        <v>1710</v>
      </c>
      <c r="E225" s="822" t="s">
        <v>4959</v>
      </c>
      <c r="F225" s="822" t="s">
        <v>5033</v>
      </c>
      <c r="G225" s="822" t="s">
        <v>5034</v>
      </c>
      <c r="H225" s="831">
        <v>1</v>
      </c>
      <c r="I225" s="831">
        <v>37</v>
      </c>
      <c r="J225" s="822">
        <v>0.48684210526315791</v>
      </c>
      <c r="K225" s="822">
        <v>37</v>
      </c>
      <c r="L225" s="831">
        <v>2</v>
      </c>
      <c r="M225" s="831">
        <v>76</v>
      </c>
      <c r="N225" s="822">
        <v>1</v>
      </c>
      <c r="O225" s="822">
        <v>38</v>
      </c>
      <c r="P225" s="831">
        <v>4</v>
      </c>
      <c r="Q225" s="831">
        <v>152</v>
      </c>
      <c r="R225" s="827">
        <v>2</v>
      </c>
      <c r="S225" s="832">
        <v>38</v>
      </c>
    </row>
    <row r="226" spans="1:19" ht="14.45" customHeight="1" x14ac:dyDescent="0.2">
      <c r="A226" s="821" t="s">
        <v>4962</v>
      </c>
      <c r="B226" s="822" t="s">
        <v>4963</v>
      </c>
      <c r="C226" s="822" t="s">
        <v>588</v>
      </c>
      <c r="D226" s="822" t="s">
        <v>1710</v>
      </c>
      <c r="E226" s="822" t="s">
        <v>4959</v>
      </c>
      <c r="F226" s="822" t="s">
        <v>5035</v>
      </c>
      <c r="G226" s="822" t="s">
        <v>5036</v>
      </c>
      <c r="H226" s="831">
        <v>12</v>
      </c>
      <c r="I226" s="831">
        <v>1032</v>
      </c>
      <c r="J226" s="822">
        <v>1.3180076628352491</v>
      </c>
      <c r="K226" s="822">
        <v>86</v>
      </c>
      <c r="L226" s="831">
        <v>9</v>
      </c>
      <c r="M226" s="831">
        <v>783</v>
      </c>
      <c r="N226" s="822">
        <v>1</v>
      </c>
      <c r="O226" s="822">
        <v>87</v>
      </c>
      <c r="P226" s="831">
        <v>15</v>
      </c>
      <c r="Q226" s="831">
        <v>1320</v>
      </c>
      <c r="R226" s="827">
        <v>1.685823754789272</v>
      </c>
      <c r="S226" s="832">
        <v>88</v>
      </c>
    </row>
    <row r="227" spans="1:19" ht="14.45" customHeight="1" x14ac:dyDescent="0.2">
      <c r="A227" s="821" t="s">
        <v>4962</v>
      </c>
      <c r="B227" s="822" t="s">
        <v>4963</v>
      </c>
      <c r="C227" s="822" t="s">
        <v>588</v>
      </c>
      <c r="D227" s="822" t="s">
        <v>1710</v>
      </c>
      <c r="E227" s="822" t="s">
        <v>4959</v>
      </c>
      <c r="F227" s="822" t="s">
        <v>5037</v>
      </c>
      <c r="G227" s="822" t="s">
        <v>5038</v>
      </c>
      <c r="H227" s="831">
        <v>11</v>
      </c>
      <c r="I227" s="831">
        <v>352</v>
      </c>
      <c r="J227" s="822">
        <v>2.1333333333333333</v>
      </c>
      <c r="K227" s="822">
        <v>32</v>
      </c>
      <c r="L227" s="831">
        <v>5</v>
      </c>
      <c r="M227" s="831">
        <v>165</v>
      </c>
      <c r="N227" s="822">
        <v>1</v>
      </c>
      <c r="O227" s="822">
        <v>33</v>
      </c>
      <c r="P227" s="831">
        <v>10</v>
      </c>
      <c r="Q227" s="831">
        <v>330</v>
      </c>
      <c r="R227" s="827">
        <v>2</v>
      </c>
      <c r="S227" s="832">
        <v>33</v>
      </c>
    </row>
    <row r="228" spans="1:19" ht="14.45" customHeight="1" x14ac:dyDescent="0.2">
      <c r="A228" s="821" t="s">
        <v>4962</v>
      </c>
      <c r="B228" s="822" t="s">
        <v>4963</v>
      </c>
      <c r="C228" s="822" t="s">
        <v>588</v>
      </c>
      <c r="D228" s="822" t="s">
        <v>1710</v>
      </c>
      <c r="E228" s="822" t="s">
        <v>4959</v>
      </c>
      <c r="F228" s="822" t="s">
        <v>5039</v>
      </c>
      <c r="G228" s="822" t="s">
        <v>5040</v>
      </c>
      <c r="H228" s="831"/>
      <c r="I228" s="831"/>
      <c r="J228" s="822"/>
      <c r="K228" s="822"/>
      <c r="L228" s="831">
        <v>4</v>
      </c>
      <c r="M228" s="831">
        <v>0</v>
      </c>
      <c r="N228" s="822"/>
      <c r="O228" s="822">
        <v>0</v>
      </c>
      <c r="P228" s="831"/>
      <c r="Q228" s="831"/>
      <c r="R228" s="827"/>
      <c r="S228" s="832"/>
    </row>
    <row r="229" spans="1:19" ht="14.45" customHeight="1" x14ac:dyDescent="0.2">
      <c r="A229" s="821" t="s">
        <v>4962</v>
      </c>
      <c r="B229" s="822" t="s">
        <v>4963</v>
      </c>
      <c r="C229" s="822" t="s">
        <v>588</v>
      </c>
      <c r="D229" s="822" t="s">
        <v>1710</v>
      </c>
      <c r="E229" s="822" t="s">
        <v>4959</v>
      </c>
      <c r="F229" s="822" t="s">
        <v>5043</v>
      </c>
      <c r="G229" s="822" t="s">
        <v>5044</v>
      </c>
      <c r="H229" s="831"/>
      <c r="I229" s="831"/>
      <c r="J229" s="822"/>
      <c r="K229" s="822"/>
      <c r="L229" s="831"/>
      <c r="M229" s="831"/>
      <c r="N229" s="822"/>
      <c r="O229" s="822"/>
      <c r="P229" s="831">
        <v>2</v>
      </c>
      <c r="Q229" s="831">
        <v>1002</v>
      </c>
      <c r="R229" s="827"/>
      <c r="S229" s="832">
        <v>501</v>
      </c>
    </row>
    <row r="230" spans="1:19" ht="14.45" customHeight="1" x14ac:dyDescent="0.2">
      <c r="A230" s="821" t="s">
        <v>4962</v>
      </c>
      <c r="B230" s="822" t="s">
        <v>4963</v>
      </c>
      <c r="C230" s="822" t="s">
        <v>588</v>
      </c>
      <c r="D230" s="822" t="s">
        <v>1710</v>
      </c>
      <c r="E230" s="822" t="s">
        <v>4959</v>
      </c>
      <c r="F230" s="822" t="s">
        <v>5047</v>
      </c>
      <c r="G230" s="822" t="s">
        <v>5048</v>
      </c>
      <c r="H230" s="831">
        <v>4</v>
      </c>
      <c r="I230" s="831">
        <v>632</v>
      </c>
      <c r="J230" s="822">
        <v>1</v>
      </c>
      <c r="K230" s="822">
        <v>158</v>
      </c>
      <c r="L230" s="831">
        <v>4</v>
      </c>
      <c r="M230" s="831">
        <v>632</v>
      </c>
      <c r="N230" s="822">
        <v>1</v>
      </c>
      <c r="O230" s="822">
        <v>158</v>
      </c>
      <c r="P230" s="831">
        <v>3</v>
      </c>
      <c r="Q230" s="831">
        <v>477</v>
      </c>
      <c r="R230" s="827">
        <v>0.754746835443038</v>
      </c>
      <c r="S230" s="832">
        <v>159</v>
      </c>
    </row>
    <row r="231" spans="1:19" ht="14.45" customHeight="1" x14ac:dyDescent="0.2">
      <c r="A231" s="821" t="s">
        <v>4962</v>
      </c>
      <c r="B231" s="822" t="s">
        <v>4963</v>
      </c>
      <c r="C231" s="822" t="s">
        <v>588</v>
      </c>
      <c r="D231" s="822" t="s">
        <v>1710</v>
      </c>
      <c r="E231" s="822" t="s">
        <v>4959</v>
      </c>
      <c r="F231" s="822" t="s">
        <v>4960</v>
      </c>
      <c r="G231" s="822" t="s">
        <v>4961</v>
      </c>
      <c r="H231" s="831">
        <v>22</v>
      </c>
      <c r="I231" s="831">
        <v>5544</v>
      </c>
      <c r="J231" s="822">
        <v>1.6789824348879467</v>
      </c>
      <c r="K231" s="822">
        <v>252</v>
      </c>
      <c r="L231" s="831">
        <v>13</v>
      </c>
      <c r="M231" s="831">
        <v>3302</v>
      </c>
      <c r="N231" s="822">
        <v>1</v>
      </c>
      <c r="O231" s="822">
        <v>254</v>
      </c>
      <c r="P231" s="831">
        <v>15</v>
      </c>
      <c r="Q231" s="831">
        <v>3825</v>
      </c>
      <c r="R231" s="827">
        <v>1.1583888552392489</v>
      </c>
      <c r="S231" s="832">
        <v>255</v>
      </c>
    </row>
    <row r="232" spans="1:19" ht="14.45" customHeight="1" x14ac:dyDescent="0.2">
      <c r="A232" s="821" t="s">
        <v>4962</v>
      </c>
      <c r="B232" s="822" t="s">
        <v>4963</v>
      </c>
      <c r="C232" s="822" t="s">
        <v>588</v>
      </c>
      <c r="D232" s="822" t="s">
        <v>1710</v>
      </c>
      <c r="E232" s="822" t="s">
        <v>4959</v>
      </c>
      <c r="F232" s="822" t="s">
        <v>5051</v>
      </c>
      <c r="G232" s="822" t="s">
        <v>5052</v>
      </c>
      <c r="H232" s="831">
        <v>2</v>
      </c>
      <c r="I232" s="831">
        <v>242</v>
      </c>
      <c r="J232" s="822"/>
      <c r="K232" s="822">
        <v>121</v>
      </c>
      <c r="L232" s="831"/>
      <c r="M232" s="831"/>
      <c r="N232" s="822"/>
      <c r="O232" s="822"/>
      <c r="P232" s="831">
        <v>2</v>
      </c>
      <c r="Q232" s="831">
        <v>246</v>
      </c>
      <c r="R232" s="827"/>
      <c r="S232" s="832">
        <v>123</v>
      </c>
    </row>
    <row r="233" spans="1:19" ht="14.45" customHeight="1" x14ac:dyDescent="0.2">
      <c r="A233" s="821" t="s">
        <v>4962</v>
      </c>
      <c r="B233" s="822" t="s">
        <v>4963</v>
      </c>
      <c r="C233" s="822" t="s">
        <v>588</v>
      </c>
      <c r="D233" s="822" t="s">
        <v>1710</v>
      </c>
      <c r="E233" s="822" t="s">
        <v>4959</v>
      </c>
      <c r="F233" s="822" t="s">
        <v>5053</v>
      </c>
      <c r="G233" s="822" t="s">
        <v>5054</v>
      </c>
      <c r="H233" s="831">
        <v>1</v>
      </c>
      <c r="I233" s="831">
        <v>723</v>
      </c>
      <c r="J233" s="822"/>
      <c r="K233" s="822">
        <v>723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4962</v>
      </c>
      <c r="B234" s="822" t="s">
        <v>4963</v>
      </c>
      <c r="C234" s="822" t="s">
        <v>588</v>
      </c>
      <c r="D234" s="822" t="s">
        <v>1710</v>
      </c>
      <c r="E234" s="822" t="s">
        <v>4959</v>
      </c>
      <c r="F234" s="822" t="s">
        <v>5063</v>
      </c>
      <c r="G234" s="822" t="s">
        <v>5064</v>
      </c>
      <c r="H234" s="831"/>
      <c r="I234" s="831"/>
      <c r="J234" s="822"/>
      <c r="K234" s="822"/>
      <c r="L234" s="831"/>
      <c r="M234" s="831"/>
      <c r="N234" s="822"/>
      <c r="O234" s="822"/>
      <c r="P234" s="831">
        <v>2</v>
      </c>
      <c r="Q234" s="831">
        <v>124</v>
      </c>
      <c r="R234" s="827"/>
      <c r="S234" s="832">
        <v>62</v>
      </c>
    </row>
    <row r="235" spans="1:19" ht="14.45" customHeight="1" x14ac:dyDescent="0.2">
      <c r="A235" s="821" t="s">
        <v>4962</v>
      </c>
      <c r="B235" s="822" t="s">
        <v>4963</v>
      </c>
      <c r="C235" s="822" t="s">
        <v>588</v>
      </c>
      <c r="D235" s="822" t="s">
        <v>1710</v>
      </c>
      <c r="E235" s="822" t="s">
        <v>4959</v>
      </c>
      <c r="F235" s="822" t="s">
        <v>5065</v>
      </c>
      <c r="G235" s="822" t="s">
        <v>5066</v>
      </c>
      <c r="H235" s="831"/>
      <c r="I235" s="831"/>
      <c r="J235" s="822"/>
      <c r="K235" s="822"/>
      <c r="L235" s="831">
        <v>1</v>
      </c>
      <c r="M235" s="831">
        <v>376</v>
      </c>
      <c r="N235" s="822">
        <v>1</v>
      </c>
      <c r="O235" s="822">
        <v>376</v>
      </c>
      <c r="P235" s="831"/>
      <c r="Q235" s="831"/>
      <c r="R235" s="827"/>
      <c r="S235" s="832"/>
    </row>
    <row r="236" spans="1:19" ht="14.45" customHeight="1" x14ac:dyDescent="0.2">
      <c r="A236" s="821" t="s">
        <v>4962</v>
      </c>
      <c r="B236" s="822" t="s">
        <v>4963</v>
      </c>
      <c r="C236" s="822" t="s">
        <v>588</v>
      </c>
      <c r="D236" s="822" t="s">
        <v>1710</v>
      </c>
      <c r="E236" s="822" t="s">
        <v>4959</v>
      </c>
      <c r="F236" s="822" t="s">
        <v>5071</v>
      </c>
      <c r="G236" s="822" t="s">
        <v>5072</v>
      </c>
      <c r="H236" s="831">
        <v>1</v>
      </c>
      <c r="I236" s="831">
        <v>353</v>
      </c>
      <c r="J236" s="822">
        <v>0.9943661971830986</v>
      </c>
      <c r="K236" s="822">
        <v>353</v>
      </c>
      <c r="L236" s="831">
        <v>1</v>
      </c>
      <c r="M236" s="831">
        <v>355</v>
      </c>
      <c r="N236" s="822">
        <v>1</v>
      </c>
      <c r="O236" s="822">
        <v>355</v>
      </c>
      <c r="P236" s="831">
        <v>1</v>
      </c>
      <c r="Q236" s="831">
        <v>356</v>
      </c>
      <c r="R236" s="827">
        <v>1.0028169014084507</v>
      </c>
      <c r="S236" s="832">
        <v>356</v>
      </c>
    </row>
    <row r="237" spans="1:19" ht="14.45" customHeight="1" x14ac:dyDescent="0.2">
      <c r="A237" s="821" t="s">
        <v>4962</v>
      </c>
      <c r="B237" s="822" t="s">
        <v>4963</v>
      </c>
      <c r="C237" s="822" t="s">
        <v>588</v>
      </c>
      <c r="D237" s="822" t="s">
        <v>1710</v>
      </c>
      <c r="E237" s="822" t="s">
        <v>4959</v>
      </c>
      <c r="F237" s="822" t="s">
        <v>5073</v>
      </c>
      <c r="G237" s="822" t="s">
        <v>5074</v>
      </c>
      <c r="H237" s="831"/>
      <c r="I237" s="831"/>
      <c r="J237" s="822"/>
      <c r="K237" s="822"/>
      <c r="L237" s="831">
        <v>1</v>
      </c>
      <c r="M237" s="831">
        <v>506</v>
      </c>
      <c r="N237" s="822">
        <v>1</v>
      </c>
      <c r="O237" s="822">
        <v>506</v>
      </c>
      <c r="P237" s="831"/>
      <c r="Q237" s="831"/>
      <c r="R237" s="827"/>
      <c r="S237" s="832"/>
    </row>
    <row r="238" spans="1:19" ht="14.45" customHeight="1" x14ac:dyDescent="0.2">
      <c r="A238" s="821" t="s">
        <v>4962</v>
      </c>
      <c r="B238" s="822" t="s">
        <v>4963</v>
      </c>
      <c r="C238" s="822" t="s">
        <v>588</v>
      </c>
      <c r="D238" s="822" t="s">
        <v>1710</v>
      </c>
      <c r="E238" s="822" t="s">
        <v>4959</v>
      </c>
      <c r="F238" s="822" t="s">
        <v>5075</v>
      </c>
      <c r="G238" s="822" t="s">
        <v>5076</v>
      </c>
      <c r="H238" s="831"/>
      <c r="I238" s="831"/>
      <c r="J238" s="822"/>
      <c r="K238" s="822"/>
      <c r="L238" s="831"/>
      <c r="M238" s="831"/>
      <c r="N238" s="822"/>
      <c r="O238" s="822"/>
      <c r="P238" s="831">
        <v>2</v>
      </c>
      <c r="Q238" s="831">
        <v>270</v>
      </c>
      <c r="R238" s="827"/>
      <c r="S238" s="832">
        <v>135</v>
      </c>
    </row>
    <row r="239" spans="1:19" ht="14.45" customHeight="1" x14ac:dyDescent="0.2">
      <c r="A239" s="821" t="s">
        <v>4962</v>
      </c>
      <c r="B239" s="822" t="s">
        <v>4963</v>
      </c>
      <c r="C239" s="822" t="s">
        <v>588</v>
      </c>
      <c r="D239" s="822" t="s">
        <v>1710</v>
      </c>
      <c r="E239" s="822" t="s">
        <v>4959</v>
      </c>
      <c r="F239" s="822" t="s">
        <v>5077</v>
      </c>
      <c r="G239" s="822" t="s">
        <v>5078</v>
      </c>
      <c r="H239" s="831">
        <v>22</v>
      </c>
      <c r="I239" s="831">
        <v>3190</v>
      </c>
      <c r="J239" s="822">
        <v>0.7857142857142857</v>
      </c>
      <c r="K239" s="822">
        <v>145</v>
      </c>
      <c r="L239" s="831">
        <v>28</v>
      </c>
      <c r="M239" s="831">
        <v>4060</v>
      </c>
      <c r="N239" s="822">
        <v>1</v>
      </c>
      <c r="O239" s="822">
        <v>145</v>
      </c>
      <c r="P239" s="831">
        <v>33</v>
      </c>
      <c r="Q239" s="831">
        <v>4818</v>
      </c>
      <c r="R239" s="827">
        <v>1.1866995073891626</v>
      </c>
      <c r="S239" s="832">
        <v>146</v>
      </c>
    </row>
    <row r="240" spans="1:19" ht="14.45" customHeight="1" x14ac:dyDescent="0.2">
      <c r="A240" s="821" t="s">
        <v>4962</v>
      </c>
      <c r="B240" s="822" t="s">
        <v>4963</v>
      </c>
      <c r="C240" s="822" t="s">
        <v>588</v>
      </c>
      <c r="D240" s="822" t="s">
        <v>1710</v>
      </c>
      <c r="E240" s="822" t="s">
        <v>4959</v>
      </c>
      <c r="F240" s="822" t="s">
        <v>5089</v>
      </c>
      <c r="G240" s="822" t="s">
        <v>5090</v>
      </c>
      <c r="H240" s="831"/>
      <c r="I240" s="831"/>
      <c r="J240" s="822"/>
      <c r="K240" s="822"/>
      <c r="L240" s="831">
        <v>1</v>
      </c>
      <c r="M240" s="831">
        <v>954</v>
      </c>
      <c r="N240" s="822">
        <v>1</v>
      </c>
      <c r="O240" s="822">
        <v>954</v>
      </c>
      <c r="P240" s="831">
        <v>2</v>
      </c>
      <c r="Q240" s="831">
        <v>1914</v>
      </c>
      <c r="R240" s="827">
        <v>2.0062893081761008</v>
      </c>
      <c r="S240" s="832">
        <v>957</v>
      </c>
    </row>
    <row r="241" spans="1:19" ht="14.45" customHeight="1" x14ac:dyDescent="0.2">
      <c r="A241" s="821" t="s">
        <v>4962</v>
      </c>
      <c r="B241" s="822" t="s">
        <v>4963</v>
      </c>
      <c r="C241" s="822" t="s">
        <v>588</v>
      </c>
      <c r="D241" s="822" t="s">
        <v>1710</v>
      </c>
      <c r="E241" s="822" t="s">
        <v>4959</v>
      </c>
      <c r="F241" s="822" t="s">
        <v>5091</v>
      </c>
      <c r="G241" s="822" t="s">
        <v>5092</v>
      </c>
      <c r="H241" s="831">
        <v>6</v>
      </c>
      <c r="I241" s="831">
        <v>990</v>
      </c>
      <c r="J241" s="822">
        <v>1</v>
      </c>
      <c r="K241" s="822">
        <v>165</v>
      </c>
      <c r="L241" s="831">
        <v>6</v>
      </c>
      <c r="M241" s="831">
        <v>990</v>
      </c>
      <c r="N241" s="822">
        <v>1</v>
      </c>
      <c r="O241" s="822">
        <v>165</v>
      </c>
      <c r="P241" s="831">
        <v>11</v>
      </c>
      <c r="Q241" s="831">
        <v>1826</v>
      </c>
      <c r="R241" s="827">
        <v>1.8444444444444446</v>
      </c>
      <c r="S241" s="832">
        <v>166</v>
      </c>
    </row>
    <row r="242" spans="1:19" ht="14.45" customHeight="1" x14ac:dyDescent="0.2">
      <c r="A242" s="821" t="s">
        <v>4962</v>
      </c>
      <c r="B242" s="822" t="s">
        <v>4963</v>
      </c>
      <c r="C242" s="822" t="s">
        <v>588</v>
      </c>
      <c r="D242" s="822" t="s">
        <v>1710</v>
      </c>
      <c r="E242" s="822" t="s">
        <v>4959</v>
      </c>
      <c r="F242" s="822" t="s">
        <v>5093</v>
      </c>
      <c r="G242" s="822" t="s">
        <v>5094</v>
      </c>
      <c r="H242" s="831"/>
      <c r="I242" s="831"/>
      <c r="J242" s="822"/>
      <c r="K242" s="822"/>
      <c r="L242" s="831">
        <v>1</v>
      </c>
      <c r="M242" s="831">
        <v>1087</v>
      </c>
      <c r="N242" s="822">
        <v>1</v>
      </c>
      <c r="O242" s="822">
        <v>1087</v>
      </c>
      <c r="P242" s="831"/>
      <c r="Q242" s="831"/>
      <c r="R242" s="827"/>
      <c r="S242" s="832"/>
    </row>
    <row r="243" spans="1:19" ht="14.45" customHeight="1" x14ac:dyDescent="0.2">
      <c r="A243" s="821" t="s">
        <v>4962</v>
      </c>
      <c r="B243" s="822" t="s">
        <v>4963</v>
      </c>
      <c r="C243" s="822" t="s">
        <v>588</v>
      </c>
      <c r="D243" s="822" t="s">
        <v>1710</v>
      </c>
      <c r="E243" s="822" t="s">
        <v>4959</v>
      </c>
      <c r="F243" s="822" t="s">
        <v>5095</v>
      </c>
      <c r="G243" s="822" t="s">
        <v>5096</v>
      </c>
      <c r="H243" s="831">
        <v>1</v>
      </c>
      <c r="I243" s="831">
        <v>87</v>
      </c>
      <c r="J243" s="822">
        <v>0.25</v>
      </c>
      <c r="K243" s="822">
        <v>87</v>
      </c>
      <c r="L243" s="831">
        <v>4</v>
      </c>
      <c r="M243" s="831">
        <v>348</v>
      </c>
      <c r="N243" s="822">
        <v>1</v>
      </c>
      <c r="O243" s="822">
        <v>87</v>
      </c>
      <c r="P243" s="831"/>
      <c r="Q243" s="831"/>
      <c r="R243" s="827"/>
      <c r="S243" s="832"/>
    </row>
    <row r="244" spans="1:19" ht="14.45" customHeight="1" x14ac:dyDescent="0.2">
      <c r="A244" s="821" t="s">
        <v>4962</v>
      </c>
      <c r="B244" s="822" t="s">
        <v>4963</v>
      </c>
      <c r="C244" s="822" t="s">
        <v>588</v>
      </c>
      <c r="D244" s="822" t="s">
        <v>1711</v>
      </c>
      <c r="E244" s="822" t="s">
        <v>4964</v>
      </c>
      <c r="F244" s="822" t="s">
        <v>4965</v>
      </c>
      <c r="G244" s="822" t="s">
        <v>4966</v>
      </c>
      <c r="H244" s="831">
        <v>0.1</v>
      </c>
      <c r="I244" s="831">
        <v>6.97</v>
      </c>
      <c r="J244" s="822">
        <v>0.33333333333333331</v>
      </c>
      <c r="K244" s="822">
        <v>69.699999999999989</v>
      </c>
      <c r="L244" s="831">
        <v>0.30000000000000004</v>
      </c>
      <c r="M244" s="831">
        <v>20.91</v>
      </c>
      <c r="N244" s="822">
        <v>1</v>
      </c>
      <c r="O244" s="822">
        <v>69.699999999999989</v>
      </c>
      <c r="P244" s="831">
        <v>1.2999999999999998</v>
      </c>
      <c r="Q244" s="831">
        <v>90.61</v>
      </c>
      <c r="R244" s="827">
        <v>4.333333333333333</v>
      </c>
      <c r="S244" s="832">
        <v>69.7</v>
      </c>
    </row>
    <row r="245" spans="1:19" ht="14.45" customHeight="1" x14ac:dyDescent="0.2">
      <c r="A245" s="821" t="s">
        <v>4962</v>
      </c>
      <c r="B245" s="822" t="s">
        <v>4963</v>
      </c>
      <c r="C245" s="822" t="s">
        <v>588</v>
      </c>
      <c r="D245" s="822" t="s">
        <v>1711</v>
      </c>
      <c r="E245" s="822" t="s">
        <v>4959</v>
      </c>
      <c r="F245" s="822" t="s">
        <v>4978</v>
      </c>
      <c r="G245" s="822" t="s">
        <v>4979</v>
      </c>
      <c r="H245" s="831"/>
      <c r="I245" s="831"/>
      <c r="J245" s="822"/>
      <c r="K245" s="822"/>
      <c r="L245" s="831">
        <v>1</v>
      </c>
      <c r="M245" s="831">
        <v>84</v>
      </c>
      <c r="N245" s="822">
        <v>1</v>
      </c>
      <c r="O245" s="822">
        <v>84</v>
      </c>
      <c r="P245" s="831"/>
      <c r="Q245" s="831"/>
      <c r="R245" s="827"/>
      <c r="S245" s="832"/>
    </row>
    <row r="246" spans="1:19" ht="14.45" customHeight="1" x14ac:dyDescent="0.2">
      <c r="A246" s="821" t="s">
        <v>4962</v>
      </c>
      <c r="B246" s="822" t="s">
        <v>4963</v>
      </c>
      <c r="C246" s="822" t="s">
        <v>588</v>
      </c>
      <c r="D246" s="822" t="s">
        <v>1711</v>
      </c>
      <c r="E246" s="822" t="s">
        <v>4959</v>
      </c>
      <c r="F246" s="822" t="s">
        <v>5001</v>
      </c>
      <c r="G246" s="822" t="s">
        <v>5002</v>
      </c>
      <c r="H246" s="831">
        <v>545</v>
      </c>
      <c r="I246" s="831">
        <v>69215</v>
      </c>
      <c r="J246" s="822">
        <v>0.77808129861954223</v>
      </c>
      <c r="K246" s="822">
        <v>127</v>
      </c>
      <c r="L246" s="831">
        <v>706</v>
      </c>
      <c r="M246" s="831">
        <v>88956</v>
      </c>
      <c r="N246" s="822">
        <v>1</v>
      </c>
      <c r="O246" s="822">
        <v>126</v>
      </c>
      <c r="P246" s="831">
        <v>490</v>
      </c>
      <c r="Q246" s="831">
        <v>62230</v>
      </c>
      <c r="R246" s="827">
        <v>0.69955933270380866</v>
      </c>
      <c r="S246" s="832">
        <v>127</v>
      </c>
    </row>
    <row r="247" spans="1:19" ht="14.45" customHeight="1" x14ac:dyDescent="0.2">
      <c r="A247" s="821" t="s">
        <v>4962</v>
      </c>
      <c r="B247" s="822" t="s">
        <v>4963</v>
      </c>
      <c r="C247" s="822" t="s">
        <v>588</v>
      </c>
      <c r="D247" s="822" t="s">
        <v>1711</v>
      </c>
      <c r="E247" s="822" t="s">
        <v>4959</v>
      </c>
      <c r="F247" s="822" t="s">
        <v>5015</v>
      </c>
      <c r="G247" s="822" t="s">
        <v>5016</v>
      </c>
      <c r="H247" s="831"/>
      <c r="I247" s="831"/>
      <c r="J247" s="822"/>
      <c r="K247" s="822"/>
      <c r="L247" s="831">
        <v>1</v>
      </c>
      <c r="M247" s="831">
        <v>1687</v>
      </c>
      <c r="N247" s="822">
        <v>1</v>
      </c>
      <c r="O247" s="822">
        <v>1687</v>
      </c>
      <c r="P247" s="831">
        <v>1</v>
      </c>
      <c r="Q247" s="831">
        <v>1693</v>
      </c>
      <c r="R247" s="827">
        <v>1.003556609365738</v>
      </c>
      <c r="S247" s="832">
        <v>1693</v>
      </c>
    </row>
    <row r="248" spans="1:19" ht="14.45" customHeight="1" x14ac:dyDescent="0.2">
      <c r="A248" s="821" t="s">
        <v>4962</v>
      </c>
      <c r="B248" s="822" t="s">
        <v>4963</v>
      </c>
      <c r="C248" s="822" t="s">
        <v>588</v>
      </c>
      <c r="D248" s="822" t="s">
        <v>1711</v>
      </c>
      <c r="E248" s="822" t="s">
        <v>4959</v>
      </c>
      <c r="F248" s="822" t="s">
        <v>5019</v>
      </c>
      <c r="G248" s="822" t="s">
        <v>5020</v>
      </c>
      <c r="H248" s="831"/>
      <c r="I248" s="831"/>
      <c r="J248" s="822"/>
      <c r="K248" s="822"/>
      <c r="L248" s="831"/>
      <c r="M248" s="831"/>
      <c r="N248" s="822"/>
      <c r="O248" s="822"/>
      <c r="P248" s="831">
        <v>4</v>
      </c>
      <c r="Q248" s="831">
        <v>5312</v>
      </c>
      <c r="R248" s="827"/>
      <c r="S248" s="832">
        <v>1328</v>
      </c>
    </row>
    <row r="249" spans="1:19" ht="14.45" customHeight="1" x14ac:dyDescent="0.2">
      <c r="A249" s="821" t="s">
        <v>4962</v>
      </c>
      <c r="B249" s="822" t="s">
        <v>4963</v>
      </c>
      <c r="C249" s="822" t="s">
        <v>588</v>
      </c>
      <c r="D249" s="822" t="s">
        <v>1711</v>
      </c>
      <c r="E249" s="822" t="s">
        <v>4959</v>
      </c>
      <c r="F249" s="822" t="s">
        <v>5029</v>
      </c>
      <c r="G249" s="822" t="s">
        <v>5030</v>
      </c>
      <c r="H249" s="831">
        <v>338</v>
      </c>
      <c r="I249" s="831">
        <v>11266.65</v>
      </c>
      <c r="J249" s="822">
        <v>0.64627401446891086</v>
      </c>
      <c r="K249" s="822">
        <v>33.333284023668639</v>
      </c>
      <c r="L249" s="831">
        <v>523</v>
      </c>
      <c r="M249" s="831">
        <v>17433.240000000005</v>
      </c>
      <c r="N249" s="822">
        <v>1</v>
      </c>
      <c r="O249" s="822">
        <v>33.333154875717028</v>
      </c>
      <c r="P249" s="831">
        <v>406</v>
      </c>
      <c r="Q249" s="831">
        <v>15377.769999999999</v>
      </c>
      <c r="R249" s="827">
        <v>0.88209477985732965</v>
      </c>
      <c r="S249" s="832">
        <v>37.87628078817734</v>
      </c>
    </row>
    <row r="250" spans="1:19" ht="14.45" customHeight="1" x14ac:dyDescent="0.2">
      <c r="A250" s="821" t="s">
        <v>4962</v>
      </c>
      <c r="B250" s="822" t="s">
        <v>4963</v>
      </c>
      <c r="C250" s="822" t="s">
        <v>588</v>
      </c>
      <c r="D250" s="822" t="s">
        <v>1711</v>
      </c>
      <c r="E250" s="822" t="s">
        <v>4959</v>
      </c>
      <c r="F250" s="822" t="s">
        <v>5035</v>
      </c>
      <c r="G250" s="822" t="s">
        <v>5036</v>
      </c>
      <c r="H250" s="831">
        <v>1</v>
      </c>
      <c r="I250" s="831">
        <v>86</v>
      </c>
      <c r="J250" s="822">
        <v>0.32950191570881227</v>
      </c>
      <c r="K250" s="822">
        <v>86</v>
      </c>
      <c r="L250" s="831">
        <v>3</v>
      </c>
      <c r="M250" s="831">
        <v>261</v>
      </c>
      <c r="N250" s="822">
        <v>1</v>
      </c>
      <c r="O250" s="822">
        <v>87</v>
      </c>
      <c r="P250" s="831">
        <v>5</v>
      </c>
      <c r="Q250" s="831">
        <v>440</v>
      </c>
      <c r="R250" s="827">
        <v>1.685823754789272</v>
      </c>
      <c r="S250" s="832">
        <v>88</v>
      </c>
    </row>
    <row r="251" spans="1:19" ht="14.45" customHeight="1" x14ac:dyDescent="0.2">
      <c r="A251" s="821" t="s">
        <v>4962</v>
      </c>
      <c r="B251" s="822" t="s">
        <v>4963</v>
      </c>
      <c r="C251" s="822" t="s">
        <v>588</v>
      </c>
      <c r="D251" s="822" t="s">
        <v>1711</v>
      </c>
      <c r="E251" s="822" t="s">
        <v>4959</v>
      </c>
      <c r="F251" s="822" t="s">
        <v>5037</v>
      </c>
      <c r="G251" s="822" t="s">
        <v>5038</v>
      </c>
      <c r="H251" s="831">
        <v>1</v>
      </c>
      <c r="I251" s="831">
        <v>32</v>
      </c>
      <c r="J251" s="822">
        <v>0.48484848484848486</v>
      </c>
      <c r="K251" s="822">
        <v>32</v>
      </c>
      <c r="L251" s="831">
        <v>2</v>
      </c>
      <c r="M251" s="831">
        <v>66</v>
      </c>
      <c r="N251" s="822">
        <v>1</v>
      </c>
      <c r="O251" s="822">
        <v>33</v>
      </c>
      <c r="P251" s="831">
        <v>4</v>
      </c>
      <c r="Q251" s="831">
        <v>132</v>
      </c>
      <c r="R251" s="827">
        <v>2</v>
      </c>
      <c r="S251" s="832">
        <v>33</v>
      </c>
    </row>
    <row r="252" spans="1:19" ht="14.45" customHeight="1" x14ac:dyDescent="0.2">
      <c r="A252" s="821" t="s">
        <v>4962</v>
      </c>
      <c r="B252" s="822" t="s">
        <v>4963</v>
      </c>
      <c r="C252" s="822" t="s">
        <v>588</v>
      </c>
      <c r="D252" s="822" t="s">
        <v>1711</v>
      </c>
      <c r="E252" s="822" t="s">
        <v>4959</v>
      </c>
      <c r="F252" s="822" t="s">
        <v>5041</v>
      </c>
      <c r="G252" s="822" t="s">
        <v>5042</v>
      </c>
      <c r="H252" s="831"/>
      <c r="I252" s="831"/>
      <c r="J252" s="822"/>
      <c r="K252" s="822"/>
      <c r="L252" s="831"/>
      <c r="M252" s="831"/>
      <c r="N252" s="822"/>
      <c r="O252" s="822"/>
      <c r="P252" s="831">
        <v>1</v>
      </c>
      <c r="Q252" s="831">
        <v>1537</v>
      </c>
      <c r="R252" s="827"/>
      <c r="S252" s="832">
        <v>1537</v>
      </c>
    </row>
    <row r="253" spans="1:19" ht="14.45" customHeight="1" x14ac:dyDescent="0.2">
      <c r="A253" s="821" t="s">
        <v>4962</v>
      </c>
      <c r="B253" s="822" t="s">
        <v>4963</v>
      </c>
      <c r="C253" s="822" t="s">
        <v>588</v>
      </c>
      <c r="D253" s="822" t="s">
        <v>1711</v>
      </c>
      <c r="E253" s="822" t="s">
        <v>4959</v>
      </c>
      <c r="F253" s="822" t="s">
        <v>4960</v>
      </c>
      <c r="G253" s="822" t="s">
        <v>4961</v>
      </c>
      <c r="H253" s="831">
        <v>1</v>
      </c>
      <c r="I253" s="831">
        <v>252</v>
      </c>
      <c r="J253" s="822">
        <v>0.33070866141732286</v>
      </c>
      <c r="K253" s="822">
        <v>252</v>
      </c>
      <c r="L253" s="831">
        <v>3</v>
      </c>
      <c r="M253" s="831">
        <v>762</v>
      </c>
      <c r="N253" s="822">
        <v>1</v>
      </c>
      <c r="O253" s="822">
        <v>254</v>
      </c>
      <c r="P253" s="831">
        <v>7</v>
      </c>
      <c r="Q253" s="831">
        <v>1785</v>
      </c>
      <c r="R253" s="827">
        <v>2.3425196850393699</v>
      </c>
      <c r="S253" s="832">
        <v>255</v>
      </c>
    </row>
    <row r="254" spans="1:19" ht="14.45" customHeight="1" x14ac:dyDescent="0.2">
      <c r="A254" s="821" t="s">
        <v>4962</v>
      </c>
      <c r="B254" s="822" t="s">
        <v>4963</v>
      </c>
      <c r="C254" s="822" t="s">
        <v>588</v>
      </c>
      <c r="D254" s="822" t="s">
        <v>1711</v>
      </c>
      <c r="E254" s="822" t="s">
        <v>4959</v>
      </c>
      <c r="F254" s="822" t="s">
        <v>5061</v>
      </c>
      <c r="G254" s="822" t="s">
        <v>5062</v>
      </c>
      <c r="H254" s="831"/>
      <c r="I254" s="831"/>
      <c r="J254" s="822"/>
      <c r="K254" s="822"/>
      <c r="L254" s="831">
        <v>1</v>
      </c>
      <c r="M254" s="831">
        <v>125</v>
      </c>
      <c r="N254" s="822">
        <v>1</v>
      </c>
      <c r="O254" s="822">
        <v>125</v>
      </c>
      <c r="P254" s="831"/>
      <c r="Q254" s="831"/>
      <c r="R254" s="827"/>
      <c r="S254" s="832"/>
    </row>
    <row r="255" spans="1:19" ht="14.45" customHeight="1" x14ac:dyDescent="0.2">
      <c r="A255" s="821" t="s">
        <v>4962</v>
      </c>
      <c r="B255" s="822" t="s">
        <v>4963</v>
      </c>
      <c r="C255" s="822" t="s">
        <v>588</v>
      </c>
      <c r="D255" s="822" t="s">
        <v>1711</v>
      </c>
      <c r="E255" s="822" t="s">
        <v>4959</v>
      </c>
      <c r="F255" s="822" t="s">
        <v>5065</v>
      </c>
      <c r="G255" s="822" t="s">
        <v>5066</v>
      </c>
      <c r="H255" s="831">
        <v>1</v>
      </c>
      <c r="I255" s="831">
        <v>375</v>
      </c>
      <c r="J255" s="822">
        <v>0.99734042553191493</v>
      </c>
      <c r="K255" s="822">
        <v>375</v>
      </c>
      <c r="L255" s="831">
        <v>1</v>
      </c>
      <c r="M255" s="831">
        <v>376</v>
      </c>
      <c r="N255" s="822">
        <v>1</v>
      </c>
      <c r="O255" s="822">
        <v>376</v>
      </c>
      <c r="P255" s="831"/>
      <c r="Q255" s="831"/>
      <c r="R255" s="827"/>
      <c r="S255" s="832"/>
    </row>
    <row r="256" spans="1:19" ht="14.45" customHeight="1" x14ac:dyDescent="0.2">
      <c r="A256" s="821" t="s">
        <v>4962</v>
      </c>
      <c r="B256" s="822" t="s">
        <v>4963</v>
      </c>
      <c r="C256" s="822" t="s">
        <v>588</v>
      </c>
      <c r="D256" s="822" t="s">
        <v>1712</v>
      </c>
      <c r="E256" s="822" t="s">
        <v>4964</v>
      </c>
      <c r="F256" s="822" t="s">
        <v>4965</v>
      </c>
      <c r="G256" s="822" t="s">
        <v>4966</v>
      </c>
      <c r="H256" s="831">
        <v>5.0999999999999996</v>
      </c>
      <c r="I256" s="831">
        <v>355.46999999999997</v>
      </c>
      <c r="J256" s="822">
        <v>1.6996748589461601</v>
      </c>
      <c r="K256" s="822">
        <v>69.7</v>
      </c>
      <c r="L256" s="831">
        <v>3</v>
      </c>
      <c r="M256" s="831">
        <v>209.14000000000001</v>
      </c>
      <c r="N256" s="822">
        <v>1</v>
      </c>
      <c r="O256" s="822">
        <v>69.713333333333338</v>
      </c>
      <c r="P256" s="831">
        <v>3.7</v>
      </c>
      <c r="Q256" s="831">
        <v>257.89</v>
      </c>
      <c r="R256" s="827">
        <v>1.23309744668643</v>
      </c>
      <c r="S256" s="832">
        <v>69.699999999999989</v>
      </c>
    </row>
    <row r="257" spans="1:19" ht="14.45" customHeight="1" x14ac:dyDescent="0.2">
      <c r="A257" s="821" t="s">
        <v>4962</v>
      </c>
      <c r="B257" s="822" t="s">
        <v>4963</v>
      </c>
      <c r="C257" s="822" t="s">
        <v>588</v>
      </c>
      <c r="D257" s="822" t="s">
        <v>1712</v>
      </c>
      <c r="E257" s="822" t="s">
        <v>4964</v>
      </c>
      <c r="F257" s="822" t="s">
        <v>4968</v>
      </c>
      <c r="G257" s="822" t="s">
        <v>918</v>
      </c>
      <c r="H257" s="831"/>
      <c r="I257" s="831"/>
      <c r="J257" s="822"/>
      <c r="K257" s="822"/>
      <c r="L257" s="831"/>
      <c r="M257" s="831"/>
      <c r="N257" s="822"/>
      <c r="O257" s="822"/>
      <c r="P257" s="831">
        <v>0.1</v>
      </c>
      <c r="Q257" s="831">
        <v>4.13</v>
      </c>
      <c r="R257" s="827"/>
      <c r="S257" s="832">
        <v>41.3</v>
      </c>
    </row>
    <row r="258" spans="1:19" ht="14.45" customHeight="1" x14ac:dyDescent="0.2">
      <c r="A258" s="821" t="s">
        <v>4962</v>
      </c>
      <c r="B258" s="822" t="s">
        <v>4963</v>
      </c>
      <c r="C258" s="822" t="s">
        <v>588</v>
      </c>
      <c r="D258" s="822" t="s">
        <v>1712</v>
      </c>
      <c r="E258" s="822" t="s">
        <v>4964</v>
      </c>
      <c r="F258" s="822" t="s">
        <v>4969</v>
      </c>
      <c r="G258" s="822" t="s">
        <v>985</v>
      </c>
      <c r="H258" s="831"/>
      <c r="I258" s="831"/>
      <c r="J258" s="822"/>
      <c r="K258" s="822"/>
      <c r="L258" s="831">
        <v>1</v>
      </c>
      <c r="M258" s="831">
        <v>13.37</v>
      </c>
      <c r="N258" s="822">
        <v>1</v>
      </c>
      <c r="O258" s="822">
        <v>13.37</v>
      </c>
      <c r="P258" s="831"/>
      <c r="Q258" s="831"/>
      <c r="R258" s="827"/>
      <c r="S258" s="832"/>
    </row>
    <row r="259" spans="1:19" ht="14.45" customHeight="1" x14ac:dyDescent="0.2">
      <c r="A259" s="821" t="s">
        <v>4962</v>
      </c>
      <c r="B259" s="822" t="s">
        <v>4963</v>
      </c>
      <c r="C259" s="822" t="s">
        <v>588</v>
      </c>
      <c r="D259" s="822" t="s">
        <v>1712</v>
      </c>
      <c r="E259" s="822" t="s">
        <v>4964</v>
      </c>
      <c r="F259" s="822" t="s">
        <v>4970</v>
      </c>
      <c r="G259" s="822" t="s">
        <v>1169</v>
      </c>
      <c r="H259" s="831"/>
      <c r="I259" s="831"/>
      <c r="J259" s="822"/>
      <c r="K259" s="822"/>
      <c r="L259" s="831">
        <v>4</v>
      </c>
      <c r="M259" s="831">
        <v>272.78000000000003</v>
      </c>
      <c r="N259" s="822">
        <v>1</v>
      </c>
      <c r="O259" s="822">
        <v>68.195000000000007</v>
      </c>
      <c r="P259" s="831">
        <v>1</v>
      </c>
      <c r="Q259" s="831">
        <v>84.03</v>
      </c>
      <c r="R259" s="827">
        <v>0.30805044358090766</v>
      </c>
      <c r="S259" s="832">
        <v>84.03</v>
      </c>
    </row>
    <row r="260" spans="1:19" ht="14.45" customHeight="1" x14ac:dyDescent="0.2">
      <c r="A260" s="821" t="s">
        <v>4962</v>
      </c>
      <c r="B260" s="822" t="s">
        <v>4963</v>
      </c>
      <c r="C260" s="822" t="s">
        <v>588</v>
      </c>
      <c r="D260" s="822" t="s">
        <v>1712</v>
      </c>
      <c r="E260" s="822" t="s">
        <v>4964</v>
      </c>
      <c r="F260" s="822" t="s">
        <v>4971</v>
      </c>
      <c r="G260" s="822" t="s">
        <v>611</v>
      </c>
      <c r="H260" s="831">
        <v>0.1</v>
      </c>
      <c r="I260" s="831">
        <v>4.7</v>
      </c>
      <c r="J260" s="822"/>
      <c r="K260" s="822">
        <v>47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4962</v>
      </c>
      <c r="B261" s="822" t="s">
        <v>4963</v>
      </c>
      <c r="C261" s="822" t="s">
        <v>588</v>
      </c>
      <c r="D261" s="822" t="s">
        <v>1712</v>
      </c>
      <c r="E261" s="822" t="s">
        <v>4964</v>
      </c>
      <c r="F261" s="822" t="s">
        <v>4972</v>
      </c>
      <c r="G261" s="822" t="s">
        <v>1169</v>
      </c>
      <c r="H261" s="831">
        <v>1</v>
      </c>
      <c r="I261" s="831">
        <v>16.8</v>
      </c>
      <c r="J261" s="822">
        <v>0.2</v>
      </c>
      <c r="K261" s="822">
        <v>16.8</v>
      </c>
      <c r="L261" s="831">
        <v>5</v>
      </c>
      <c r="M261" s="831">
        <v>84</v>
      </c>
      <c r="N261" s="822">
        <v>1</v>
      </c>
      <c r="O261" s="822">
        <v>16.8</v>
      </c>
      <c r="P261" s="831"/>
      <c r="Q261" s="831"/>
      <c r="R261" s="827"/>
      <c r="S261" s="832"/>
    </row>
    <row r="262" spans="1:19" ht="14.45" customHeight="1" x14ac:dyDescent="0.2">
      <c r="A262" s="821" t="s">
        <v>4962</v>
      </c>
      <c r="B262" s="822" t="s">
        <v>4963</v>
      </c>
      <c r="C262" s="822" t="s">
        <v>588</v>
      </c>
      <c r="D262" s="822" t="s">
        <v>1712</v>
      </c>
      <c r="E262" s="822" t="s">
        <v>4959</v>
      </c>
      <c r="F262" s="822" t="s">
        <v>4978</v>
      </c>
      <c r="G262" s="822" t="s">
        <v>4979</v>
      </c>
      <c r="H262" s="831">
        <v>160</v>
      </c>
      <c r="I262" s="831">
        <v>13280</v>
      </c>
      <c r="J262" s="822">
        <v>1.1710758377425043</v>
      </c>
      <c r="K262" s="822">
        <v>83</v>
      </c>
      <c r="L262" s="831">
        <v>135</v>
      </c>
      <c r="M262" s="831">
        <v>11340</v>
      </c>
      <c r="N262" s="822">
        <v>1</v>
      </c>
      <c r="O262" s="822">
        <v>84</v>
      </c>
      <c r="P262" s="831">
        <v>80</v>
      </c>
      <c r="Q262" s="831">
        <v>6800</v>
      </c>
      <c r="R262" s="827">
        <v>0.59964726631393295</v>
      </c>
      <c r="S262" s="832">
        <v>85</v>
      </c>
    </row>
    <row r="263" spans="1:19" ht="14.45" customHeight="1" x14ac:dyDescent="0.2">
      <c r="A263" s="821" t="s">
        <v>4962</v>
      </c>
      <c r="B263" s="822" t="s">
        <v>4963</v>
      </c>
      <c r="C263" s="822" t="s">
        <v>588</v>
      </c>
      <c r="D263" s="822" t="s">
        <v>1712</v>
      </c>
      <c r="E263" s="822" t="s">
        <v>4959</v>
      </c>
      <c r="F263" s="822" t="s">
        <v>4980</v>
      </c>
      <c r="G263" s="822" t="s">
        <v>4981</v>
      </c>
      <c r="H263" s="831">
        <v>1</v>
      </c>
      <c r="I263" s="831">
        <v>106</v>
      </c>
      <c r="J263" s="822">
        <v>3.8102084831056794E-2</v>
      </c>
      <c r="K263" s="822">
        <v>106</v>
      </c>
      <c r="L263" s="831">
        <v>26</v>
      </c>
      <c r="M263" s="831">
        <v>2782</v>
      </c>
      <c r="N263" s="822">
        <v>1</v>
      </c>
      <c r="O263" s="822">
        <v>107</v>
      </c>
      <c r="P263" s="831">
        <v>57</v>
      </c>
      <c r="Q263" s="831">
        <v>6156</v>
      </c>
      <c r="R263" s="827">
        <v>2.2127965492451476</v>
      </c>
      <c r="S263" s="832">
        <v>108</v>
      </c>
    </row>
    <row r="264" spans="1:19" ht="14.45" customHeight="1" x14ac:dyDescent="0.2">
      <c r="A264" s="821" t="s">
        <v>4962</v>
      </c>
      <c r="B264" s="822" t="s">
        <v>4963</v>
      </c>
      <c r="C264" s="822" t="s">
        <v>588</v>
      </c>
      <c r="D264" s="822" t="s">
        <v>1712</v>
      </c>
      <c r="E264" s="822" t="s">
        <v>4959</v>
      </c>
      <c r="F264" s="822" t="s">
        <v>4982</v>
      </c>
      <c r="G264" s="822" t="s">
        <v>4983</v>
      </c>
      <c r="H264" s="831"/>
      <c r="I264" s="831"/>
      <c r="J264" s="822"/>
      <c r="K264" s="822"/>
      <c r="L264" s="831"/>
      <c r="M264" s="831"/>
      <c r="N264" s="822"/>
      <c r="O264" s="822"/>
      <c r="P264" s="831">
        <v>1</v>
      </c>
      <c r="Q264" s="831">
        <v>38</v>
      </c>
      <c r="R264" s="827"/>
      <c r="S264" s="832">
        <v>38</v>
      </c>
    </row>
    <row r="265" spans="1:19" ht="14.45" customHeight="1" x14ac:dyDescent="0.2">
      <c r="A265" s="821" t="s">
        <v>4962</v>
      </c>
      <c r="B265" s="822" t="s">
        <v>4963</v>
      </c>
      <c r="C265" s="822" t="s">
        <v>588</v>
      </c>
      <c r="D265" s="822" t="s">
        <v>1712</v>
      </c>
      <c r="E265" s="822" t="s">
        <v>4959</v>
      </c>
      <c r="F265" s="822" t="s">
        <v>4986</v>
      </c>
      <c r="G265" s="822" t="s">
        <v>4987</v>
      </c>
      <c r="H265" s="831"/>
      <c r="I265" s="831"/>
      <c r="J265" s="822"/>
      <c r="K265" s="822"/>
      <c r="L265" s="831">
        <v>1</v>
      </c>
      <c r="M265" s="831">
        <v>5</v>
      </c>
      <c r="N265" s="822">
        <v>1</v>
      </c>
      <c r="O265" s="822">
        <v>5</v>
      </c>
      <c r="P265" s="831"/>
      <c r="Q265" s="831"/>
      <c r="R265" s="827"/>
      <c r="S265" s="832"/>
    </row>
    <row r="266" spans="1:19" ht="14.45" customHeight="1" x14ac:dyDescent="0.2">
      <c r="A266" s="821" t="s">
        <v>4962</v>
      </c>
      <c r="B266" s="822" t="s">
        <v>4963</v>
      </c>
      <c r="C266" s="822" t="s">
        <v>588</v>
      </c>
      <c r="D266" s="822" t="s">
        <v>1712</v>
      </c>
      <c r="E266" s="822" t="s">
        <v>4959</v>
      </c>
      <c r="F266" s="822" t="s">
        <v>4988</v>
      </c>
      <c r="G266" s="822" t="s">
        <v>4981</v>
      </c>
      <c r="H266" s="831"/>
      <c r="I266" s="831"/>
      <c r="J266" s="822"/>
      <c r="K266" s="822"/>
      <c r="L266" s="831">
        <v>1</v>
      </c>
      <c r="M266" s="831">
        <v>187</v>
      </c>
      <c r="N266" s="822">
        <v>1</v>
      </c>
      <c r="O266" s="822">
        <v>187</v>
      </c>
      <c r="P266" s="831"/>
      <c r="Q266" s="831"/>
      <c r="R266" s="827"/>
      <c r="S266" s="832"/>
    </row>
    <row r="267" spans="1:19" ht="14.45" customHeight="1" x14ac:dyDescent="0.2">
      <c r="A267" s="821" t="s">
        <v>4962</v>
      </c>
      <c r="B267" s="822" t="s">
        <v>4963</v>
      </c>
      <c r="C267" s="822" t="s">
        <v>588</v>
      </c>
      <c r="D267" s="822" t="s">
        <v>1712</v>
      </c>
      <c r="E267" s="822" t="s">
        <v>4959</v>
      </c>
      <c r="F267" s="822" t="s">
        <v>4989</v>
      </c>
      <c r="G267" s="822" t="s">
        <v>4990</v>
      </c>
      <c r="H267" s="831">
        <v>11</v>
      </c>
      <c r="I267" s="831">
        <v>2651</v>
      </c>
      <c r="J267" s="822">
        <v>2.1909090909090909</v>
      </c>
      <c r="K267" s="822">
        <v>241</v>
      </c>
      <c r="L267" s="831">
        <v>5</v>
      </c>
      <c r="M267" s="831">
        <v>1210</v>
      </c>
      <c r="N267" s="822">
        <v>1</v>
      </c>
      <c r="O267" s="822">
        <v>242</v>
      </c>
      <c r="P267" s="831">
        <v>9</v>
      </c>
      <c r="Q267" s="831">
        <v>2187</v>
      </c>
      <c r="R267" s="827">
        <v>1.8074380165289257</v>
      </c>
      <c r="S267" s="832">
        <v>243</v>
      </c>
    </row>
    <row r="268" spans="1:19" ht="14.45" customHeight="1" x14ac:dyDescent="0.2">
      <c r="A268" s="821" t="s">
        <v>4962</v>
      </c>
      <c r="B268" s="822" t="s">
        <v>4963</v>
      </c>
      <c r="C268" s="822" t="s">
        <v>588</v>
      </c>
      <c r="D268" s="822" t="s">
        <v>1712</v>
      </c>
      <c r="E268" s="822" t="s">
        <v>4959</v>
      </c>
      <c r="F268" s="822" t="s">
        <v>4991</v>
      </c>
      <c r="G268" s="822" t="s">
        <v>4992</v>
      </c>
      <c r="H268" s="831">
        <v>4</v>
      </c>
      <c r="I268" s="831">
        <v>1528</v>
      </c>
      <c r="J268" s="822">
        <v>0.44212962962962965</v>
      </c>
      <c r="K268" s="822">
        <v>382</v>
      </c>
      <c r="L268" s="831">
        <v>9</v>
      </c>
      <c r="M268" s="831">
        <v>3456</v>
      </c>
      <c r="N268" s="822">
        <v>1</v>
      </c>
      <c r="O268" s="822">
        <v>384</v>
      </c>
      <c r="P268" s="831">
        <v>4</v>
      </c>
      <c r="Q268" s="831">
        <v>1540</v>
      </c>
      <c r="R268" s="827">
        <v>0.44560185185185186</v>
      </c>
      <c r="S268" s="832">
        <v>385</v>
      </c>
    </row>
    <row r="269" spans="1:19" ht="14.45" customHeight="1" x14ac:dyDescent="0.2">
      <c r="A269" s="821" t="s">
        <v>4962</v>
      </c>
      <c r="B269" s="822" t="s">
        <v>4963</v>
      </c>
      <c r="C269" s="822" t="s">
        <v>588</v>
      </c>
      <c r="D269" s="822" t="s">
        <v>1712</v>
      </c>
      <c r="E269" s="822" t="s">
        <v>4959</v>
      </c>
      <c r="F269" s="822" t="s">
        <v>4995</v>
      </c>
      <c r="G269" s="822" t="s">
        <v>4996</v>
      </c>
      <c r="H269" s="831">
        <v>59</v>
      </c>
      <c r="I269" s="831">
        <v>5369</v>
      </c>
      <c r="J269" s="822">
        <v>1.0727272727272728</v>
      </c>
      <c r="K269" s="822">
        <v>91</v>
      </c>
      <c r="L269" s="831">
        <v>55</v>
      </c>
      <c r="M269" s="831">
        <v>5005</v>
      </c>
      <c r="N269" s="822">
        <v>1</v>
      </c>
      <c r="O269" s="822">
        <v>91</v>
      </c>
      <c r="P269" s="831">
        <v>52</v>
      </c>
      <c r="Q269" s="831">
        <v>4784</v>
      </c>
      <c r="R269" s="827">
        <v>0.95584415584415583</v>
      </c>
      <c r="S269" s="832">
        <v>92</v>
      </c>
    </row>
    <row r="270" spans="1:19" ht="14.45" customHeight="1" x14ac:dyDescent="0.2">
      <c r="A270" s="821" t="s">
        <v>4962</v>
      </c>
      <c r="B270" s="822" t="s">
        <v>4963</v>
      </c>
      <c r="C270" s="822" t="s">
        <v>588</v>
      </c>
      <c r="D270" s="822" t="s">
        <v>1712</v>
      </c>
      <c r="E270" s="822" t="s">
        <v>4959</v>
      </c>
      <c r="F270" s="822" t="s">
        <v>4999</v>
      </c>
      <c r="G270" s="822" t="s">
        <v>5000</v>
      </c>
      <c r="H270" s="831">
        <v>33</v>
      </c>
      <c r="I270" s="831">
        <v>2673</v>
      </c>
      <c r="J270" s="822">
        <v>1.1379310344827587</v>
      </c>
      <c r="K270" s="822">
        <v>81</v>
      </c>
      <c r="L270" s="831">
        <v>29</v>
      </c>
      <c r="M270" s="831">
        <v>2349</v>
      </c>
      <c r="N270" s="822">
        <v>1</v>
      </c>
      <c r="O270" s="822">
        <v>81</v>
      </c>
      <c r="P270" s="831">
        <v>24</v>
      </c>
      <c r="Q270" s="831">
        <v>1968</v>
      </c>
      <c r="R270" s="827">
        <v>0.83780332056194129</v>
      </c>
      <c r="S270" s="832">
        <v>82</v>
      </c>
    </row>
    <row r="271" spans="1:19" ht="14.45" customHeight="1" x14ac:dyDescent="0.2">
      <c r="A271" s="821" t="s">
        <v>4962</v>
      </c>
      <c r="B271" s="822" t="s">
        <v>4963</v>
      </c>
      <c r="C271" s="822" t="s">
        <v>588</v>
      </c>
      <c r="D271" s="822" t="s">
        <v>1712</v>
      </c>
      <c r="E271" s="822" t="s">
        <v>4959</v>
      </c>
      <c r="F271" s="822" t="s">
        <v>5001</v>
      </c>
      <c r="G271" s="822" t="s">
        <v>5002</v>
      </c>
      <c r="H271" s="831">
        <v>852</v>
      </c>
      <c r="I271" s="831">
        <v>108204</v>
      </c>
      <c r="J271" s="822">
        <v>1.0421867776236708</v>
      </c>
      <c r="K271" s="822">
        <v>127</v>
      </c>
      <c r="L271" s="831">
        <v>824</v>
      </c>
      <c r="M271" s="831">
        <v>103824</v>
      </c>
      <c r="N271" s="822">
        <v>1</v>
      </c>
      <c r="O271" s="822">
        <v>126</v>
      </c>
      <c r="P271" s="831">
        <v>722</v>
      </c>
      <c r="Q271" s="831">
        <v>91694</v>
      </c>
      <c r="R271" s="827">
        <v>0.88316766836184313</v>
      </c>
      <c r="S271" s="832">
        <v>127</v>
      </c>
    </row>
    <row r="272" spans="1:19" ht="14.45" customHeight="1" x14ac:dyDescent="0.2">
      <c r="A272" s="821" t="s">
        <v>4962</v>
      </c>
      <c r="B272" s="822" t="s">
        <v>4963</v>
      </c>
      <c r="C272" s="822" t="s">
        <v>588</v>
      </c>
      <c r="D272" s="822" t="s">
        <v>1712</v>
      </c>
      <c r="E272" s="822" t="s">
        <v>4959</v>
      </c>
      <c r="F272" s="822" t="s">
        <v>5005</v>
      </c>
      <c r="G272" s="822" t="s">
        <v>5006</v>
      </c>
      <c r="H272" s="831"/>
      <c r="I272" s="831"/>
      <c r="J272" s="822"/>
      <c r="K272" s="822"/>
      <c r="L272" s="831"/>
      <c r="M272" s="831"/>
      <c r="N272" s="822"/>
      <c r="O272" s="822"/>
      <c r="P272" s="831">
        <v>1</v>
      </c>
      <c r="Q272" s="831">
        <v>432</v>
      </c>
      <c r="R272" s="827"/>
      <c r="S272" s="832">
        <v>432</v>
      </c>
    </row>
    <row r="273" spans="1:19" ht="14.45" customHeight="1" x14ac:dyDescent="0.2">
      <c r="A273" s="821" t="s">
        <v>4962</v>
      </c>
      <c r="B273" s="822" t="s">
        <v>4963</v>
      </c>
      <c r="C273" s="822" t="s">
        <v>588</v>
      </c>
      <c r="D273" s="822" t="s">
        <v>1712</v>
      </c>
      <c r="E273" s="822" t="s">
        <v>4959</v>
      </c>
      <c r="F273" s="822" t="s">
        <v>5009</v>
      </c>
      <c r="G273" s="822" t="s">
        <v>5010</v>
      </c>
      <c r="H273" s="831"/>
      <c r="I273" s="831"/>
      <c r="J273" s="822"/>
      <c r="K273" s="822"/>
      <c r="L273" s="831">
        <v>1</v>
      </c>
      <c r="M273" s="831">
        <v>685</v>
      </c>
      <c r="N273" s="822">
        <v>1</v>
      </c>
      <c r="O273" s="822">
        <v>685</v>
      </c>
      <c r="P273" s="831"/>
      <c r="Q273" s="831"/>
      <c r="R273" s="827"/>
      <c r="S273" s="832"/>
    </row>
    <row r="274" spans="1:19" ht="14.45" customHeight="1" x14ac:dyDescent="0.2">
      <c r="A274" s="821" t="s">
        <v>4962</v>
      </c>
      <c r="B274" s="822" t="s">
        <v>4963</v>
      </c>
      <c r="C274" s="822" t="s">
        <v>588</v>
      </c>
      <c r="D274" s="822" t="s">
        <v>1712</v>
      </c>
      <c r="E274" s="822" t="s">
        <v>4959</v>
      </c>
      <c r="F274" s="822" t="s">
        <v>5011</v>
      </c>
      <c r="G274" s="822" t="s">
        <v>5012</v>
      </c>
      <c r="H274" s="831"/>
      <c r="I274" s="831"/>
      <c r="J274" s="822"/>
      <c r="K274" s="822"/>
      <c r="L274" s="831">
        <v>1</v>
      </c>
      <c r="M274" s="831">
        <v>1291</v>
      </c>
      <c r="N274" s="822">
        <v>1</v>
      </c>
      <c r="O274" s="822">
        <v>1291</v>
      </c>
      <c r="P274" s="831"/>
      <c r="Q274" s="831"/>
      <c r="R274" s="827"/>
      <c r="S274" s="832"/>
    </row>
    <row r="275" spans="1:19" ht="14.45" customHeight="1" x14ac:dyDescent="0.2">
      <c r="A275" s="821" t="s">
        <v>4962</v>
      </c>
      <c r="B275" s="822" t="s">
        <v>4963</v>
      </c>
      <c r="C275" s="822" t="s">
        <v>588</v>
      </c>
      <c r="D275" s="822" t="s">
        <v>1712</v>
      </c>
      <c r="E275" s="822" t="s">
        <v>4959</v>
      </c>
      <c r="F275" s="822" t="s">
        <v>5013</v>
      </c>
      <c r="G275" s="822" t="s">
        <v>5014</v>
      </c>
      <c r="H275" s="831"/>
      <c r="I275" s="831"/>
      <c r="J275" s="822"/>
      <c r="K275" s="822"/>
      <c r="L275" s="831">
        <v>1</v>
      </c>
      <c r="M275" s="831">
        <v>983</v>
      </c>
      <c r="N275" s="822">
        <v>1</v>
      </c>
      <c r="O275" s="822">
        <v>983</v>
      </c>
      <c r="P275" s="831"/>
      <c r="Q275" s="831"/>
      <c r="R275" s="827"/>
      <c r="S275" s="832"/>
    </row>
    <row r="276" spans="1:19" ht="14.45" customHeight="1" x14ac:dyDescent="0.2">
      <c r="A276" s="821" t="s">
        <v>4962</v>
      </c>
      <c r="B276" s="822" t="s">
        <v>4963</v>
      </c>
      <c r="C276" s="822" t="s">
        <v>588</v>
      </c>
      <c r="D276" s="822" t="s">
        <v>1712</v>
      </c>
      <c r="E276" s="822" t="s">
        <v>4959</v>
      </c>
      <c r="F276" s="822" t="s">
        <v>5015</v>
      </c>
      <c r="G276" s="822" t="s">
        <v>5016</v>
      </c>
      <c r="H276" s="831">
        <v>1</v>
      </c>
      <c r="I276" s="831">
        <v>1680</v>
      </c>
      <c r="J276" s="822">
        <v>0.12448132780082988</v>
      </c>
      <c r="K276" s="822">
        <v>1680</v>
      </c>
      <c r="L276" s="831">
        <v>8</v>
      </c>
      <c r="M276" s="831">
        <v>13496</v>
      </c>
      <c r="N276" s="822">
        <v>1</v>
      </c>
      <c r="O276" s="822">
        <v>1687</v>
      </c>
      <c r="P276" s="831">
        <v>4</v>
      </c>
      <c r="Q276" s="831">
        <v>6772</v>
      </c>
      <c r="R276" s="827">
        <v>0.50177830468286899</v>
      </c>
      <c r="S276" s="832">
        <v>1693</v>
      </c>
    </row>
    <row r="277" spans="1:19" ht="14.45" customHeight="1" x14ac:dyDescent="0.2">
      <c r="A277" s="821" t="s">
        <v>4962</v>
      </c>
      <c r="B277" s="822" t="s">
        <v>4963</v>
      </c>
      <c r="C277" s="822" t="s">
        <v>588</v>
      </c>
      <c r="D277" s="822" t="s">
        <v>1712</v>
      </c>
      <c r="E277" s="822" t="s">
        <v>4959</v>
      </c>
      <c r="F277" s="822" t="s">
        <v>5019</v>
      </c>
      <c r="G277" s="822" t="s">
        <v>5020</v>
      </c>
      <c r="H277" s="831">
        <v>15</v>
      </c>
      <c r="I277" s="831">
        <v>19695</v>
      </c>
      <c r="J277" s="822">
        <v>3.7272899318697954</v>
      </c>
      <c r="K277" s="822">
        <v>1313</v>
      </c>
      <c r="L277" s="831">
        <v>4</v>
      </c>
      <c r="M277" s="831">
        <v>5284</v>
      </c>
      <c r="N277" s="822">
        <v>1</v>
      </c>
      <c r="O277" s="822">
        <v>1321</v>
      </c>
      <c r="P277" s="831">
        <v>11</v>
      </c>
      <c r="Q277" s="831">
        <v>14608</v>
      </c>
      <c r="R277" s="827">
        <v>2.7645722937168813</v>
      </c>
      <c r="S277" s="832">
        <v>1328</v>
      </c>
    </row>
    <row r="278" spans="1:19" ht="14.45" customHeight="1" x14ac:dyDescent="0.2">
      <c r="A278" s="821" t="s">
        <v>4962</v>
      </c>
      <c r="B278" s="822" t="s">
        <v>4963</v>
      </c>
      <c r="C278" s="822" t="s">
        <v>588</v>
      </c>
      <c r="D278" s="822" t="s">
        <v>1712</v>
      </c>
      <c r="E278" s="822" t="s">
        <v>4959</v>
      </c>
      <c r="F278" s="822" t="s">
        <v>5021</v>
      </c>
      <c r="G278" s="822" t="s">
        <v>5022</v>
      </c>
      <c r="H278" s="831">
        <v>1</v>
      </c>
      <c r="I278" s="831">
        <v>975</v>
      </c>
      <c r="J278" s="822">
        <v>0.1985743380855397</v>
      </c>
      <c r="K278" s="822">
        <v>975</v>
      </c>
      <c r="L278" s="831">
        <v>5</v>
      </c>
      <c r="M278" s="831">
        <v>4910</v>
      </c>
      <c r="N278" s="822">
        <v>1</v>
      </c>
      <c r="O278" s="822">
        <v>982</v>
      </c>
      <c r="P278" s="831">
        <v>4</v>
      </c>
      <c r="Q278" s="831">
        <v>3956</v>
      </c>
      <c r="R278" s="827">
        <v>0.80570264765784116</v>
      </c>
      <c r="S278" s="832">
        <v>989</v>
      </c>
    </row>
    <row r="279" spans="1:19" ht="14.45" customHeight="1" x14ac:dyDescent="0.2">
      <c r="A279" s="821" t="s">
        <v>4962</v>
      </c>
      <c r="B279" s="822" t="s">
        <v>4963</v>
      </c>
      <c r="C279" s="822" t="s">
        <v>588</v>
      </c>
      <c r="D279" s="822" t="s">
        <v>1712</v>
      </c>
      <c r="E279" s="822" t="s">
        <v>4959</v>
      </c>
      <c r="F279" s="822" t="s">
        <v>5023</v>
      </c>
      <c r="G279" s="822" t="s">
        <v>5024</v>
      </c>
      <c r="H279" s="831">
        <v>4</v>
      </c>
      <c r="I279" s="831">
        <v>3956</v>
      </c>
      <c r="J279" s="822">
        <v>0.79358074222668007</v>
      </c>
      <c r="K279" s="822">
        <v>989</v>
      </c>
      <c r="L279" s="831">
        <v>5</v>
      </c>
      <c r="M279" s="831">
        <v>4985</v>
      </c>
      <c r="N279" s="822">
        <v>1</v>
      </c>
      <c r="O279" s="822">
        <v>997</v>
      </c>
      <c r="P279" s="831">
        <v>4</v>
      </c>
      <c r="Q279" s="831">
        <v>4016</v>
      </c>
      <c r="R279" s="827">
        <v>0.80561685055165499</v>
      </c>
      <c r="S279" s="832">
        <v>1004</v>
      </c>
    </row>
    <row r="280" spans="1:19" ht="14.45" customHeight="1" x14ac:dyDescent="0.2">
      <c r="A280" s="821" t="s">
        <v>4962</v>
      </c>
      <c r="B280" s="822" t="s">
        <v>4963</v>
      </c>
      <c r="C280" s="822" t="s">
        <v>588</v>
      </c>
      <c r="D280" s="822" t="s">
        <v>1712</v>
      </c>
      <c r="E280" s="822" t="s">
        <v>4959</v>
      </c>
      <c r="F280" s="822" t="s">
        <v>5027</v>
      </c>
      <c r="G280" s="822" t="s">
        <v>5028</v>
      </c>
      <c r="H280" s="831">
        <v>15</v>
      </c>
      <c r="I280" s="831">
        <v>2460</v>
      </c>
      <c r="J280" s="822">
        <v>0.82828282828282829</v>
      </c>
      <c r="K280" s="822">
        <v>164</v>
      </c>
      <c r="L280" s="831">
        <v>18</v>
      </c>
      <c r="M280" s="831">
        <v>2970</v>
      </c>
      <c r="N280" s="822">
        <v>1</v>
      </c>
      <c r="O280" s="822">
        <v>165</v>
      </c>
      <c r="P280" s="831">
        <v>6</v>
      </c>
      <c r="Q280" s="831">
        <v>996</v>
      </c>
      <c r="R280" s="827">
        <v>0.33535353535353535</v>
      </c>
      <c r="S280" s="832">
        <v>166</v>
      </c>
    </row>
    <row r="281" spans="1:19" ht="14.45" customHeight="1" x14ac:dyDescent="0.2">
      <c r="A281" s="821" t="s">
        <v>4962</v>
      </c>
      <c r="B281" s="822" t="s">
        <v>4963</v>
      </c>
      <c r="C281" s="822" t="s">
        <v>588</v>
      </c>
      <c r="D281" s="822" t="s">
        <v>1712</v>
      </c>
      <c r="E281" s="822" t="s">
        <v>4959</v>
      </c>
      <c r="F281" s="822" t="s">
        <v>5029</v>
      </c>
      <c r="G281" s="822" t="s">
        <v>5030</v>
      </c>
      <c r="H281" s="831">
        <v>535</v>
      </c>
      <c r="I281" s="831">
        <v>17833.29</v>
      </c>
      <c r="J281" s="822">
        <v>0.88138447220839722</v>
      </c>
      <c r="K281" s="822">
        <v>33.333252336448602</v>
      </c>
      <c r="L281" s="831">
        <v>607</v>
      </c>
      <c r="M281" s="831">
        <v>20233.270000000004</v>
      </c>
      <c r="N281" s="822">
        <v>1</v>
      </c>
      <c r="O281" s="822">
        <v>33.333228995057667</v>
      </c>
      <c r="P281" s="831">
        <v>644</v>
      </c>
      <c r="Q281" s="831">
        <v>23469.980000000003</v>
      </c>
      <c r="R281" s="827">
        <v>1.1599696934800949</v>
      </c>
      <c r="S281" s="832">
        <v>36.444068322981373</v>
      </c>
    </row>
    <row r="282" spans="1:19" ht="14.45" customHeight="1" x14ac:dyDescent="0.2">
      <c r="A282" s="821" t="s">
        <v>4962</v>
      </c>
      <c r="B282" s="822" t="s">
        <v>4963</v>
      </c>
      <c r="C282" s="822" t="s">
        <v>588</v>
      </c>
      <c r="D282" s="822" t="s">
        <v>1712</v>
      </c>
      <c r="E282" s="822" t="s">
        <v>4959</v>
      </c>
      <c r="F282" s="822" t="s">
        <v>5031</v>
      </c>
      <c r="G282" s="822" t="s">
        <v>5032</v>
      </c>
      <c r="H282" s="831">
        <v>2</v>
      </c>
      <c r="I282" s="831">
        <v>232</v>
      </c>
      <c r="J282" s="822">
        <v>0.66666666666666663</v>
      </c>
      <c r="K282" s="822">
        <v>116</v>
      </c>
      <c r="L282" s="831">
        <v>3</v>
      </c>
      <c r="M282" s="831">
        <v>348</v>
      </c>
      <c r="N282" s="822">
        <v>1</v>
      </c>
      <c r="O282" s="822">
        <v>116</v>
      </c>
      <c r="P282" s="831">
        <v>3</v>
      </c>
      <c r="Q282" s="831">
        <v>351</v>
      </c>
      <c r="R282" s="827">
        <v>1.0086206896551724</v>
      </c>
      <c r="S282" s="832">
        <v>117</v>
      </c>
    </row>
    <row r="283" spans="1:19" ht="14.45" customHeight="1" x14ac:dyDescent="0.2">
      <c r="A283" s="821" t="s">
        <v>4962</v>
      </c>
      <c r="B283" s="822" t="s">
        <v>4963</v>
      </c>
      <c r="C283" s="822" t="s">
        <v>588</v>
      </c>
      <c r="D283" s="822" t="s">
        <v>1712</v>
      </c>
      <c r="E283" s="822" t="s">
        <v>4959</v>
      </c>
      <c r="F283" s="822" t="s">
        <v>5035</v>
      </c>
      <c r="G283" s="822" t="s">
        <v>5036</v>
      </c>
      <c r="H283" s="831">
        <v>23</v>
      </c>
      <c r="I283" s="831">
        <v>1978</v>
      </c>
      <c r="J283" s="822">
        <v>1.4209770114942528</v>
      </c>
      <c r="K283" s="822">
        <v>86</v>
      </c>
      <c r="L283" s="831">
        <v>16</v>
      </c>
      <c r="M283" s="831">
        <v>1392</v>
      </c>
      <c r="N283" s="822">
        <v>1</v>
      </c>
      <c r="O283" s="822">
        <v>87</v>
      </c>
      <c r="P283" s="831">
        <v>20</v>
      </c>
      <c r="Q283" s="831">
        <v>1760</v>
      </c>
      <c r="R283" s="827">
        <v>1.264367816091954</v>
      </c>
      <c r="S283" s="832">
        <v>88</v>
      </c>
    </row>
    <row r="284" spans="1:19" ht="14.45" customHeight="1" x14ac:dyDescent="0.2">
      <c r="A284" s="821" t="s">
        <v>4962</v>
      </c>
      <c r="B284" s="822" t="s">
        <v>4963</v>
      </c>
      <c r="C284" s="822" t="s">
        <v>588</v>
      </c>
      <c r="D284" s="822" t="s">
        <v>1712</v>
      </c>
      <c r="E284" s="822" t="s">
        <v>4959</v>
      </c>
      <c r="F284" s="822" t="s">
        <v>5037</v>
      </c>
      <c r="G284" s="822" t="s">
        <v>5038</v>
      </c>
      <c r="H284" s="831">
        <v>18</v>
      </c>
      <c r="I284" s="831">
        <v>576</v>
      </c>
      <c r="J284" s="822">
        <v>5.8181818181818183</v>
      </c>
      <c r="K284" s="822">
        <v>32</v>
      </c>
      <c r="L284" s="831">
        <v>3</v>
      </c>
      <c r="M284" s="831">
        <v>99</v>
      </c>
      <c r="N284" s="822">
        <v>1</v>
      </c>
      <c r="O284" s="822">
        <v>33</v>
      </c>
      <c r="P284" s="831">
        <v>11</v>
      </c>
      <c r="Q284" s="831">
        <v>363</v>
      </c>
      <c r="R284" s="827">
        <v>3.6666666666666665</v>
      </c>
      <c r="S284" s="832">
        <v>33</v>
      </c>
    </row>
    <row r="285" spans="1:19" ht="14.45" customHeight="1" x14ac:dyDescent="0.2">
      <c r="A285" s="821" t="s">
        <v>4962</v>
      </c>
      <c r="B285" s="822" t="s">
        <v>4963</v>
      </c>
      <c r="C285" s="822" t="s">
        <v>588</v>
      </c>
      <c r="D285" s="822" t="s">
        <v>1712</v>
      </c>
      <c r="E285" s="822" t="s">
        <v>4959</v>
      </c>
      <c r="F285" s="822" t="s">
        <v>5043</v>
      </c>
      <c r="G285" s="822" t="s">
        <v>5044</v>
      </c>
      <c r="H285" s="831">
        <v>1</v>
      </c>
      <c r="I285" s="831">
        <v>496</v>
      </c>
      <c r="J285" s="822">
        <v>0.16566466265865062</v>
      </c>
      <c r="K285" s="822">
        <v>496</v>
      </c>
      <c r="L285" s="831">
        <v>6</v>
      </c>
      <c r="M285" s="831">
        <v>2994</v>
      </c>
      <c r="N285" s="822">
        <v>1</v>
      </c>
      <c r="O285" s="822">
        <v>499</v>
      </c>
      <c r="P285" s="831">
        <v>6</v>
      </c>
      <c r="Q285" s="831">
        <v>3006</v>
      </c>
      <c r="R285" s="827">
        <v>1.0040080160320641</v>
      </c>
      <c r="S285" s="832">
        <v>501</v>
      </c>
    </row>
    <row r="286" spans="1:19" ht="14.45" customHeight="1" x14ac:dyDescent="0.2">
      <c r="A286" s="821" t="s">
        <v>4962</v>
      </c>
      <c r="B286" s="822" t="s">
        <v>4963</v>
      </c>
      <c r="C286" s="822" t="s">
        <v>588</v>
      </c>
      <c r="D286" s="822" t="s">
        <v>1712</v>
      </c>
      <c r="E286" s="822" t="s">
        <v>4959</v>
      </c>
      <c r="F286" s="822" t="s">
        <v>5047</v>
      </c>
      <c r="G286" s="822" t="s">
        <v>5048</v>
      </c>
      <c r="H286" s="831">
        <v>4</v>
      </c>
      <c r="I286" s="831">
        <v>632</v>
      </c>
      <c r="J286" s="822">
        <v>0.4</v>
      </c>
      <c r="K286" s="822">
        <v>158</v>
      </c>
      <c r="L286" s="831">
        <v>10</v>
      </c>
      <c r="M286" s="831">
        <v>1580</v>
      </c>
      <c r="N286" s="822">
        <v>1</v>
      </c>
      <c r="O286" s="822">
        <v>158</v>
      </c>
      <c r="P286" s="831">
        <v>11</v>
      </c>
      <c r="Q286" s="831">
        <v>1749</v>
      </c>
      <c r="R286" s="827">
        <v>1.1069620253164556</v>
      </c>
      <c r="S286" s="832">
        <v>159</v>
      </c>
    </row>
    <row r="287" spans="1:19" ht="14.45" customHeight="1" x14ac:dyDescent="0.2">
      <c r="A287" s="821" t="s">
        <v>4962</v>
      </c>
      <c r="B287" s="822" t="s">
        <v>4963</v>
      </c>
      <c r="C287" s="822" t="s">
        <v>588</v>
      </c>
      <c r="D287" s="822" t="s">
        <v>1712</v>
      </c>
      <c r="E287" s="822" t="s">
        <v>4959</v>
      </c>
      <c r="F287" s="822" t="s">
        <v>4960</v>
      </c>
      <c r="G287" s="822" t="s">
        <v>4961</v>
      </c>
      <c r="H287" s="831">
        <v>63</v>
      </c>
      <c r="I287" s="831">
        <v>15876</v>
      </c>
      <c r="J287" s="822">
        <v>1.3298710001675322</v>
      </c>
      <c r="K287" s="822">
        <v>252</v>
      </c>
      <c r="L287" s="831">
        <v>47</v>
      </c>
      <c r="M287" s="831">
        <v>11938</v>
      </c>
      <c r="N287" s="822">
        <v>1</v>
      </c>
      <c r="O287" s="822">
        <v>254</v>
      </c>
      <c r="P287" s="831">
        <v>45</v>
      </c>
      <c r="Q287" s="831">
        <v>11475</v>
      </c>
      <c r="R287" s="827">
        <v>0.96121628413469595</v>
      </c>
      <c r="S287" s="832">
        <v>255</v>
      </c>
    </row>
    <row r="288" spans="1:19" ht="14.45" customHeight="1" x14ac:dyDescent="0.2">
      <c r="A288" s="821" t="s">
        <v>4962</v>
      </c>
      <c r="B288" s="822" t="s">
        <v>4963</v>
      </c>
      <c r="C288" s="822" t="s">
        <v>588</v>
      </c>
      <c r="D288" s="822" t="s">
        <v>1712</v>
      </c>
      <c r="E288" s="822" t="s">
        <v>4959</v>
      </c>
      <c r="F288" s="822" t="s">
        <v>5065</v>
      </c>
      <c r="G288" s="822" t="s">
        <v>5066</v>
      </c>
      <c r="H288" s="831">
        <v>1</v>
      </c>
      <c r="I288" s="831">
        <v>375</v>
      </c>
      <c r="J288" s="822"/>
      <c r="K288" s="822">
        <v>375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4962</v>
      </c>
      <c r="B289" s="822" t="s">
        <v>4963</v>
      </c>
      <c r="C289" s="822" t="s">
        <v>588</v>
      </c>
      <c r="D289" s="822" t="s">
        <v>1712</v>
      </c>
      <c r="E289" s="822" t="s">
        <v>4959</v>
      </c>
      <c r="F289" s="822" t="s">
        <v>5067</v>
      </c>
      <c r="G289" s="822" t="s">
        <v>5068</v>
      </c>
      <c r="H289" s="831">
        <v>5</v>
      </c>
      <c r="I289" s="831">
        <v>4920</v>
      </c>
      <c r="J289" s="822">
        <v>1.6565656565656566</v>
      </c>
      <c r="K289" s="822">
        <v>984</v>
      </c>
      <c r="L289" s="831">
        <v>3</v>
      </c>
      <c r="M289" s="831">
        <v>2970</v>
      </c>
      <c r="N289" s="822">
        <v>1</v>
      </c>
      <c r="O289" s="822">
        <v>990</v>
      </c>
      <c r="P289" s="831">
        <v>3</v>
      </c>
      <c r="Q289" s="831">
        <v>2979</v>
      </c>
      <c r="R289" s="827">
        <v>1.0030303030303029</v>
      </c>
      <c r="S289" s="832">
        <v>993</v>
      </c>
    </row>
    <row r="290" spans="1:19" ht="14.45" customHeight="1" x14ac:dyDescent="0.2">
      <c r="A290" s="821" t="s">
        <v>4962</v>
      </c>
      <c r="B290" s="822" t="s">
        <v>4963</v>
      </c>
      <c r="C290" s="822" t="s">
        <v>588</v>
      </c>
      <c r="D290" s="822" t="s">
        <v>1712</v>
      </c>
      <c r="E290" s="822" t="s">
        <v>4959</v>
      </c>
      <c r="F290" s="822" t="s">
        <v>5071</v>
      </c>
      <c r="G290" s="822" t="s">
        <v>5072</v>
      </c>
      <c r="H290" s="831">
        <v>4</v>
      </c>
      <c r="I290" s="831">
        <v>1412</v>
      </c>
      <c r="J290" s="822">
        <v>3.9774647887323944</v>
      </c>
      <c r="K290" s="822">
        <v>353</v>
      </c>
      <c r="L290" s="831">
        <v>1</v>
      </c>
      <c r="M290" s="831">
        <v>355</v>
      </c>
      <c r="N290" s="822">
        <v>1</v>
      </c>
      <c r="O290" s="822">
        <v>355</v>
      </c>
      <c r="P290" s="831">
        <v>4</v>
      </c>
      <c r="Q290" s="831">
        <v>1424</v>
      </c>
      <c r="R290" s="827">
        <v>4.0112676056338028</v>
      </c>
      <c r="S290" s="832">
        <v>356</v>
      </c>
    </row>
    <row r="291" spans="1:19" ht="14.45" customHeight="1" x14ac:dyDescent="0.2">
      <c r="A291" s="821" t="s">
        <v>4962</v>
      </c>
      <c r="B291" s="822" t="s">
        <v>4963</v>
      </c>
      <c r="C291" s="822" t="s">
        <v>588</v>
      </c>
      <c r="D291" s="822" t="s">
        <v>1712</v>
      </c>
      <c r="E291" s="822" t="s">
        <v>4959</v>
      </c>
      <c r="F291" s="822" t="s">
        <v>5077</v>
      </c>
      <c r="G291" s="822" t="s">
        <v>5078</v>
      </c>
      <c r="H291" s="831">
        <v>21</v>
      </c>
      <c r="I291" s="831">
        <v>3045</v>
      </c>
      <c r="J291" s="822">
        <v>0.56756756756756754</v>
      </c>
      <c r="K291" s="822">
        <v>145</v>
      </c>
      <c r="L291" s="831">
        <v>37</v>
      </c>
      <c r="M291" s="831">
        <v>5365</v>
      </c>
      <c r="N291" s="822">
        <v>1</v>
      </c>
      <c r="O291" s="822">
        <v>145</v>
      </c>
      <c r="P291" s="831">
        <v>30</v>
      </c>
      <c r="Q291" s="831">
        <v>4380</v>
      </c>
      <c r="R291" s="827">
        <v>0.81640260950605781</v>
      </c>
      <c r="S291" s="832">
        <v>146</v>
      </c>
    </row>
    <row r="292" spans="1:19" ht="14.45" customHeight="1" x14ac:dyDescent="0.2">
      <c r="A292" s="821" t="s">
        <v>4962</v>
      </c>
      <c r="B292" s="822" t="s">
        <v>4963</v>
      </c>
      <c r="C292" s="822" t="s">
        <v>588</v>
      </c>
      <c r="D292" s="822" t="s">
        <v>1712</v>
      </c>
      <c r="E292" s="822" t="s">
        <v>4959</v>
      </c>
      <c r="F292" s="822" t="s">
        <v>5087</v>
      </c>
      <c r="G292" s="822" t="s">
        <v>5088</v>
      </c>
      <c r="H292" s="831"/>
      <c r="I292" s="831"/>
      <c r="J292" s="822"/>
      <c r="K292" s="822"/>
      <c r="L292" s="831">
        <v>1</v>
      </c>
      <c r="M292" s="831">
        <v>752</v>
      </c>
      <c r="N292" s="822">
        <v>1</v>
      </c>
      <c r="O292" s="822">
        <v>752</v>
      </c>
      <c r="P292" s="831"/>
      <c r="Q292" s="831"/>
      <c r="R292" s="827"/>
      <c r="S292" s="832"/>
    </row>
    <row r="293" spans="1:19" ht="14.45" customHeight="1" x14ac:dyDescent="0.2">
      <c r="A293" s="821" t="s">
        <v>4962</v>
      </c>
      <c r="B293" s="822" t="s">
        <v>4963</v>
      </c>
      <c r="C293" s="822" t="s">
        <v>588</v>
      </c>
      <c r="D293" s="822" t="s">
        <v>1712</v>
      </c>
      <c r="E293" s="822" t="s">
        <v>4959</v>
      </c>
      <c r="F293" s="822" t="s">
        <v>5089</v>
      </c>
      <c r="G293" s="822" t="s">
        <v>5090</v>
      </c>
      <c r="H293" s="831">
        <v>3</v>
      </c>
      <c r="I293" s="831">
        <v>2847</v>
      </c>
      <c r="J293" s="822"/>
      <c r="K293" s="822">
        <v>949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4962</v>
      </c>
      <c r="B294" s="822" t="s">
        <v>4963</v>
      </c>
      <c r="C294" s="822" t="s">
        <v>588</v>
      </c>
      <c r="D294" s="822" t="s">
        <v>1712</v>
      </c>
      <c r="E294" s="822" t="s">
        <v>4959</v>
      </c>
      <c r="F294" s="822" t="s">
        <v>5091</v>
      </c>
      <c r="G294" s="822" t="s">
        <v>5092</v>
      </c>
      <c r="H294" s="831">
        <v>3</v>
      </c>
      <c r="I294" s="831">
        <v>495</v>
      </c>
      <c r="J294" s="822">
        <v>0.42857142857142855</v>
      </c>
      <c r="K294" s="822">
        <v>165</v>
      </c>
      <c r="L294" s="831">
        <v>7</v>
      </c>
      <c r="M294" s="831">
        <v>1155</v>
      </c>
      <c r="N294" s="822">
        <v>1</v>
      </c>
      <c r="O294" s="822">
        <v>165</v>
      </c>
      <c r="P294" s="831">
        <v>8</v>
      </c>
      <c r="Q294" s="831">
        <v>1328</v>
      </c>
      <c r="R294" s="827">
        <v>1.1497835497835498</v>
      </c>
      <c r="S294" s="832">
        <v>166</v>
      </c>
    </row>
    <row r="295" spans="1:19" ht="14.45" customHeight="1" x14ac:dyDescent="0.2">
      <c r="A295" s="821" t="s">
        <v>4962</v>
      </c>
      <c r="B295" s="822" t="s">
        <v>4963</v>
      </c>
      <c r="C295" s="822" t="s">
        <v>588</v>
      </c>
      <c r="D295" s="822" t="s">
        <v>1712</v>
      </c>
      <c r="E295" s="822" t="s">
        <v>4959</v>
      </c>
      <c r="F295" s="822" t="s">
        <v>5099</v>
      </c>
      <c r="G295" s="822" t="s">
        <v>5100</v>
      </c>
      <c r="H295" s="831">
        <v>3</v>
      </c>
      <c r="I295" s="831">
        <v>1500</v>
      </c>
      <c r="J295" s="822">
        <v>1.4910536779324055</v>
      </c>
      <c r="K295" s="822">
        <v>500</v>
      </c>
      <c r="L295" s="831">
        <v>2</v>
      </c>
      <c r="M295" s="831">
        <v>1006</v>
      </c>
      <c r="N295" s="822">
        <v>1</v>
      </c>
      <c r="O295" s="822">
        <v>503</v>
      </c>
      <c r="P295" s="831">
        <v>5</v>
      </c>
      <c r="Q295" s="831">
        <v>2525</v>
      </c>
      <c r="R295" s="827">
        <v>2.5099403578528827</v>
      </c>
      <c r="S295" s="832">
        <v>505</v>
      </c>
    </row>
    <row r="296" spans="1:19" ht="14.45" customHeight="1" x14ac:dyDescent="0.2">
      <c r="A296" s="821" t="s">
        <v>4962</v>
      </c>
      <c r="B296" s="822" t="s">
        <v>4963</v>
      </c>
      <c r="C296" s="822" t="s">
        <v>588</v>
      </c>
      <c r="D296" s="822" t="s">
        <v>1712</v>
      </c>
      <c r="E296" s="822" t="s">
        <v>4959</v>
      </c>
      <c r="F296" s="822" t="s">
        <v>5111</v>
      </c>
      <c r="G296" s="822" t="s">
        <v>5112</v>
      </c>
      <c r="H296" s="831">
        <v>1</v>
      </c>
      <c r="I296" s="831">
        <v>844</v>
      </c>
      <c r="J296" s="822"/>
      <c r="K296" s="822">
        <v>844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4962</v>
      </c>
      <c r="B297" s="822" t="s">
        <v>4963</v>
      </c>
      <c r="C297" s="822" t="s">
        <v>588</v>
      </c>
      <c r="D297" s="822" t="s">
        <v>1712</v>
      </c>
      <c r="E297" s="822" t="s">
        <v>4959</v>
      </c>
      <c r="F297" s="822" t="s">
        <v>5113</v>
      </c>
      <c r="G297" s="822" t="s">
        <v>5114</v>
      </c>
      <c r="H297" s="831"/>
      <c r="I297" s="831"/>
      <c r="J297" s="822"/>
      <c r="K297" s="822"/>
      <c r="L297" s="831">
        <v>2</v>
      </c>
      <c r="M297" s="831">
        <v>360</v>
      </c>
      <c r="N297" s="822">
        <v>1</v>
      </c>
      <c r="O297" s="822">
        <v>180</v>
      </c>
      <c r="P297" s="831">
        <v>1</v>
      </c>
      <c r="Q297" s="831">
        <v>181</v>
      </c>
      <c r="R297" s="827">
        <v>0.50277777777777777</v>
      </c>
      <c r="S297" s="832">
        <v>181</v>
      </c>
    </row>
    <row r="298" spans="1:19" ht="14.45" customHeight="1" x14ac:dyDescent="0.2">
      <c r="A298" s="821" t="s">
        <v>4962</v>
      </c>
      <c r="B298" s="822" t="s">
        <v>4963</v>
      </c>
      <c r="C298" s="822" t="s">
        <v>588</v>
      </c>
      <c r="D298" s="822" t="s">
        <v>1712</v>
      </c>
      <c r="E298" s="822" t="s">
        <v>4959</v>
      </c>
      <c r="F298" s="822" t="s">
        <v>5119</v>
      </c>
      <c r="G298" s="822" t="s">
        <v>5120</v>
      </c>
      <c r="H298" s="831"/>
      <c r="I298" s="831"/>
      <c r="J298" s="822"/>
      <c r="K298" s="822"/>
      <c r="L298" s="831">
        <v>1</v>
      </c>
      <c r="M298" s="831">
        <v>87</v>
      </c>
      <c r="N298" s="822">
        <v>1</v>
      </c>
      <c r="O298" s="822">
        <v>87</v>
      </c>
      <c r="P298" s="831"/>
      <c r="Q298" s="831"/>
      <c r="R298" s="827"/>
      <c r="S298" s="832"/>
    </row>
    <row r="299" spans="1:19" ht="14.45" customHeight="1" x14ac:dyDescent="0.2">
      <c r="A299" s="821" t="s">
        <v>4962</v>
      </c>
      <c r="B299" s="822" t="s">
        <v>4963</v>
      </c>
      <c r="C299" s="822" t="s">
        <v>588</v>
      </c>
      <c r="D299" s="822" t="s">
        <v>1714</v>
      </c>
      <c r="E299" s="822" t="s">
        <v>4964</v>
      </c>
      <c r="F299" s="822" t="s">
        <v>4965</v>
      </c>
      <c r="G299" s="822" t="s">
        <v>4966</v>
      </c>
      <c r="H299" s="831">
        <v>0.30000000000000004</v>
      </c>
      <c r="I299" s="831">
        <v>20.91</v>
      </c>
      <c r="J299" s="822">
        <v>0.27272727272727271</v>
      </c>
      <c r="K299" s="822">
        <v>69.699999999999989</v>
      </c>
      <c r="L299" s="831">
        <v>1.1000000000000001</v>
      </c>
      <c r="M299" s="831">
        <v>76.67</v>
      </c>
      <c r="N299" s="822">
        <v>1</v>
      </c>
      <c r="O299" s="822">
        <v>69.7</v>
      </c>
      <c r="P299" s="831">
        <v>2.8000000000000007</v>
      </c>
      <c r="Q299" s="831">
        <v>195.16</v>
      </c>
      <c r="R299" s="827">
        <v>2.5454545454545454</v>
      </c>
      <c r="S299" s="832">
        <v>69.699999999999974</v>
      </c>
    </row>
    <row r="300" spans="1:19" ht="14.45" customHeight="1" x14ac:dyDescent="0.2">
      <c r="A300" s="821" t="s">
        <v>4962</v>
      </c>
      <c r="B300" s="822" t="s">
        <v>4963</v>
      </c>
      <c r="C300" s="822" t="s">
        <v>588</v>
      </c>
      <c r="D300" s="822" t="s">
        <v>1714</v>
      </c>
      <c r="E300" s="822" t="s">
        <v>4964</v>
      </c>
      <c r="F300" s="822" t="s">
        <v>4972</v>
      </c>
      <c r="G300" s="822" t="s">
        <v>1169</v>
      </c>
      <c r="H300" s="831">
        <v>1</v>
      </c>
      <c r="I300" s="831">
        <v>16.8</v>
      </c>
      <c r="J300" s="822"/>
      <c r="K300" s="822">
        <v>16.8</v>
      </c>
      <c r="L300" s="831"/>
      <c r="M300" s="831"/>
      <c r="N300" s="822"/>
      <c r="O300" s="822"/>
      <c r="P300" s="831">
        <v>1</v>
      </c>
      <c r="Q300" s="831">
        <v>16.8</v>
      </c>
      <c r="R300" s="827"/>
      <c r="S300" s="832">
        <v>16.8</v>
      </c>
    </row>
    <row r="301" spans="1:19" ht="14.45" customHeight="1" x14ac:dyDescent="0.2">
      <c r="A301" s="821" t="s">
        <v>4962</v>
      </c>
      <c r="B301" s="822" t="s">
        <v>4963</v>
      </c>
      <c r="C301" s="822" t="s">
        <v>588</v>
      </c>
      <c r="D301" s="822" t="s">
        <v>1714</v>
      </c>
      <c r="E301" s="822" t="s">
        <v>4959</v>
      </c>
      <c r="F301" s="822" t="s">
        <v>4989</v>
      </c>
      <c r="G301" s="822" t="s">
        <v>4990</v>
      </c>
      <c r="H301" s="831">
        <v>2</v>
      </c>
      <c r="I301" s="831">
        <v>482</v>
      </c>
      <c r="J301" s="822">
        <v>0.66391184573002759</v>
      </c>
      <c r="K301" s="822">
        <v>241</v>
      </c>
      <c r="L301" s="831">
        <v>3</v>
      </c>
      <c r="M301" s="831">
        <v>726</v>
      </c>
      <c r="N301" s="822">
        <v>1</v>
      </c>
      <c r="O301" s="822">
        <v>242</v>
      </c>
      <c r="P301" s="831">
        <v>9</v>
      </c>
      <c r="Q301" s="831">
        <v>2187</v>
      </c>
      <c r="R301" s="827">
        <v>3.0123966942148761</v>
      </c>
      <c r="S301" s="832">
        <v>243</v>
      </c>
    </row>
    <row r="302" spans="1:19" ht="14.45" customHeight="1" x14ac:dyDescent="0.2">
      <c r="A302" s="821" t="s">
        <v>4962</v>
      </c>
      <c r="B302" s="822" t="s">
        <v>4963</v>
      </c>
      <c r="C302" s="822" t="s">
        <v>588</v>
      </c>
      <c r="D302" s="822" t="s">
        <v>1714</v>
      </c>
      <c r="E302" s="822" t="s">
        <v>4959</v>
      </c>
      <c r="F302" s="822" t="s">
        <v>4991</v>
      </c>
      <c r="G302" s="822" t="s">
        <v>4992</v>
      </c>
      <c r="H302" s="831">
        <v>8</v>
      </c>
      <c r="I302" s="831">
        <v>3056</v>
      </c>
      <c r="J302" s="822">
        <v>1.5916666666666666</v>
      </c>
      <c r="K302" s="822">
        <v>382</v>
      </c>
      <c r="L302" s="831">
        <v>5</v>
      </c>
      <c r="M302" s="831">
        <v>1920</v>
      </c>
      <c r="N302" s="822">
        <v>1</v>
      </c>
      <c r="O302" s="822">
        <v>384</v>
      </c>
      <c r="P302" s="831">
        <v>11</v>
      </c>
      <c r="Q302" s="831">
        <v>4235</v>
      </c>
      <c r="R302" s="827">
        <v>2.2057291666666665</v>
      </c>
      <c r="S302" s="832">
        <v>385</v>
      </c>
    </row>
    <row r="303" spans="1:19" ht="14.45" customHeight="1" x14ac:dyDescent="0.2">
      <c r="A303" s="821" t="s">
        <v>4962</v>
      </c>
      <c r="B303" s="822" t="s">
        <v>4963</v>
      </c>
      <c r="C303" s="822" t="s">
        <v>588</v>
      </c>
      <c r="D303" s="822" t="s">
        <v>1714</v>
      </c>
      <c r="E303" s="822" t="s">
        <v>4959</v>
      </c>
      <c r="F303" s="822" t="s">
        <v>4995</v>
      </c>
      <c r="G303" s="822" t="s">
        <v>4996</v>
      </c>
      <c r="H303" s="831">
        <v>3</v>
      </c>
      <c r="I303" s="831">
        <v>273</v>
      </c>
      <c r="J303" s="822"/>
      <c r="K303" s="822">
        <v>91</v>
      </c>
      <c r="L303" s="831"/>
      <c r="M303" s="831"/>
      <c r="N303" s="822"/>
      <c r="O303" s="822"/>
      <c r="P303" s="831">
        <v>1</v>
      </c>
      <c r="Q303" s="831">
        <v>92</v>
      </c>
      <c r="R303" s="827"/>
      <c r="S303" s="832">
        <v>92</v>
      </c>
    </row>
    <row r="304" spans="1:19" ht="14.45" customHeight="1" x14ac:dyDescent="0.2">
      <c r="A304" s="821" t="s">
        <v>4962</v>
      </c>
      <c r="B304" s="822" t="s">
        <v>4963</v>
      </c>
      <c r="C304" s="822" t="s">
        <v>588</v>
      </c>
      <c r="D304" s="822" t="s">
        <v>1714</v>
      </c>
      <c r="E304" s="822" t="s">
        <v>4959</v>
      </c>
      <c r="F304" s="822" t="s">
        <v>4999</v>
      </c>
      <c r="G304" s="822" t="s">
        <v>5000</v>
      </c>
      <c r="H304" s="831">
        <v>5</v>
      </c>
      <c r="I304" s="831">
        <v>405</v>
      </c>
      <c r="J304" s="822">
        <v>0.26315789473684209</v>
      </c>
      <c r="K304" s="822">
        <v>81</v>
      </c>
      <c r="L304" s="831">
        <v>19</v>
      </c>
      <c r="M304" s="831">
        <v>1539</v>
      </c>
      <c r="N304" s="822">
        <v>1</v>
      </c>
      <c r="O304" s="822">
        <v>81</v>
      </c>
      <c r="P304" s="831">
        <v>27</v>
      </c>
      <c r="Q304" s="831">
        <v>2214</v>
      </c>
      <c r="R304" s="827">
        <v>1.4385964912280702</v>
      </c>
      <c r="S304" s="832">
        <v>82</v>
      </c>
    </row>
    <row r="305" spans="1:19" ht="14.45" customHeight="1" x14ac:dyDescent="0.2">
      <c r="A305" s="821" t="s">
        <v>4962</v>
      </c>
      <c r="B305" s="822" t="s">
        <v>4963</v>
      </c>
      <c r="C305" s="822" t="s">
        <v>588</v>
      </c>
      <c r="D305" s="822" t="s">
        <v>1714</v>
      </c>
      <c r="E305" s="822" t="s">
        <v>4959</v>
      </c>
      <c r="F305" s="822" t="s">
        <v>5001</v>
      </c>
      <c r="G305" s="822" t="s">
        <v>5002</v>
      </c>
      <c r="H305" s="831">
        <v>639</v>
      </c>
      <c r="I305" s="831">
        <v>81153</v>
      </c>
      <c r="J305" s="822">
        <v>0.92010204081632652</v>
      </c>
      <c r="K305" s="822">
        <v>127</v>
      </c>
      <c r="L305" s="831">
        <v>700</v>
      </c>
      <c r="M305" s="831">
        <v>88200</v>
      </c>
      <c r="N305" s="822">
        <v>1</v>
      </c>
      <c r="O305" s="822">
        <v>126</v>
      </c>
      <c r="P305" s="831">
        <v>557</v>
      </c>
      <c r="Q305" s="831">
        <v>70739</v>
      </c>
      <c r="R305" s="827">
        <v>0.80202947845804984</v>
      </c>
      <c r="S305" s="832">
        <v>127</v>
      </c>
    </row>
    <row r="306" spans="1:19" ht="14.45" customHeight="1" x14ac:dyDescent="0.2">
      <c r="A306" s="821" t="s">
        <v>4962</v>
      </c>
      <c r="B306" s="822" t="s">
        <v>4963</v>
      </c>
      <c r="C306" s="822" t="s">
        <v>588</v>
      </c>
      <c r="D306" s="822" t="s">
        <v>1714</v>
      </c>
      <c r="E306" s="822" t="s">
        <v>4959</v>
      </c>
      <c r="F306" s="822" t="s">
        <v>5015</v>
      </c>
      <c r="G306" s="822" t="s">
        <v>5016</v>
      </c>
      <c r="H306" s="831"/>
      <c r="I306" s="831"/>
      <c r="J306" s="822"/>
      <c r="K306" s="822"/>
      <c r="L306" s="831"/>
      <c r="M306" s="831"/>
      <c r="N306" s="822"/>
      <c r="O306" s="822"/>
      <c r="P306" s="831">
        <v>3</v>
      </c>
      <c r="Q306" s="831">
        <v>5079</v>
      </c>
      <c r="R306" s="827"/>
      <c r="S306" s="832">
        <v>1693</v>
      </c>
    </row>
    <row r="307" spans="1:19" ht="14.45" customHeight="1" x14ac:dyDescent="0.2">
      <c r="A307" s="821" t="s">
        <v>4962</v>
      </c>
      <c r="B307" s="822" t="s">
        <v>4963</v>
      </c>
      <c r="C307" s="822" t="s">
        <v>588</v>
      </c>
      <c r="D307" s="822" t="s">
        <v>1714</v>
      </c>
      <c r="E307" s="822" t="s">
        <v>4959</v>
      </c>
      <c r="F307" s="822" t="s">
        <v>5019</v>
      </c>
      <c r="G307" s="822" t="s">
        <v>5020</v>
      </c>
      <c r="H307" s="831">
        <v>4</v>
      </c>
      <c r="I307" s="831">
        <v>5252</v>
      </c>
      <c r="J307" s="822">
        <v>0.56796798961825457</v>
      </c>
      <c r="K307" s="822">
        <v>1313</v>
      </c>
      <c r="L307" s="831">
        <v>7</v>
      </c>
      <c r="M307" s="831">
        <v>9247</v>
      </c>
      <c r="N307" s="822">
        <v>1</v>
      </c>
      <c r="O307" s="822">
        <v>1321</v>
      </c>
      <c r="P307" s="831">
        <v>8</v>
      </c>
      <c r="Q307" s="831">
        <v>10624</v>
      </c>
      <c r="R307" s="827">
        <v>1.1489131610251975</v>
      </c>
      <c r="S307" s="832">
        <v>1328</v>
      </c>
    </row>
    <row r="308" spans="1:19" ht="14.45" customHeight="1" x14ac:dyDescent="0.2">
      <c r="A308" s="821" t="s">
        <v>4962</v>
      </c>
      <c r="B308" s="822" t="s">
        <v>4963</v>
      </c>
      <c r="C308" s="822" t="s">
        <v>588</v>
      </c>
      <c r="D308" s="822" t="s">
        <v>1714</v>
      </c>
      <c r="E308" s="822" t="s">
        <v>4959</v>
      </c>
      <c r="F308" s="822" t="s">
        <v>5027</v>
      </c>
      <c r="G308" s="822" t="s">
        <v>5028</v>
      </c>
      <c r="H308" s="831">
        <v>3</v>
      </c>
      <c r="I308" s="831">
        <v>492</v>
      </c>
      <c r="J308" s="822">
        <v>2.9818181818181819</v>
      </c>
      <c r="K308" s="822">
        <v>164</v>
      </c>
      <c r="L308" s="831">
        <v>1</v>
      </c>
      <c r="M308" s="831">
        <v>165</v>
      </c>
      <c r="N308" s="822">
        <v>1</v>
      </c>
      <c r="O308" s="822">
        <v>165</v>
      </c>
      <c r="P308" s="831">
        <v>10</v>
      </c>
      <c r="Q308" s="831">
        <v>1660</v>
      </c>
      <c r="R308" s="827">
        <v>10.060606060606061</v>
      </c>
      <c r="S308" s="832">
        <v>166</v>
      </c>
    </row>
    <row r="309" spans="1:19" ht="14.45" customHeight="1" x14ac:dyDescent="0.2">
      <c r="A309" s="821" t="s">
        <v>4962</v>
      </c>
      <c r="B309" s="822" t="s">
        <v>4963</v>
      </c>
      <c r="C309" s="822" t="s">
        <v>588</v>
      </c>
      <c r="D309" s="822" t="s">
        <v>1714</v>
      </c>
      <c r="E309" s="822" t="s">
        <v>4959</v>
      </c>
      <c r="F309" s="822" t="s">
        <v>5029</v>
      </c>
      <c r="G309" s="822" t="s">
        <v>5030</v>
      </c>
      <c r="H309" s="831">
        <v>391</v>
      </c>
      <c r="I309" s="831">
        <v>13033.33</v>
      </c>
      <c r="J309" s="822">
        <v>0.78514178037671145</v>
      </c>
      <c r="K309" s="822">
        <v>33.333324808184145</v>
      </c>
      <c r="L309" s="831">
        <v>498</v>
      </c>
      <c r="M309" s="831">
        <v>16599.97</v>
      </c>
      <c r="N309" s="822">
        <v>1</v>
      </c>
      <c r="O309" s="822">
        <v>33.333273092369481</v>
      </c>
      <c r="P309" s="831">
        <v>453</v>
      </c>
      <c r="Q309" s="831">
        <v>16603.320000000003</v>
      </c>
      <c r="R309" s="827">
        <v>1.0002018075936283</v>
      </c>
      <c r="S309" s="832">
        <v>36.65192052980133</v>
      </c>
    </row>
    <row r="310" spans="1:19" ht="14.45" customHeight="1" x14ac:dyDescent="0.2">
      <c r="A310" s="821" t="s">
        <v>4962</v>
      </c>
      <c r="B310" s="822" t="s">
        <v>4963</v>
      </c>
      <c r="C310" s="822" t="s">
        <v>588</v>
      </c>
      <c r="D310" s="822" t="s">
        <v>1714</v>
      </c>
      <c r="E310" s="822" t="s">
        <v>4959</v>
      </c>
      <c r="F310" s="822" t="s">
        <v>5035</v>
      </c>
      <c r="G310" s="822" t="s">
        <v>5036</v>
      </c>
      <c r="H310" s="831">
        <v>4</v>
      </c>
      <c r="I310" s="831">
        <v>344</v>
      </c>
      <c r="J310" s="822">
        <v>0.9885057471264368</v>
      </c>
      <c r="K310" s="822">
        <v>86</v>
      </c>
      <c r="L310" s="831">
        <v>4</v>
      </c>
      <c r="M310" s="831">
        <v>348</v>
      </c>
      <c r="N310" s="822">
        <v>1</v>
      </c>
      <c r="O310" s="822">
        <v>87</v>
      </c>
      <c r="P310" s="831">
        <v>10</v>
      </c>
      <c r="Q310" s="831">
        <v>880</v>
      </c>
      <c r="R310" s="827">
        <v>2.5287356321839081</v>
      </c>
      <c r="S310" s="832">
        <v>88</v>
      </c>
    </row>
    <row r="311" spans="1:19" ht="14.45" customHeight="1" x14ac:dyDescent="0.2">
      <c r="A311" s="821" t="s">
        <v>4962</v>
      </c>
      <c r="B311" s="822" t="s">
        <v>4963</v>
      </c>
      <c r="C311" s="822" t="s">
        <v>588</v>
      </c>
      <c r="D311" s="822" t="s">
        <v>1714</v>
      </c>
      <c r="E311" s="822" t="s">
        <v>4959</v>
      </c>
      <c r="F311" s="822" t="s">
        <v>5037</v>
      </c>
      <c r="G311" s="822" t="s">
        <v>5038</v>
      </c>
      <c r="H311" s="831"/>
      <c r="I311" s="831"/>
      <c r="J311" s="822"/>
      <c r="K311" s="822"/>
      <c r="L311" s="831">
        <v>4</v>
      </c>
      <c r="M311" s="831">
        <v>132</v>
      </c>
      <c r="N311" s="822">
        <v>1</v>
      </c>
      <c r="O311" s="822">
        <v>33</v>
      </c>
      <c r="P311" s="831">
        <v>7</v>
      </c>
      <c r="Q311" s="831">
        <v>231</v>
      </c>
      <c r="R311" s="827">
        <v>1.75</v>
      </c>
      <c r="S311" s="832">
        <v>33</v>
      </c>
    </row>
    <row r="312" spans="1:19" ht="14.45" customHeight="1" x14ac:dyDescent="0.2">
      <c r="A312" s="821" t="s">
        <v>4962</v>
      </c>
      <c r="B312" s="822" t="s">
        <v>4963</v>
      </c>
      <c r="C312" s="822" t="s">
        <v>588</v>
      </c>
      <c r="D312" s="822" t="s">
        <v>1714</v>
      </c>
      <c r="E312" s="822" t="s">
        <v>4959</v>
      </c>
      <c r="F312" s="822" t="s">
        <v>5043</v>
      </c>
      <c r="G312" s="822" t="s">
        <v>5044</v>
      </c>
      <c r="H312" s="831">
        <v>1</v>
      </c>
      <c r="I312" s="831">
        <v>496</v>
      </c>
      <c r="J312" s="822">
        <v>0.9939879759519038</v>
      </c>
      <c r="K312" s="822">
        <v>496</v>
      </c>
      <c r="L312" s="831">
        <v>1</v>
      </c>
      <c r="M312" s="831">
        <v>499</v>
      </c>
      <c r="N312" s="822">
        <v>1</v>
      </c>
      <c r="O312" s="822">
        <v>499</v>
      </c>
      <c r="P312" s="831"/>
      <c r="Q312" s="831"/>
      <c r="R312" s="827"/>
      <c r="S312" s="832"/>
    </row>
    <row r="313" spans="1:19" ht="14.45" customHeight="1" x14ac:dyDescent="0.2">
      <c r="A313" s="821" t="s">
        <v>4962</v>
      </c>
      <c r="B313" s="822" t="s">
        <v>4963</v>
      </c>
      <c r="C313" s="822" t="s">
        <v>588</v>
      </c>
      <c r="D313" s="822" t="s">
        <v>1714</v>
      </c>
      <c r="E313" s="822" t="s">
        <v>4959</v>
      </c>
      <c r="F313" s="822" t="s">
        <v>5047</v>
      </c>
      <c r="G313" s="822" t="s">
        <v>5048</v>
      </c>
      <c r="H313" s="831">
        <v>12</v>
      </c>
      <c r="I313" s="831">
        <v>1896</v>
      </c>
      <c r="J313" s="822">
        <v>0.66666666666666663</v>
      </c>
      <c r="K313" s="822">
        <v>158</v>
      </c>
      <c r="L313" s="831">
        <v>18</v>
      </c>
      <c r="M313" s="831">
        <v>2844</v>
      </c>
      <c r="N313" s="822">
        <v>1</v>
      </c>
      <c r="O313" s="822">
        <v>158</v>
      </c>
      <c r="P313" s="831">
        <v>36</v>
      </c>
      <c r="Q313" s="831">
        <v>5724</v>
      </c>
      <c r="R313" s="827">
        <v>2.0126582278481013</v>
      </c>
      <c r="S313" s="832">
        <v>159</v>
      </c>
    </row>
    <row r="314" spans="1:19" ht="14.45" customHeight="1" x14ac:dyDescent="0.2">
      <c r="A314" s="821" t="s">
        <v>4962</v>
      </c>
      <c r="B314" s="822" t="s">
        <v>4963</v>
      </c>
      <c r="C314" s="822" t="s">
        <v>588</v>
      </c>
      <c r="D314" s="822" t="s">
        <v>1714</v>
      </c>
      <c r="E314" s="822" t="s">
        <v>4959</v>
      </c>
      <c r="F314" s="822" t="s">
        <v>4960</v>
      </c>
      <c r="G314" s="822" t="s">
        <v>4961</v>
      </c>
      <c r="H314" s="831">
        <v>10</v>
      </c>
      <c r="I314" s="831">
        <v>2520</v>
      </c>
      <c r="J314" s="822">
        <v>0.16535433070866143</v>
      </c>
      <c r="K314" s="822">
        <v>252</v>
      </c>
      <c r="L314" s="831">
        <v>60</v>
      </c>
      <c r="M314" s="831">
        <v>15240</v>
      </c>
      <c r="N314" s="822">
        <v>1</v>
      </c>
      <c r="O314" s="822">
        <v>254</v>
      </c>
      <c r="P314" s="831">
        <v>38</v>
      </c>
      <c r="Q314" s="831">
        <v>9690</v>
      </c>
      <c r="R314" s="827">
        <v>0.63582677165354329</v>
      </c>
      <c r="S314" s="832">
        <v>255</v>
      </c>
    </row>
    <row r="315" spans="1:19" ht="14.45" customHeight="1" x14ac:dyDescent="0.2">
      <c r="A315" s="821" t="s">
        <v>4962</v>
      </c>
      <c r="B315" s="822" t="s">
        <v>4963</v>
      </c>
      <c r="C315" s="822" t="s">
        <v>588</v>
      </c>
      <c r="D315" s="822" t="s">
        <v>1714</v>
      </c>
      <c r="E315" s="822" t="s">
        <v>4959</v>
      </c>
      <c r="F315" s="822" t="s">
        <v>5053</v>
      </c>
      <c r="G315" s="822" t="s">
        <v>5054</v>
      </c>
      <c r="H315" s="831">
        <v>1</v>
      </c>
      <c r="I315" s="831">
        <v>723</v>
      </c>
      <c r="J315" s="822"/>
      <c r="K315" s="822">
        <v>723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4962</v>
      </c>
      <c r="B316" s="822" t="s">
        <v>4963</v>
      </c>
      <c r="C316" s="822" t="s">
        <v>588</v>
      </c>
      <c r="D316" s="822" t="s">
        <v>1714</v>
      </c>
      <c r="E316" s="822" t="s">
        <v>4959</v>
      </c>
      <c r="F316" s="822" t="s">
        <v>5065</v>
      </c>
      <c r="G316" s="822" t="s">
        <v>5066</v>
      </c>
      <c r="H316" s="831"/>
      <c r="I316" s="831"/>
      <c r="J316" s="822"/>
      <c r="K316" s="822"/>
      <c r="L316" s="831"/>
      <c r="M316" s="831"/>
      <c r="N316" s="822"/>
      <c r="O316" s="822"/>
      <c r="P316" s="831">
        <v>1</v>
      </c>
      <c r="Q316" s="831">
        <v>377</v>
      </c>
      <c r="R316" s="827"/>
      <c r="S316" s="832">
        <v>377</v>
      </c>
    </row>
    <row r="317" spans="1:19" ht="14.45" customHeight="1" x14ac:dyDescent="0.2">
      <c r="A317" s="821" t="s">
        <v>4962</v>
      </c>
      <c r="B317" s="822" t="s">
        <v>4963</v>
      </c>
      <c r="C317" s="822" t="s">
        <v>588</v>
      </c>
      <c r="D317" s="822" t="s">
        <v>1714</v>
      </c>
      <c r="E317" s="822" t="s">
        <v>4959</v>
      </c>
      <c r="F317" s="822" t="s">
        <v>5071</v>
      </c>
      <c r="G317" s="822" t="s">
        <v>5072</v>
      </c>
      <c r="H317" s="831"/>
      <c r="I317" s="831"/>
      <c r="J317" s="822"/>
      <c r="K317" s="822"/>
      <c r="L317" s="831">
        <v>3</v>
      </c>
      <c r="M317" s="831">
        <v>1065</v>
      </c>
      <c r="N317" s="822">
        <v>1</v>
      </c>
      <c r="O317" s="822">
        <v>355</v>
      </c>
      <c r="P317" s="831">
        <v>3</v>
      </c>
      <c r="Q317" s="831">
        <v>1068</v>
      </c>
      <c r="R317" s="827">
        <v>1.0028169014084507</v>
      </c>
      <c r="S317" s="832">
        <v>356</v>
      </c>
    </row>
    <row r="318" spans="1:19" ht="14.45" customHeight="1" x14ac:dyDescent="0.2">
      <c r="A318" s="821" t="s">
        <v>4962</v>
      </c>
      <c r="B318" s="822" t="s">
        <v>4963</v>
      </c>
      <c r="C318" s="822" t="s">
        <v>588</v>
      </c>
      <c r="D318" s="822" t="s">
        <v>1714</v>
      </c>
      <c r="E318" s="822" t="s">
        <v>4959</v>
      </c>
      <c r="F318" s="822" t="s">
        <v>5073</v>
      </c>
      <c r="G318" s="822" t="s">
        <v>5074</v>
      </c>
      <c r="H318" s="831"/>
      <c r="I318" s="831"/>
      <c r="J318" s="822"/>
      <c r="K318" s="822"/>
      <c r="L318" s="831"/>
      <c r="M318" s="831"/>
      <c r="N318" s="822"/>
      <c r="O318" s="822"/>
      <c r="P318" s="831">
        <v>3</v>
      </c>
      <c r="Q318" s="831">
        <v>1527</v>
      </c>
      <c r="R318" s="827"/>
      <c r="S318" s="832">
        <v>509</v>
      </c>
    </row>
    <row r="319" spans="1:19" ht="14.45" customHeight="1" x14ac:dyDescent="0.2">
      <c r="A319" s="821" t="s">
        <v>4962</v>
      </c>
      <c r="B319" s="822" t="s">
        <v>4963</v>
      </c>
      <c r="C319" s="822" t="s">
        <v>588</v>
      </c>
      <c r="D319" s="822" t="s">
        <v>1714</v>
      </c>
      <c r="E319" s="822" t="s">
        <v>4959</v>
      </c>
      <c r="F319" s="822" t="s">
        <v>5077</v>
      </c>
      <c r="G319" s="822" t="s">
        <v>5078</v>
      </c>
      <c r="H319" s="831">
        <v>4</v>
      </c>
      <c r="I319" s="831">
        <v>580</v>
      </c>
      <c r="J319" s="822">
        <v>0.5</v>
      </c>
      <c r="K319" s="822">
        <v>145</v>
      </c>
      <c r="L319" s="831">
        <v>8</v>
      </c>
      <c r="M319" s="831">
        <v>1160</v>
      </c>
      <c r="N319" s="822">
        <v>1</v>
      </c>
      <c r="O319" s="822">
        <v>145</v>
      </c>
      <c r="P319" s="831">
        <v>1</v>
      </c>
      <c r="Q319" s="831">
        <v>146</v>
      </c>
      <c r="R319" s="827">
        <v>0.12586206896551724</v>
      </c>
      <c r="S319" s="832">
        <v>146</v>
      </c>
    </row>
    <row r="320" spans="1:19" ht="14.45" customHeight="1" x14ac:dyDescent="0.2">
      <c r="A320" s="821" t="s">
        <v>4962</v>
      </c>
      <c r="B320" s="822" t="s">
        <v>4963</v>
      </c>
      <c r="C320" s="822" t="s">
        <v>588</v>
      </c>
      <c r="D320" s="822" t="s">
        <v>1714</v>
      </c>
      <c r="E320" s="822" t="s">
        <v>4959</v>
      </c>
      <c r="F320" s="822" t="s">
        <v>5085</v>
      </c>
      <c r="G320" s="822" t="s">
        <v>5086</v>
      </c>
      <c r="H320" s="831"/>
      <c r="I320" s="831"/>
      <c r="J320" s="822"/>
      <c r="K320" s="822"/>
      <c r="L320" s="831"/>
      <c r="M320" s="831"/>
      <c r="N320" s="822"/>
      <c r="O320" s="822"/>
      <c r="P320" s="831">
        <v>1</v>
      </c>
      <c r="Q320" s="831">
        <v>123</v>
      </c>
      <c r="R320" s="827"/>
      <c r="S320" s="832">
        <v>123</v>
      </c>
    </row>
    <row r="321" spans="1:19" ht="14.45" customHeight="1" x14ac:dyDescent="0.2">
      <c r="A321" s="821" t="s">
        <v>4962</v>
      </c>
      <c r="B321" s="822" t="s">
        <v>4963</v>
      </c>
      <c r="C321" s="822" t="s">
        <v>588</v>
      </c>
      <c r="D321" s="822" t="s">
        <v>1714</v>
      </c>
      <c r="E321" s="822" t="s">
        <v>4959</v>
      </c>
      <c r="F321" s="822" t="s">
        <v>5091</v>
      </c>
      <c r="G321" s="822" t="s">
        <v>5092</v>
      </c>
      <c r="H321" s="831">
        <v>1</v>
      </c>
      <c r="I321" s="831">
        <v>165</v>
      </c>
      <c r="J321" s="822"/>
      <c r="K321" s="822">
        <v>165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4962</v>
      </c>
      <c r="B322" s="822" t="s">
        <v>4963</v>
      </c>
      <c r="C322" s="822" t="s">
        <v>588</v>
      </c>
      <c r="D322" s="822" t="s">
        <v>1714</v>
      </c>
      <c r="E322" s="822" t="s">
        <v>4959</v>
      </c>
      <c r="F322" s="822" t="s">
        <v>5093</v>
      </c>
      <c r="G322" s="822" t="s">
        <v>5094</v>
      </c>
      <c r="H322" s="831"/>
      <c r="I322" s="831"/>
      <c r="J322" s="822"/>
      <c r="K322" s="822"/>
      <c r="L322" s="831">
        <v>1</v>
      </c>
      <c r="M322" s="831">
        <v>1087</v>
      </c>
      <c r="N322" s="822">
        <v>1</v>
      </c>
      <c r="O322" s="822">
        <v>1087</v>
      </c>
      <c r="P322" s="831"/>
      <c r="Q322" s="831"/>
      <c r="R322" s="827"/>
      <c r="S322" s="832"/>
    </row>
    <row r="323" spans="1:19" ht="14.45" customHeight="1" x14ac:dyDescent="0.2">
      <c r="A323" s="821" t="s">
        <v>4962</v>
      </c>
      <c r="B323" s="822" t="s">
        <v>4963</v>
      </c>
      <c r="C323" s="822" t="s">
        <v>588</v>
      </c>
      <c r="D323" s="822" t="s">
        <v>1714</v>
      </c>
      <c r="E323" s="822" t="s">
        <v>4959</v>
      </c>
      <c r="F323" s="822" t="s">
        <v>5095</v>
      </c>
      <c r="G323" s="822" t="s">
        <v>5096</v>
      </c>
      <c r="H323" s="831">
        <v>1</v>
      </c>
      <c r="I323" s="831">
        <v>87</v>
      </c>
      <c r="J323" s="822">
        <v>1</v>
      </c>
      <c r="K323" s="822">
        <v>87</v>
      </c>
      <c r="L323" s="831">
        <v>1</v>
      </c>
      <c r="M323" s="831">
        <v>87</v>
      </c>
      <c r="N323" s="822">
        <v>1</v>
      </c>
      <c r="O323" s="822">
        <v>87</v>
      </c>
      <c r="P323" s="831"/>
      <c r="Q323" s="831"/>
      <c r="R323" s="827"/>
      <c r="S323" s="832"/>
    </row>
    <row r="324" spans="1:19" ht="14.45" customHeight="1" x14ac:dyDescent="0.2">
      <c r="A324" s="821" t="s">
        <v>4962</v>
      </c>
      <c r="B324" s="822" t="s">
        <v>4963</v>
      </c>
      <c r="C324" s="822" t="s">
        <v>588</v>
      </c>
      <c r="D324" s="822" t="s">
        <v>1714</v>
      </c>
      <c r="E324" s="822" t="s">
        <v>4959</v>
      </c>
      <c r="F324" s="822" t="s">
        <v>5097</v>
      </c>
      <c r="G324" s="822" t="s">
        <v>5098</v>
      </c>
      <c r="H324" s="831">
        <v>1</v>
      </c>
      <c r="I324" s="831">
        <v>779</v>
      </c>
      <c r="J324" s="822"/>
      <c r="K324" s="822">
        <v>779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4962</v>
      </c>
      <c r="B325" s="822" t="s">
        <v>4963</v>
      </c>
      <c r="C325" s="822" t="s">
        <v>588</v>
      </c>
      <c r="D325" s="822" t="s">
        <v>1714</v>
      </c>
      <c r="E325" s="822" t="s">
        <v>4959</v>
      </c>
      <c r="F325" s="822" t="s">
        <v>5115</v>
      </c>
      <c r="G325" s="822" t="s">
        <v>5116</v>
      </c>
      <c r="H325" s="831"/>
      <c r="I325" s="831"/>
      <c r="J325" s="822"/>
      <c r="K325" s="822"/>
      <c r="L325" s="831">
        <v>1</v>
      </c>
      <c r="M325" s="831">
        <v>530</v>
      </c>
      <c r="N325" s="822">
        <v>1</v>
      </c>
      <c r="O325" s="822">
        <v>530</v>
      </c>
      <c r="P325" s="831"/>
      <c r="Q325" s="831"/>
      <c r="R325" s="827"/>
      <c r="S325" s="832"/>
    </row>
    <row r="326" spans="1:19" ht="14.45" customHeight="1" x14ac:dyDescent="0.2">
      <c r="A326" s="821" t="s">
        <v>4962</v>
      </c>
      <c r="B326" s="822" t="s">
        <v>4963</v>
      </c>
      <c r="C326" s="822" t="s">
        <v>588</v>
      </c>
      <c r="D326" s="822" t="s">
        <v>1714</v>
      </c>
      <c r="E326" s="822" t="s">
        <v>4959</v>
      </c>
      <c r="F326" s="822" t="s">
        <v>5119</v>
      </c>
      <c r="G326" s="822" t="s">
        <v>5120</v>
      </c>
      <c r="H326" s="831">
        <v>19</v>
      </c>
      <c r="I326" s="831">
        <v>1653</v>
      </c>
      <c r="J326" s="822">
        <v>0.46341463414634149</v>
      </c>
      <c r="K326" s="822">
        <v>87</v>
      </c>
      <c r="L326" s="831">
        <v>41</v>
      </c>
      <c r="M326" s="831">
        <v>3567</v>
      </c>
      <c r="N326" s="822">
        <v>1</v>
      </c>
      <c r="O326" s="822">
        <v>87</v>
      </c>
      <c r="P326" s="831">
        <v>56</v>
      </c>
      <c r="Q326" s="831">
        <v>4928</v>
      </c>
      <c r="R326" s="827">
        <v>1.3815531258760863</v>
      </c>
      <c r="S326" s="832">
        <v>88</v>
      </c>
    </row>
    <row r="327" spans="1:19" ht="14.45" customHeight="1" x14ac:dyDescent="0.2">
      <c r="A327" s="821" t="s">
        <v>4962</v>
      </c>
      <c r="B327" s="822" t="s">
        <v>4963</v>
      </c>
      <c r="C327" s="822" t="s">
        <v>588</v>
      </c>
      <c r="D327" s="822" t="s">
        <v>1714</v>
      </c>
      <c r="E327" s="822" t="s">
        <v>4959</v>
      </c>
      <c r="F327" s="822" t="s">
        <v>5121</v>
      </c>
      <c r="G327" s="822" t="s">
        <v>5122</v>
      </c>
      <c r="H327" s="831"/>
      <c r="I327" s="831"/>
      <c r="J327" s="822"/>
      <c r="K327" s="822"/>
      <c r="L327" s="831">
        <v>1</v>
      </c>
      <c r="M327" s="831">
        <v>0</v>
      </c>
      <c r="N327" s="822"/>
      <c r="O327" s="822">
        <v>0</v>
      </c>
      <c r="P327" s="831"/>
      <c r="Q327" s="831"/>
      <c r="R327" s="827"/>
      <c r="S327" s="832"/>
    </row>
    <row r="328" spans="1:19" ht="14.45" customHeight="1" x14ac:dyDescent="0.2">
      <c r="A328" s="821" t="s">
        <v>4962</v>
      </c>
      <c r="B328" s="822" t="s">
        <v>4963</v>
      </c>
      <c r="C328" s="822" t="s">
        <v>588</v>
      </c>
      <c r="D328" s="822" t="s">
        <v>1714</v>
      </c>
      <c r="E328" s="822" t="s">
        <v>4959</v>
      </c>
      <c r="F328" s="822" t="s">
        <v>5123</v>
      </c>
      <c r="G328" s="822" t="s">
        <v>5124</v>
      </c>
      <c r="H328" s="831"/>
      <c r="I328" s="831"/>
      <c r="J328" s="822"/>
      <c r="K328" s="822"/>
      <c r="L328" s="831"/>
      <c r="M328" s="831"/>
      <c r="N328" s="822"/>
      <c r="O328" s="822"/>
      <c r="P328" s="831">
        <v>1</v>
      </c>
      <c r="Q328" s="831">
        <v>0</v>
      </c>
      <c r="R328" s="827"/>
      <c r="S328" s="832">
        <v>0</v>
      </c>
    </row>
    <row r="329" spans="1:19" ht="14.45" customHeight="1" x14ac:dyDescent="0.2">
      <c r="A329" s="821" t="s">
        <v>4962</v>
      </c>
      <c r="B329" s="822" t="s">
        <v>4963</v>
      </c>
      <c r="C329" s="822" t="s">
        <v>588</v>
      </c>
      <c r="D329" s="822" t="s">
        <v>4954</v>
      </c>
      <c r="E329" s="822" t="s">
        <v>4959</v>
      </c>
      <c r="F329" s="822" t="s">
        <v>5001</v>
      </c>
      <c r="G329" s="822" t="s">
        <v>5002</v>
      </c>
      <c r="H329" s="831">
        <v>1</v>
      </c>
      <c r="I329" s="831">
        <v>127</v>
      </c>
      <c r="J329" s="822"/>
      <c r="K329" s="822">
        <v>127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4962</v>
      </c>
      <c r="B330" s="822" t="s">
        <v>4963</v>
      </c>
      <c r="C330" s="822" t="s">
        <v>588</v>
      </c>
      <c r="D330" s="822" t="s">
        <v>4954</v>
      </c>
      <c r="E330" s="822" t="s">
        <v>4959</v>
      </c>
      <c r="F330" s="822" t="s">
        <v>5029</v>
      </c>
      <c r="G330" s="822" t="s">
        <v>5030</v>
      </c>
      <c r="H330" s="831">
        <v>1</v>
      </c>
      <c r="I330" s="831">
        <v>33.33</v>
      </c>
      <c r="J330" s="822"/>
      <c r="K330" s="822">
        <v>33.33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4962</v>
      </c>
      <c r="B331" s="822" t="s">
        <v>4963</v>
      </c>
      <c r="C331" s="822" t="s">
        <v>588</v>
      </c>
      <c r="D331" s="822" t="s">
        <v>1715</v>
      </c>
      <c r="E331" s="822" t="s">
        <v>4964</v>
      </c>
      <c r="F331" s="822" t="s">
        <v>4965</v>
      </c>
      <c r="G331" s="822" t="s">
        <v>4966</v>
      </c>
      <c r="H331" s="831">
        <v>0.99999999999999989</v>
      </c>
      <c r="I331" s="831">
        <v>69.7</v>
      </c>
      <c r="J331" s="822">
        <v>1.6666666666666667</v>
      </c>
      <c r="K331" s="822">
        <v>69.700000000000017</v>
      </c>
      <c r="L331" s="831">
        <v>0.6</v>
      </c>
      <c r="M331" s="831">
        <v>41.82</v>
      </c>
      <c r="N331" s="822">
        <v>1</v>
      </c>
      <c r="O331" s="822">
        <v>69.7</v>
      </c>
      <c r="P331" s="831">
        <v>1.7</v>
      </c>
      <c r="Q331" s="831">
        <v>118.49000000000001</v>
      </c>
      <c r="R331" s="827">
        <v>2.8333333333333335</v>
      </c>
      <c r="S331" s="832">
        <v>69.7</v>
      </c>
    </row>
    <row r="332" spans="1:19" ht="14.45" customHeight="1" x14ac:dyDescent="0.2">
      <c r="A332" s="821" t="s">
        <v>4962</v>
      </c>
      <c r="B332" s="822" t="s">
        <v>4963</v>
      </c>
      <c r="C332" s="822" t="s">
        <v>588</v>
      </c>
      <c r="D332" s="822" t="s">
        <v>1715</v>
      </c>
      <c r="E332" s="822" t="s">
        <v>4959</v>
      </c>
      <c r="F332" s="822" t="s">
        <v>4978</v>
      </c>
      <c r="G332" s="822" t="s">
        <v>4979</v>
      </c>
      <c r="H332" s="831">
        <v>1</v>
      </c>
      <c r="I332" s="831">
        <v>83</v>
      </c>
      <c r="J332" s="822"/>
      <c r="K332" s="822">
        <v>83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4962</v>
      </c>
      <c r="B333" s="822" t="s">
        <v>4963</v>
      </c>
      <c r="C333" s="822" t="s">
        <v>588</v>
      </c>
      <c r="D333" s="822" t="s">
        <v>1715</v>
      </c>
      <c r="E333" s="822" t="s">
        <v>4959</v>
      </c>
      <c r="F333" s="822" t="s">
        <v>4980</v>
      </c>
      <c r="G333" s="822" t="s">
        <v>4981</v>
      </c>
      <c r="H333" s="831">
        <v>40</v>
      </c>
      <c r="I333" s="831">
        <v>4240</v>
      </c>
      <c r="J333" s="822">
        <v>0.99065420560747663</v>
      </c>
      <c r="K333" s="822">
        <v>106</v>
      </c>
      <c r="L333" s="831">
        <v>40</v>
      </c>
      <c r="M333" s="831">
        <v>4280</v>
      </c>
      <c r="N333" s="822">
        <v>1</v>
      </c>
      <c r="O333" s="822">
        <v>107</v>
      </c>
      <c r="P333" s="831">
        <v>78</v>
      </c>
      <c r="Q333" s="831">
        <v>8424</v>
      </c>
      <c r="R333" s="827">
        <v>1.9682242990654206</v>
      </c>
      <c r="S333" s="832">
        <v>108</v>
      </c>
    </row>
    <row r="334" spans="1:19" ht="14.45" customHeight="1" x14ac:dyDescent="0.2">
      <c r="A334" s="821" t="s">
        <v>4962</v>
      </c>
      <c r="B334" s="822" t="s">
        <v>4963</v>
      </c>
      <c r="C334" s="822" t="s">
        <v>588</v>
      </c>
      <c r="D334" s="822" t="s">
        <v>1715</v>
      </c>
      <c r="E334" s="822" t="s">
        <v>4959</v>
      </c>
      <c r="F334" s="822" t="s">
        <v>4991</v>
      </c>
      <c r="G334" s="822" t="s">
        <v>4992</v>
      </c>
      <c r="H334" s="831">
        <v>1</v>
      </c>
      <c r="I334" s="831">
        <v>382</v>
      </c>
      <c r="J334" s="822">
        <v>0.19895833333333332</v>
      </c>
      <c r="K334" s="822">
        <v>382</v>
      </c>
      <c r="L334" s="831">
        <v>5</v>
      </c>
      <c r="M334" s="831">
        <v>1920</v>
      </c>
      <c r="N334" s="822">
        <v>1</v>
      </c>
      <c r="O334" s="822">
        <v>384</v>
      </c>
      <c r="P334" s="831">
        <v>6</v>
      </c>
      <c r="Q334" s="831">
        <v>2310</v>
      </c>
      <c r="R334" s="827">
        <v>1.203125</v>
      </c>
      <c r="S334" s="832">
        <v>385</v>
      </c>
    </row>
    <row r="335" spans="1:19" ht="14.45" customHeight="1" x14ac:dyDescent="0.2">
      <c r="A335" s="821" t="s">
        <v>4962</v>
      </c>
      <c r="B335" s="822" t="s">
        <v>4963</v>
      </c>
      <c r="C335" s="822" t="s">
        <v>588</v>
      </c>
      <c r="D335" s="822" t="s">
        <v>1715</v>
      </c>
      <c r="E335" s="822" t="s">
        <v>4959</v>
      </c>
      <c r="F335" s="822" t="s">
        <v>4995</v>
      </c>
      <c r="G335" s="822" t="s">
        <v>4996</v>
      </c>
      <c r="H335" s="831">
        <v>34</v>
      </c>
      <c r="I335" s="831">
        <v>3094</v>
      </c>
      <c r="J335" s="822">
        <v>0.5</v>
      </c>
      <c r="K335" s="822">
        <v>91</v>
      </c>
      <c r="L335" s="831">
        <v>68</v>
      </c>
      <c r="M335" s="831">
        <v>6188</v>
      </c>
      <c r="N335" s="822">
        <v>1</v>
      </c>
      <c r="O335" s="822">
        <v>91</v>
      </c>
      <c r="P335" s="831">
        <v>91</v>
      </c>
      <c r="Q335" s="831">
        <v>8372</v>
      </c>
      <c r="R335" s="827">
        <v>1.3529411764705883</v>
      </c>
      <c r="S335" s="832">
        <v>92</v>
      </c>
    </row>
    <row r="336" spans="1:19" ht="14.45" customHeight="1" x14ac:dyDescent="0.2">
      <c r="A336" s="821" t="s">
        <v>4962</v>
      </c>
      <c r="B336" s="822" t="s">
        <v>4963</v>
      </c>
      <c r="C336" s="822" t="s">
        <v>588</v>
      </c>
      <c r="D336" s="822" t="s">
        <v>1715</v>
      </c>
      <c r="E336" s="822" t="s">
        <v>4959</v>
      </c>
      <c r="F336" s="822" t="s">
        <v>4999</v>
      </c>
      <c r="G336" s="822" t="s">
        <v>5000</v>
      </c>
      <c r="H336" s="831">
        <v>15</v>
      </c>
      <c r="I336" s="831">
        <v>1215</v>
      </c>
      <c r="J336" s="822">
        <v>1.5</v>
      </c>
      <c r="K336" s="822">
        <v>81</v>
      </c>
      <c r="L336" s="831">
        <v>10</v>
      </c>
      <c r="M336" s="831">
        <v>810</v>
      </c>
      <c r="N336" s="822">
        <v>1</v>
      </c>
      <c r="O336" s="822">
        <v>81</v>
      </c>
      <c r="P336" s="831">
        <v>13</v>
      </c>
      <c r="Q336" s="831">
        <v>1066</v>
      </c>
      <c r="R336" s="827">
        <v>1.3160493827160493</v>
      </c>
      <c r="S336" s="832">
        <v>82</v>
      </c>
    </row>
    <row r="337" spans="1:19" ht="14.45" customHeight="1" x14ac:dyDescent="0.2">
      <c r="A337" s="821" t="s">
        <v>4962</v>
      </c>
      <c r="B337" s="822" t="s">
        <v>4963</v>
      </c>
      <c r="C337" s="822" t="s">
        <v>588</v>
      </c>
      <c r="D337" s="822" t="s">
        <v>1715</v>
      </c>
      <c r="E337" s="822" t="s">
        <v>4959</v>
      </c>
      <c r="F337" s="822" t="s">
        <v>5001</v>
      </c>
      <c r="G337" s="822" t="s">
        <v>5002</v>
      </c>
      <c r="H337" s="831">
        <v>612</v>
      </c>
      <c r="I337" s="831">
        <v>77724</v>
      </c>
      <c r="J337" s="822">
        <v>0.93889976081756898</v>
      </c>
      <c r="K337" s="822">
        <v>127</v>
      </c>
      <c r="L337" s="831">
        <v>657</v>
      </c>
      <c r="M337" s="831">
        <v>82782</v>
      </c>
      <c r="N337" s="822">
        <v>1</v>
      </c>
      <c r="O337" s="822">
        <v>126</v>
      </c>
      <c r="P337" s="831">
        <v>653</v>
      </c>
      <c r="Q337" s="831">
        <v>82931</v>
      </c>
      <c r="R337" s="827">
        <v>1.0017999081926023</v>
      </c>
      <c r="S337" s="832">
        <v>127</v>
      </c>
    </row>
    <row r="338" spans="1:19" ht="14.45" customHeight="1" x14ac:dyDescent="0.2">
      <c r="A338" s="821" t="s">
        <v>4962</v>
      </c>
      <c r="B338" s="822" t="s">
        <v>4963</v>
      </c>
      <c r="C338" s="822" t="s">
        <v>588</v>
      </c>
      <c r="D338" s="822" t="s">
        <v>1715</v>
      </c>
      <c r="E338" s="822" t="s">
        <v>4959</v>
      </c>
      <c r="F338" s="822" t="s">
        <v>5011</v>
      </c>
      <c r="G338" s="822" t="s">
        <v>5012</v>
      </c>
      <c r="H338" s="831"/>
      <c r="I338" s="831"/>
      <c r="J338" s="822"/>
      <c r="K338" s="822"/>
      <c r="L338" s="831">
        <v>1</v>
      </c>
      <c r="M338" s="831">
        <v>1291</v>
      </c>
      <c r="N338" s="822">
        <v>1</v>
      </c>
      <c r="O338" s="822">
        <v>1291</v>
      </c>
      <c r="P338" s="831"/>
      <c r="Q338" s="831"/>
      <c r="R338" s="827"/>
      <c r="S338" s="832"/>
    </row>
    <row r="339" spans="1:19" ht="14.45" customHeight="1" x14ac:dyDescent="0.2">
      <c r="A339" s="821" t="s">
        <v>4962</v>
      </c>
      <c r="B339" s="822" t="s">
        <v>4963</v>
      </c>
      <c r="C339" s="822" t="s">
        <v>588</v>
      </c>
      <c r="D339" s="822" t="s">
        <v>1715</v>
      </c>
      <c r="E339" s="822" t="s">
        <v>4959</v>
      </c>
      <c r="F339" s="822" t="s">
        <v>5019</v>
      </c>
      <c r="G339" s="822" t="s">
        <v>5020</v>
      </c>
      <c r="H339" s="831">
        <v>7</v>
      </c>
      <c r="I339" s="831">
        <v>9191</v>
      </c>
      <c r="J339" s="822">
        <v>0.86970098410295227</v>
      </c>
      <c r="K339" s="822">
        <v>1313</v>
      </c>
      <c r="L339" s="831">
        <v>8</v>
      </c>
      <c r="M339" s="831">
        <v>10568</v>
      </c>
      <c r="N339" s="822">
        <v>1</v>
      </c>
      <c r="O339" s="822">
        <v>1321</v>
      </c>
      <c r="P339" s="831">
        <v>17</v>
      </c>
      <c r="Q339" s="831">
        <v>22576</v>
      </c>
      <c r="R339" s="827">
        <v>2.1362604087812262</v>
      </c>
      <c r="S339" s="832">
        <v>1328</v>
      </c>
    </row>
    <row r="340" spans="1:19" ht="14.45" customHeight="1" x14ac:dyDescent="0.2">
      <c r="A340" s="821" t="s">
        <v>4962</v>
      </c>
      <c r="B340" s="822" t="s">
        <v>4963</v>
      </c>
      <c r="C340" s="822" t="s">
        <v>588</v>
      </c>
      <c r="D340" s="822" t="s">
        <v>1715</v>
      </c>
      <c r="E340" s="822" t="s">
        <v>4959</v>
      </c>
      <c r="F340" s="822" t="s">
        <v>5021</v>
      </c>
      <c r="G340" s="822" t="s">
        <v>5022</v>
      </c>
      <c r="H340" s="831"/>
      <c r="I340" s="831"/>
      <c r="J340" s="822"/>
      <c r="K340" s="822"/>
      <c r="L340" s="831">
        <v>2</v>
      </c>
      <c r="M340" s="831">
        <v>1964</v>
      </c>
      <c r="N340" s="822">
        <v>1</v>
      </c>
      <c r="O340" s="822">
        <v>982</v>
      </c>
      <c r="P340" s="831"/>
      <c r="Q340" s="831"/>
      <c r="R340" s="827"/>
      <c r="S340" s="832"/>
    </row>
    <row r="341" spans="1:19" ht="14.45" customHeight="1" x14ac:dyDescent="0.2">
      <c r="A341" s="821" t="s">
        <v>4962</v>
      </c>
      <c r="B341" s="822" t="s">
        <v>4963</v>
      </c>
      <c r="C341" s="822" t="s">
        <v>588</v>
      </c>
      <c r="D341" s="822" t="s">
        <v>1715</v>
      </c>
      <c r="E341" s="822" t="s">
        <v>4959</v>
      </c>
      <c r="F341" s="822" t="s">
        <v>5027</v>
      </c>
      <c r="G341" s="822" t="s">
        <v>5028</v>
      </c>
      <c r="H341" s="831">
        <v>2</v>
      </c>
      <c r="I341" s="831">
        <v>328</v>
      </c>
      <c r="J341" s="822">
        <v>0.66262626262626267</v>
      </c>
      <c r="K341" s="822">
        <v>164</v>
      </c>
      <c r="L341" s="831">
        <v>3</v>
      </c>
      <c r="M341" s="831">
        <v>495</v>
      </c>
      <c r="N341" s="822">
        <v>1</v>
      </c>
      <c r="O341" s="822">
        <v>165</v>
      </c>
      <c r="P341" s="831">
        <v>4</v>
      </c>
      <c r="Q341" s="831">
        <v>664</v>
      </c>
      <c r="R341" s="827">
        <v>1.3414141414141414</v>
      </c>
      <c r="S341" s="832">
        <v>166</v>
      </c>
    </row>
    <row r="342" spans="1:19" ht="14.45" customHeight="1" x14ac:dyDescent="0.2">
      <c r="A342" s="821" t="s">
        <v>4962</v>
      </c>
      <c r="B342" s="822" t="s">
        <v>4963</v>
      </c>
      <c r="C342" s="822" t="s">
        <v>588</v>
      </c>
      <c r="D342" s="822" t="s">
        <v>1715</v>
      </c>
      <c r="E342" s="822" t="s">
        <v>4959</v>
      </c>
      <c r="F342" s="822" t="s">
        <v>5029</v>
      </c>
      <c r="G342" s="822" t="s">
        <v>5030</v>
      </c>
      <c r="H342" s="831">
        <v>347</v>
      </c>
      <c r="I342" s="831">
        <v>11566.65</v>
      </c>
      <c r="J342" s="822">
        <v>0.76431725775788639</v>
      </c>
      <c r="K342" s="822">
        <v>33.333285302593659</v>
      </c>
      <c r="L342" s="831">
        <v>454</v>
      </c>
      <c r="M342" s="831">
        <v>15133.31</v>
      </c>
      <c r="N342" s="822">
        <v>1</v>
      </c>
      <c r="O342" s="822">
        <v>33.333281938325989</v>
      </c>
      <c r="P342" s="831">
        <v>556</v>
      </c>
      <c r="Q342" s="831">
        <v>20403.350000000002</v>
      </c>
      <c r="R342" s="827">
        <v>1.3482410655699251</v>
      </c>
      <c r="S342" s="832">
        <v>36.696672661870508</v>
      </c>
    </row>
    <row r="343" spans="1:19" ht="14.45" customHeight="1" x14ac:dyDescent="0.2">
      <c r="A343" s="821" t="s">
        <v>4962</v>
      </c>
      <c r="B343" s="822" t="s">
        <v>4963</v>
      </c>
      <c r="C343" s="822" t="s">
        <v>588</v>
      </c>
      <c r="D343" s="822" t="s">
        <v>1715</v>
      </c>
      <c r="E343" s="822" t="s">
        <v>4959</v>
      </c>
      <c r="F343" s="822" t="s">
        <v>5035</v>
      </c>
      <c r="G343" s="822" t="s">
        <v>5036</v>
      </c>
      <c r="H343" s="831">
        <v>7</v>
      </c>
      <c r="I343" s="831">
        <v>602</v>
      </c>
      <c r="J343" s="822">
        <v>1.3839080459770114</v>
      </c>
      <c r="K343" s="822">
        <v>86</v>
      </c>
      <c r="L343" s="831">
        <v>5</v>
      </c>
      <c r="M343" s="831">
        <v>435</v>
      </c>
      <c r="N343" s="822">
        <v>1</v>
      </c>
      <c r="O343" s="822">
        <v>87</v>
      </c>
      <c r="P343" s="831">
        <v>13</v>
      </c>
      <c r="Q343" s="831">
        <v>1144</v>
      </c>
      <c r="R343" s="827">
        <v>2.6298850574712644</v>
      </c>
      <c r="S343" s="832">
        <v>88</v>
      </c>
    </row>
    <row r="344" spans="1:19" ht="14.45" customHeight="1" x14ac:dyDescent="0.2">
      <c r="A344" s="821" t="s">
        <v>4962</v>
      </c>
      <c r="B344" s="822" t="s">
        <v>4963</v>
      </c>
      <c r="C344" s="822" t="s">
        <v>588</v>
      </c>
      <c r="D344" s="822" t="s">
        <v>1715</v>
      </c>
      <c r="E344" s="822" t="s">
        <v>4959</v>
      </c>
      <c r="F344" s="822" t="s">
        <v>5037</v>
      </c>
      <c r="G344" s="822" t="s">
        <v>5038</v>
      </c>
      <c r="H344" s="831">
        <v>3</v>
      </c>
      <c r="I344" s="831">
        <v>96</v>
      </c>
      <c r="J344" s="822">
        <v>0.58181818181818179</v>
      </c>
      <c r="K344" s="822">
        <v>32</v>
      </c>
      <c r="L344" s="831">
        <v>5</v>
      </c>
      <c r="M344" s="831">
        <v>165</v>
      </c>
      <c r="N344" s="822">
        <v>1</v>
      </c>
      <c r="O344" s="822">
        <v>33</v>
      </c>
      <c r="P344" s="831">
        <v>4</v>
      </c>
      <c r="Q344" s="831">
        <v>132</v>
      </c>
      <c r="R344" s="827">
        <v>0.8</v>
      </c>
      <c r="S344" s="832">
        <v>33</v>
      </c>
    </row>
    <row r="345" spans="1:19" ht="14.45" customHeight="1" x14ac:dyDescent="0.2">
      <c r="A345" s="821" t="s">
        <v>4962</v>
      </c>
      <c r="B345" s="822" t="s">
        <v>4963</v>
      </c>
      <c r="C345" s="822" t="s">
        <v>588</v>
      </c>
      <c r="D345" s="822" t="s">
        <v>1715</v>
      </c>
      <c r="E345" s="822" t="s">
        <v>4959</v>
      </c>
      <c r="F345" s="822" t="s">
        <v>5047</v>
      </c>
      <c r="G345" s="822" t="s">
        <v>5048</v>
      </c>
      <c r="H345" s="831">
        <v>6</v>
      </c>
      <c r="I345" s="831">
        <v>948</v>
      </c>
      <c r="J345" s="822">
        <v>0.75</v>
      </c>
      <c r="K345" s="822">
        <v>158</v>
      </c>
      <c r="L345" s="831">
        <v>8</v>
      </c>
      <c r="M345" s="831">
        <v>1264</v>
      </c>
      <c r="N345" s="822">
        <v>1</v>
      </c>
      <c r="O345" s="822">
        <v>158</v>
      </c>
      <c r="P345" s="831">
        <v>9</v>
      </c>
      <c r="Q345" s="831">
        <v>1431</v>
      </c>
      <c r="R345" s="827">
        <v>1.1321202531645569</v>
      </c>
      <c r="S345" s="832">
        <v>159</v>
      </c>
    </row>
    <row r="346" spans="1:19" ht="14.45" customHeight="1" x14ac:dyDescent="0.2">
      <c r="A346" s="821" t="s">
        <v>4962</v>
      </c>
      <c r="B346" s="822" t="s">
        <v>4963</v>
      </c>
      <c r="C346" s="822" t="s">
        <v>588</v>
      </c>
      <c r="D346" s="822" t="s">
        <v>1715</v>
      </c>
      <c r="E346" s="822" t="s">
        <v>4959</v>
      </c>
      <c r="F346" s="822" t="s">
        <v>4960</v>
      </c>
      <c r="G346" s="822" t="s">
        <v>4961</v>
      </c>
      <c r="H346" s="831">
        <v>2</v>
      </c>
      <c r="I346" s="831">
        <v>504</v>
      </c>
      <c r="J346" s="822">
        <v>0.1984251968503937</v>
      </c>
      <c r="K346" s="822">
        <v>252</v>
      </c>
      <c r="L346" s="831">
        <v>10</v>
      </c>
      <c r="M346" s="831">
        <v>2540</v>
      </c>
      <c r="N346" s="822">
        <v>1</v>
      </c>
      <c r="O346" s="822">
        <v>254</v>
      </c>
      <c r="P346" s="831">
        <v>44</v>
      </c>
      <c r="Q346" s="831">
        <v>11220</v>
      </c>
      <c r="R346" s="827">
        <v>4.4173228346456694</v>
      </c>
      <c r="S346" s="832">
        <v>255</v>
      </c>
    </row>
    <row r="347" spans="1:19" ht="14.45" customHeight="1" x14ac:dyDescent="0.2">
      <c r="A347" s="821" t="s">
        <v>4962</v>
      </c>
      <c r="B347" s="822" t="s">
        <v>4963</v>
      </c>
      <c r="C347" s="822" t="s">
        <v>588</v>
      </c>
      <c r="D347" s="822" t="s">
        <v>1715</v>
      </c>
      <c r="E347" s="822" t="s">
        <v>4959</v>
      </c>
      <c r="F347" s="822" t="s">
        <v>5059</v>
      </c>
      <c r="G347" s="822" t="s">
        <v>5060</v>
      </c>
      <c r="H347" s="831">
        <v>2</v>
      </c>
      <c r="I347" s="831">
        <v>242</v>
      </c>
      <c r="J347" s="822">
        <v>0.99180327868852458</v>
      </c>
      <c r="K347" s="822">
        <v>121</v>
      </c>
      <c r="L347" s="831">
        <v>2</v>
      </c>
      <c r="M347" s="831">
        <v>244</v>
      </c>
      <c r="N347" s="822">
        <v>1</v>
      </c>
      <c r="O347" s="822">
        <v>122</v>
      </c>
      <c r="P347" s="831">
        <v>4</v>
      </c>
      <c r="Q347" s="831">
        <v>492</v>
      </c>
      <c r="R347" s="827">
        <v>2.0163934426229506</v>
      </c>
      <c r="S347" s="832">
        <v>123</v>
      </c>
    </row>
    <row r="348" spans="1:19" ht="14.45" customHeight="1" x14ac:dyDescent="0.2">
      <c r="A348" s="821" t="s">
        <v>4962</v>
      </c>
      <c r="B348" s="822" t="s">
        <v>4963</v>
      </c>
      <c r="C348" s="822" t="s">
        <v>588</v>
      </c>
      <c r="D348" s="822" t="s">
        <v>1715</v>
      </c>
      <c r="E348" s="822" t="s">
        <v>4959</v>
      </c>
      <c r="F348" s="822" t="s">
        <v>5061</v>
      </c>
      <c r="G348" s="822" t="s">
        <v>5062</v>
      </c>
      <c r="H348" s="831"/>
      <c r="I348" s="831"/>
      <c r="J348" s="822"/>
      <c r="K348" s="822"/>
      <c r="L348" s="831">
        <v>1</v>
      </c>
      <c r="M348" s="831">
        <v>125</v>
      </c>
      <c r="N348" s="822">
        <v>1</v>
      </c>
      <c r="O348" s="822">
        <v>125</v>
      </c>
      <c r="P348" s="831">
        <v>4</v>
      </c>
      <c r="Q348" s="831">
        <v>504</v>
      </c>
      <c r="R348" s="827">
        <v>4.032</v>
      </c>
      <c r="S348" s="832">
        <v>126</v>
      </c>
    </row>
    <row r="349" spans="1:19" ht="14.45" customHeight="1" x14ac:dyDescent="0.2">
      <c r="A349" s="821" t="s">
        <v>4962</v>
      </c>
      <c r="B349" s="822" t="s">
        <v>4963</v>
      </c>
      <c r="C349" s="822" t="s">
        <v>588</v>
      </c>
      <c r="D349" s="822" t="s">
        <v>1715</v>
      </c>
      <c r="E349" s="822" t="s">
        <v>4959</v>
      </c>
      <c r="F349" s="822" t="s">
        <v>5065</v>
      </c>
      <c r="G349" s="822" t="s">
        <v>5066</v>
      </c>
      <c r="H349" s="831"/>
      <c r="I349" s="831"/>
      <c r="J349" s="822"/>
      <c r="K349" s="822"/>
      <c r="L349" s="831"/>
      <c r="M349" s="831"/>
      <c r="N349" s="822"/>
      <c r="O349" s="822"/>
      <c r="P349" s="831">
        <v>1</v>
      </c>
      <c r="Q349" s="831">
        <v>377</v>
      </c>
      <c r="R349" s="827"/>
      <c r="S349" s="832">
        <v>377</v>
      </c>
    </row>
    <row r="350" spans="1:19" ht="14.45" customHeight="1" x14ac:dyDescent="0.2">
      <c r="A350" s="821" t="s">
        <v>4962</v>
      </c>
      <c r="B350" s="822" t="s">
        <v>4963</v>
      </c>
      <c r="C350" s="822" t="s">
        <v>588</v>
      </c>
      <c r="D350" s="822" t="s">
        <v>1715</v>
      </c>
      <c r="E350" s="822" t="s">
        <v>4959</v>
      </c>
      <c r="F350" s="822" t="s">
        <v>5067</v>
      </c>
      <c r="G350" s="822" t="s">
        <v>5068</v>
      </c>
      <c r="H350" s="831">
        <v>1</v>
      </c>
      <c r="I350" s="831">
        <v>984</v>
      </c>
      <c r="J350" s="822"/>
      <c r="K350" s="822">
        <v>984</v>
      </c>
      <c r="L350" s="831"/>
      <c r="M350" s="831"/>
      <c r="N350" s="822"/>
      <c r="O350" s="822"/>
      <c r="P350" s="831">
        <v>1</v>
      </c>
      <c r="Q350" s="831">
        <v>993</v>
      </c>
      <c r="R350" s="827"/>
      <c r="S350" s="832">
        <v>993</v>
      </c>
    </row>
    <row r="351" spans="1:19" ht="14.45" customHeight="1" x14ac:dyDescent="0.2">
      <c r="A351" s="821" t="s">
        <v>4962</v>
      </c>
      <c r="B351" s="822" t="s">
        <v>4963</v>
      </c>
      <c r="C351" s="822" t="s">
        <v>588</v>
      </c>
      <c r="D351" s="822" t="s">
        <v>1715</v>
      </c>
      <c r="E351" s="822" t="s">
        <v>4959</v>
      </c>
      <c r="F351" s="822" t="s">
        <v>5071</v>
      </c>
      <c r="G351" s="822" t="s">
        <v>5072</v>
      </c>
      <c r="H351" s="831">
        <v>3</v>
      </c>
      <c r="I351" s="831">
        <v>1059</v>
      </c>
      <c r="J351" s="822">
        <v>0.27119078104993599</v>
      </c>
      <c r="K351" s="822">
        <v>353</v>
      </c>
      <c r="L351" s="831">
        <v>11</v>
      </c>
      <c r="M351" s="831">
        <v>3905</v>
      </c>
      <c r="N351" s="822">
        <v>1</v>
      </c>
      <c r="O351" s="822">
        <v>355</v>
      </c>
      <c r="P351" s="831">
        <v>4</v>
      </c>
      <c r="Q351" s="831">
        <v>1424</v>
      </c>
      <c r="R351" s="827">
        <v>0.36466069142125479</v>
      </c>
      <c r="S351" s="832">
        <v>356</v>
      </c>
    </row>
    <row r="352" spans="1:19" ht="14.45" customHeight="1" x14ac:dyDescent="0.2">
      <c r="A352" s="821" t="s">
        <v>4962</v>
      </c>
      <c r="B352" s="822" t="s">
        <v>4963</v>
      </c>
      <c r="C352" s="822" t="s">
        <v>588</v>
      </c>
      <c r="D352" s="822" t="s">
        <v>1715</v>
      </c>
      <c r="E352" s="822" t="s">
        <v>4959</v>
      </c>
      <c r="F352" s="822" t="s">
        <v>5075</v>
      </c>
      <c r="G352" s="822" t="s">
        <v>5076</v>
      </c>
      <c r="H352" s="831"/>
      <c r="I352" s="831"/>
      <c r="J352" s="822"/>
      <c r="K352" s="822"/>
      <c r="L352" s="831"/>
      <c r="M352" s="831"/>
      <c r="N352" s="822"/>
      <c r="O352" s="822"/>
      <c r="P352" s="831">
        <v>1</v>
      </c>
      <c r="Q352" s="831">
        <v>135</v>
      </c>
      <c r="R352" s="827"/>
      <c r="S352" s="832">
        <v>135</v>
      </c>
    </row>
    <row r="353" spans="1:19" ht="14.45" customHeight="1" x14ac:dyDescent="0.2">
      <c r="A353" s="821" t="s">
        <v>4962</v>
      </c>
      <c r="B353" s="822" t="s">
        <v>4963</v>
      </c>
      <c r="C353" s="822" t="s">
        <v>588</v>
      </c>
      <c r="D353" s="822" t="s">
        <v>1715</v>
      </c>
      <c r="E353" s="822" t="s">
        <v>4959</v>
      </c>
      <c r="F353" s="822" t="s">
        <v>5077</v>
      </c>
      <c r="G353" s="822" t="s">
        <v>5078</v>
      </c>
      <c r="H353" s="831">
        <v>16</v>
      </c>
      <c r="I353" s="831">
        <v>2320</v>
      </c>
      <c r="J353" s="822">
        <v>0.72727272727272729</v>
      </c>
      <c r="K353" s="822">
        <v>145</v>
      </c>
      <c r="L353" s="831">
        <v>22</v>
      </c>
      <c r="M353" s="831">
        <v>3190</v>
      </c>
      <c r="N353" s="822">
        <v>1</v>
      </c>
      <c r="O353" s="822">
        <v>145</v>
      </c>
      <c r="P353" s="831">
        <v>38</v>
      </c>
      <c r="Q353" s="831">
        <v>5548</v>
      </c>
      <c r="R353" s="827">
        <v>1.7391849529780565</v>
      </c>
      <c r="S353" s="832">
        <v>146</v>
      </c>
    </row>
    <row r="354" spans="1:19" ht="14.45" customHeight="1" x14ac:dyDescent="0.2">
      <c r="A354" s="821" t="s">
        <v>4962</v>
      </c>
      <c r="B354" s="822" t="s">
        <v>4963</v>
      </c>
      <c r="C354" s="822" t="s">
        <v>588</v>
      </c>
      <c r="D354" s="822" t="s">
        <v>1715</v>
      </c>
      <c r="E354" s="822" t="s">
        <v>4959</v>
      </c>
      <c r="F354" s="822" t="s">
        <v>5091</v>
      </c>
      <c r="G354" s="822" t="s">
        <v>5092</v>
      </c>
      <c r="H354" s="831">
        <v>6</v>
      </c>
      <c r="I354" s="831">
        <v>990</v>
      </c>
      <c r="J354" s="822">
        <v>1.2</v>
      </c>
      <c r="K354" s="822">
        <v>165</v>
      </c>
      <c r="L354" s="831">
        <v>5</v>
      </c>
      <c r="M354" s="831">
        <v>825</v>
      </c>
      <c r="N354" s="822">
        <v>1</v>
      </c>
      <c r="O354" s="822">
        <v>165</v>
      </c>
      <c r="P354" s="831">
        <v>3</v>
      </c>
      <c r="Q354" s="831">
        <v>498</v>
      </c>
      <c r="R354" s="827">
        <v>0.60363636363636364</v>
      </c>
      <c r="S354" s="832">
        <v>166</v>
      </c>
    </row>
    <row r="355" spans="1:19" ht="14.45" customHeight="1" x14ac:dyDescent="0.2">
      <c r="A355" s="821" t="s">
        <v>4962</v>
      </c>
      <c r="B355" s="822" t="s">
        <v>4963</v>
      </c>
      <c r="C355" s="822" t="s">
        <v>588</v>
      </c>
      <c r="D355" s="822" t="s">
        <v>1715</v>
      </c>
      <c r="E355" s="822" t="s">
        <v>4959</v>
      </c>
      <c r="F355" s="822" t="s">
        <v>5117</v>
      </c>
      <c r="G355" s="822" t="s">
        <v>5118</v>
      </c>
      <c r="H355" s="831">
        <v>1</v>
      </c>
      <c r="I355" s="831">
        <v>213</v>
      </c>
      <c r="J355" s="822"/>
      <c r="K355" s="822">
        <v>213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4962</v>
      </c>
      <c r="B356" s="822" t="s">
        <v>4963</v>
      </c>
      <c r="C356" s="822" t="s">
        <v>588</v>
      </c>
      <c r="D356" s="822" t="s">
        <v>4955</v>
      </c>
      <c r="E356" s="822" t="s">
        <v>4959</v>
      </c>
      <c r="F356" s="822" t="s">
        <v>4978</v>
      </c>
      <c r="G356" s="822" t="s">
        <v>4979</v>
      </c>
      <c r="H356" s="831"/>
      <c r="I356" s="831"/>
      <c r="J356" s="822"/>
      <c r="K356" s="822"/>
      <c r="L356" s="831">
        <v>1</v>
      </c>
      <c r="M356" s="831">
        <v>84</v>
      </c>
      <c r="N356" s="822">
        <v>1</v>
      </c>
      <c r="O356" s="822">
        <v>84</v>
      </c>
      <c r="P356" s="831"/>
      <c r="Q356" s="831"/>
      <c r="R356" s="827"/>
      <c r="S356" s="832"/>
    </row>
    <row r="357" spans="1:19" ht="14.45" customHeight="1" x14ac:dyDescent="0.2">
      <c r="A357" s="821" t="s">
        <v>4962</v>
      </c>
      <c r="B357" s="822" t="s">
        <v>4963</v>
      </c>
      <c r="C357" s="822" t="s">
        <v>588</v>
      </c>
      <c r="D357" s="822" t="s">
        <v>4955</v>
      </c>
      <c r="E357" s="822" t="s">
        <v>4959</v>
      </c>
      <c r="F357" s="822" t="s">
        <v>5001</v>
      </c>
      <c r="G357" s="822" t="s">
        <v>5002</v>
      </c>
      <c r="H357" s="831"/>
      <c r="I357" s="831"/>
      <c r="J357" s="822"/>
      <c r="K357" s="822"/>
      <c r="L357" s="831">
        <v>9</v>
      </c>
      <c r="M357" s="831">
        <v>1134</v>
      </c>
      <c r="N357" s="822">
        <v>1</v>
      </c>
      <c r="O357" s="822">
        <v>126</v>
      </c>
      <c r="P357" s="831"/>
      <c r="Q357" s="831"/>
      <c r="R357" s="827"/>
      <c r="S357" s="832"/>
    </row>
    <row r="358" spans="1:19" ht="14.45" customHeight="1" x14ac:dyDescent="0.2">
      <c r="A358" s="821" t="s">
        <v>4962</v>
      </c>
      <c r="B358" s="822" t="s">
        <v>4963</v>
      </c>
      <c r="C358" s="822" t="s">
        <v>588</v>
      </c>
      <c r="D358" s="822" t="s">
        <v>1716</v>
      </c>
      <c r="E358" s="822" t="s">
        <v>4964</v>
      </c>
      <c r="F358" s="822" t="s">
        <v>4965</v>
      </c>
      <c r="G358" s="822" t="s">
        <v>4966</v>
      </c>
      <c r="H358" s="831"/>
      <c r="I358" s="831"/>
      <c r="J358" s="822"/>
      <c r="K358" s="822"/>
      <c r="L358" s="831">
        <v>0.2</v>
      </c>
      <c r="M358" s="831">
        <v>13.94</v>
      </c>
      <c r="N358" s="822">
        <v>1</v>
      </c>
      <c r="O358" s="822">
        <v>69.699999999999989</v>
      </c>
      <c r="P358" s="831">
        <v>0.1</v>
      </c>
      <c r="Q358" s="831">
        <v>6.97</v>
      </c>
      <c r="R358" s="827">
        <v>0.5</v>
      </c>
      <c r="S358" s="832">
        <v>69.699999999999989</v>
      </c>
    </row>
    <row r="359" spans="1:19" ht="14.45" customHeight="1" x14ac:dyDescent="0.2">
      <c r="A359" s="821" t="s">
        <v>4962</v>
      </c>
      <c r="B359" s="822" t="s">
        <v>4963</v>
      </c>
      <c r="C359" s="822" t="s">
        <v>588</v>
      </c>
      <c r="D359" s="822" t="s">
        <v>1716</v>
      </c>
      <c r="E359" s="822" t="s">
        <v>4959</v>
      </c>
      <c r="F359" s="822" t="s">
        <v>4978</v>
      </c>
      <c r="G359" s="822" t="s">
        <v>4979</v>
      </c>
      <c r="H359" s="831">
        <v>1</v>
      </c>
      <c r="I359" s="831">
        <v>83</v>
      </c>
      <c r="J359" s="822">
        <v>0.32936507936507936</v>
      </c>
      <c r="K359" s="822">
        <v>83</v>
      </c>
      <c r="L359" s="831">
        <v>3</v>
      </c>
      <c r="M359" s="831">
        <v>252</v>
      </c>
      <c r="N359" s="822">
        <v>1</v>
      </c>
      <c r="O359" s="822">
        <v>84</v>
      </c>
      <c r="P359" s="831">
        <v>1</v>
      </c>
      <c r="Q359" s="831">
        <v>85</v>
      </c>
      <c r="R359" s="827">
        <v>0.33730158730158732</v>
      </c>
      <c r="S359" s="832">
        <v>85</v>
      </c>
    </row>
    <row r="360" spans="1:19" ht="14.45" customHeight="1" x14ac:dyDescent="0.2">
      <c r="A360" s="821" t="s">
        <v>4962</v>
      </c>
      <c r="B360" s="822" t="s">
        <v>4963</v>
      </c>
      <c r="C360" s="822" t="s">
        <v>588</v>
      </c>
      <c r="D360" s="822" t="s">
        <v>1716</v>
      </c>
      <c r="E360" s="822" t="s">
        <v>4959</v>
      </c>
      <c r="F360" s="822" t="s">
        <v>4995</v>
      </c>
      <c r="G360" s="822" t="s">
        <v>4996</v>
      </c>
      <c r="H360" s="831">
        <v>1</v>
      </c>
      <c r="I360" s="831">
        <v>91</v>
      </c>
      <c r="J360" s="822"/>
      <c r="K360" s="822">
        <v>91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4962</v>
      </c>
      <c r="B361" s="822" t="s">
        <v>4963</v>
      </c>
      <c r="C361" s="822" t="s">
        <v>588</v>
      </c>
      <c r="D361" s="822" t="s">
        <v>1716</v>
      </c>
      <c r="E361" s="822" t="s">
        <v>4959</v>
      </c>
      <c r="F361" s="822" t="s">
        <v>4999</v>
      </c>
      <c r="G361" s="822" t="s">
        <v>5000</v>
      </c>
      <c r="H361" s="831">
        <v>1</v>
      </c>
      <c r="I361" s="831">
        <v>81</v>
      </c>
      <c r="J361" s="822">
        <v>1</v>
      </c>
      <c r="K361" s="822">
        <v>81</v>
      </c>
      <c r="L361" s="831">
        <v>1</v>
      </c>
      <c r="M361" s="831">
        <v>81</v>
      </c>
      <c r="N361" s="822">
        <v>1</v>
      </c>
      <c r="O361" s="822">
        <v>81</v>
      </c>
      <c r="P361" s="831"/>
      <c r="Q361" s="831"/>
      <c r="R361" s="827"/>
      <c r="S361" s="832"/>
    </row>
    <row r="362" spans="1:19" ht="14.45" customHeight="1" x14ac:dyDescent="0.2">
      <c r="A362" s="821" t="s">
        <v>4962</v>
      </c>
      <c r="B362" s="822" t="s">
        <v>4963</v>
      </c>
      <c r="C362" s="822" t="s">
        <v>588</v>
      </c>
      <c r="D362" s="822" t="s">
        <v>1716</v>
      </c>
      <c r="E362" s="822" t="s">
        <v>4959</v>
      </c>
      <c r="F362" s="822" t="s">
        <v>5001</v>
      </c>
      <c r="G362" s="822" t="s">
        <v>5002</v>
      </c>
      <c r="H362" s="831">
        <v>657</v>
      </c>
      <c r="I362" s="831">
        <v>83439</v>
      </c>
      <c r="J362" s="822">
        <v>1.0125600698995194</v>
      </c>
      <c r="K362" s="822">
        <v>127</v>
      </c>
      <c r="L362" s="831">
        <v>654</v>
      </c>
      <c r="M362" s="831">
        <v>82404</v>
      </c>
      <c r="N362" s="822">
        <v>1</v>
      </c>
      <c r="O362" s="822">
        <v>126</v>
      </c>
      <c r="P362" s="831">
        <v>473</v>
      </c>
      <c r="Q362" s="831">
        <v>60071</v>
      </c>
      <c r="R362" s="827">
        <v>0.72898160283481384</v>
      </c>
      <c r="S362" s="832">
        <v>127</v>
      </c>
    </row>
    <row r="363" spans="1:19" ht="14.45" customHeight="1" x14ac:dyDescent="0.2">
      <c r="A363" s="821" t="s">
        <v>4962</v>
      </c>
      <c r="B363" s="822" t="s">
        <v>4963</v>
      </c>
      <c r="C363" s="822" t="s">
        <v>588</v>
      </c>
      <c r="D363" s="822" t="s">
        <v>1716</v>
      </c>
      <c r="E363" s="822" t="s">
        <v>4959</v>
      </c>
      <c r="F363" s="822" t="s">
        <v>5019</v>
      </c>
      <c r="G363" s="822" t="s">
        <v>5020</v>
      </c>
      <c r="H363" s="831"/>
      <c r="I363" s="831"/>
      <c r="J363" s="822"/>
      <c r="K363" s="822"/>
      <c r="L363" s="831"/>
      <c r="M363" s="831"/>
      <c r="N363" s="822"/>
      <c r="O363" s="822"/>
      <c r="P363" s="831">
        <v>1</v>
      </c>
      <c r="Q363" s="831">
        <v>1328</v>
      </c>
      <c r="R363" s="827"/>
      <c r="S363" s="832">
        <v>1328</v>
      </c>
    </row>
    <row r="364" spans="1:19" ht="14.45" customHeight="1" x14ac:dyDescent="0.2">
      <c r="A364" s="821" t="s">
        <v>4962</v>
      </c>
      <c r="B364" s="822" t="s">
        <v>4963</v>
      </c>
      <c r="C364" s="822" t="s">
        <v>588</v>
      </c>
      <c r="D364" s="822" t="s">
        <v>1716</v>
      </c>
      <c r="E364" s="822" t="s">
        <v>4959</v>
      </c>
      <c r="F364" s="822" t="s">
        <v>5027</v>
      </c>
      <c r="G364" s="822" t="s">
        <v>5028</v>
      </c>
      <c r="H364" s="831">
        <v>1</v>
      </c>
      <c r="I364" s="831">
        <v>164</v>
      </c>
      <c r="J364" s="822"/>
      <c r="K364" s="822">
        <v>164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4962</v>
      </c>
      <c r="B365" s="822" t="s">
        <v>4963</v>
      </c>
      <c r="C365" s="822" t="s">
        <v>588</v>
      </c>
      <c r="D365" s="822" t="s">
        <v>1716</v>
      </c>
      <c r="E365" s="822" t="s">
        <v>4959</v>
      </c>
      <c r="F365" s="822" t="s">
        <v>5029</v>
      </c>
      <c r="G365" s="822" t="s">
        <v>5030</v>
      </c>
      <c r="H365" s="831">
        <v>532</v>
      </c>
      <c r="I365" s="831">
        <v>17733.300000000003</v>
      </c>
      <c r="J365" s="822">
        <v>0.83779396465951672</v>
      </c>
      <c r="K365" s="822">
        <v>33.333270676691733</v>
      </c>
      <c r="L365" s="831">
        <v>635</v>
      </c>
      <c r="M365" s="831">
        <v>21166.659999999996</v>
      </c>
      <c r="N365" s="822">
        <v>1</v>
      </c>
      <c r="O365" s="822">
        <v>33.333322834645664</v>
      </c>
      <c r="P365" s="831">
        <v>581</v>
      </c>
      <c r="Q365" s="831">
        <v>21431.11</v>
      </c>
      <c r="R365" s="827">
        <v>1.0124937047224269</v>
      </c>
      <c r="S365" s="832">
        <v>36.886592082616183</v>
      </c>
    </row>
    <row r="366" spans="1:19" ht="14.45" customHeight="1" x14ac:dyDescent="0.2">
      <c r="A366" s="821" t="s">
        <v>4962</v>
      </c>
      <c r="B366" s="822" t="s">
        <v>4963</v>
      </c>
      <c r="C366" s="822" t="s">
        <v>588</v>
      </c>
      <c r="D366" s="822" t="s">
        <v>1716</v>
      </c>
      <c r="E366" s="822" t="s">
        <v>4959</v>
      </c>
      <c r="F366" s="822" t="s">
        <v>5035</v>
      </c>
      <c r="G366" s="822" t="s">
        <v>5036</v>
      </c>
      <c r="H366" s="831">
        <v>1</v>
      </c>
      <c r="I366" s="831">
        <v>86</v>
      </c>
      <c r="J366" s="822">
        <v>0.32950191570881227</v>
      </c>
      <c r="K366" s="822">
        <v>86</v>
      </c>
      <c r="L366" s="831">
        <v>3</v>
      </c>
      <c r="M366" s="831">
        <v>261</v>
      </c>
      <c r="N366" s="822">
        <v>1</v>
      </c>
      <c r="O366" s="822">
        <v>87</v>
      </c>
      <c r="P366" s="831">
        <v>1</v>
      </c>
      <c r="Q366" s="831">
        <v>88</v>
      </c>
      <c r="R366" s="827">
        <v>0.33716475095785442</v>
      </c>
      <c r="S366" s="832">
        <v>88</v>
      </c>
    </row>
    <row r="367" spans="1:19" ht="14.45" customHeight="1" x14ac:dyDescent="0.2">
      <c r="A367" s="821" t="s">
        <v>4962</v>
      </c>
      <c r="B367" s="822" t="s">
        <v>4963</v>
      </c>
      <c r="C367" s="822" t="s">
        <v>588</v>
      </c>
      <c r="D367" s="822" t="s">
        <v>1716</v>
      </c>
      <c r="E367" s="822" t="s">
        <v>4959</v>
      </c>
      <c r="F367" s="822" t="s">
        <v>5037</v>
      </c>
      <c r="G367" s="822" t="s">
        <v>5038</v>
      </c>
      <c r="H367" s="831"/>
      <c r="I367" s="831"/>
      <c r="J367" s="822"/>
      <c r="K367" s="822"/>
      <c r="L367" s="831">
        <v>1</v>
      </c>
      <c r="M367" s="831">
        <v>33</v>
      </c>
      <c r="N367" s="822">
        <v>1</v>
      </c>
      <c r="O367" s="822">
        <v>33</v>
      </c>
      <c r="P367" s="831"/>
      <c r="Q367" s="831"/>
      <c r="R367" s="827"/>
      <c r="S367" s="832"/>
    </row>
    <row r="368" spans="1:19" ht="14.45" customHeight="1" x14ac:dyDescent="0.2">
      <c r="A368" s="821" t="s">
        <v>4962</v>
      </c>
      <c r="B368" s="822" t="s">
        <v>4963</v>
      </c>
      <c r="C368" s="822" t="s">
        <v>588</v>
      </c>
      <c r="D368" s="822" t="s">
        <v>1716</v>
      </c>
      <c r="E368" s="822" t="s">
        <v>4959</v>
      </c>
      <c r="F368" s="822" t="s">
        <v>5043</v>
      </c>
      <c r="G368" s="822" t="s">
        <v>5044</v>
      </c>
      <c r="H368" s="831">
        <v>1</v>
      </c>
      <c r="I368" s="831">
        <v>496</v>
      </c>
      <c r="J368" s="822"/>
      <c r="K368" s="822">
        <v>496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4962</v>
      </c>
      <c r="B369" s="822" t="s">
        <v>4963</v>
      </c>
      <c r="C369" s="822" t="s">
        <v>588</v>
      </c>
      <c r="D369" s="822" t="s">
        <v>1716</v>
      </c>
      <c r="E369" s="822" t="s">
        <v>4959</v>
      </c>
      <c r="F369" s="822" t="s">
        <v>4960</v>
      </c>
      <c r="G369" s="822" t="s">
        <v>4961</v>
      </c>
      <c r="H369" s="831">
        <v>164</v>
      </c>
      <c r="I369" s="831">
        <v>41328</v>
      </c>
      <c r="J369" s="822">
        <v>0.90393700787401576</v>
      </c>
      <c r="K369" s="822">
        <v>252</v>
      </c>
      <c r="L369" s="831">
        <v>180</v>
      </c>
      <c r="M369" s="831">
        <v>45720</v>
      </c>
      <c r="N369" s="822">
        <v>1</v>
      </c>
      <c r="O369" s="822">
        <v>254</v>
      </c>
      <c r="P369" s="831">
        <v>210</v>
      </c>
      <c r="Q369" s="831">
        <v>53550</v>
      </c>
      <c r="R369" s="827">
        <v>1.171259842519685</v>
      </c>
      <c r="S369" s="832">
        <v>255</v>
      </c>
    </row>
    <row r="370" spans="1:19" ht="14.45" customHeight="1" x14ac:dyDescent="0.2">
      <c r="A370" s="821" t="s">
        <v>4962</v>
      </c>
      <c r="B370" s="822" t="s">
        <v>4963</v>
      </c>
      <c r="C370" s="822" t="s">
        <v>588</v>
      </c>
      <c r="D370" s="822" t="s">
        <v>1716</v>
      </c>
      <c r="E370" s="822" t="s">
        <v>4959</v>
      </c>
      <c r="F370" s="822" t="s">
        <v>5073</v>
      </c>
      <c r="G370" s="822" t="s">
        <v>5074</v>
      </c>
      <c r="H370" s="831"/>
      <c r="I370" s="831"/>
      <c r="J370" s="822"/>
      <c r="K370" s="822"/>
      <c r="L370" s="831">
        <v>1</v>
      </c>
      <c r="M370" s="831">
        <v>506</v>
      </c>
      <c r="N370" s="822">
        <v>1</v>
      </c>
      <c r="O370" s="822">
        <v>506</v>
      </c>
      <c r="P370" s="831"/>
      <c r="Q370" s="831"/>
      <c r="R370" s="827"/>
      <c r="S370" s="832"/>
    </row>
    <row r="371" spans="1:19" ht="14.45" customHeight="1" x14ac:dyDescent="0.2">
      <c r="A371" s="821" t="s">
        <v>4962</v>
      </c>
      <c r="B371" s="822" t="s">
        <v>4963</v>
      </c>
      <c r="C371" s="822" t="s">
        <v>588</v>
      </c>
      <c r="D371" s="822" t="s">
        <v>1716</v>
      </c>
      <c r="E371" s="822" t="s">
        <v>4959</v>
      </c>
      <c r="F371" s="822" t="s">
        <v>5077</v>
      </c>
      <c r="G371" s="822" t="s">
        <v>5078</v>
      </c>
      <c r="H371" s="831"/>
      <c r="I371" s="831"/>
      <c r="J371" s="822"/>
      <c r="K371" s="822"/>
      <c r="L371" s="831">
        <v>1</v>
      </c>
      <c r="M371" s="831">
        <v>145</v>
      </c>
      <c r="N371" s="822">
        <v>1</v>
      </c>
      <c r="O371" s="822">
        <v>145</v>
      </c>
      <c r="P371" s="831"/>
      <c r="Q371" s="831"/>
      <c r="R371" s="827"/>
      <c r="S371" s="832"/>
    </row>
    <row r="372" spans="1:19" ht="14.45" customHeight="1" x14ac:dyDescent="0.2">
      <c r="A372" s="821" t="s">
        <v>4962</v>
      </c>
      <c r="B372" s="822" t="s">
        <v>4963</v>
      </c>
      <c r="C372" s="822" t="s">
        <v>588</v>
      </c>
      <c r="D372" s="822" t="s">
        <v>1716</v>
      </c>
      <c r="E372" s="822" t="s">
        <v>4959</v>
      </c>
      <c r="F372" s="822" t="s">
        <v>5091</v>
      </c>
      <c r="G372" s="822" t="s">
        <v>5092</v>
      </c>
      <c r="H372" s="831"/>
      <c r="I372" s="831"/>
      <c r="J372" s="822"/>
      <c r="K372" s="822"/>
      <c r="L372" s="831">
        <v>1</v>
      </c>
      <c r="M372" s="831">
        <v>165</v>
      </c>
      <c r="N372" s="822">
        <v>1</v>
      </c>
      <c r="O372" s="822">
        <v>165</v>
      </c>
      <c r="P372" s="831"/>
      <c r="Q372" s="831"/>
      <c r="R372" s="827"/>
      <c r="S372" s="832"/>
    </row>
    <row r="373" spans="1:19" ht="14.45" customHeight="1" x14ac:dyDescent="0.2">
      <c r="A373" s="821" t="s">
        <v>4962</v>
      </c>
      <c r="B373" s="822" t="s">
        <v>4963</v>
      </c>
      <c r="C373" s="822" t="s">
        <v>588</v>
      </c>
      <c r="D373" s="822" t="s">
        <v>1717</v>
      </c>
      <c r="E373" s="822" t="s">
        <v>4964</v>
      </c>
      <c r="F373" s="822" t="s">
        <v>4965</v>
      </c>
      <c r="G373" s="822" t="s">
        <v>4966</v>
      </c>
      <c r="H373" s="831">
        <v>4.7</v>
      </c>
      <c r="I373" s="831">
        <v>327.59000000000003</v>
      </c>
      <c r="J373" s="822">
        <v>1.2702702702702702</v>
      </c>
      <c r="K373" s="822">
        <v>69.7</v>
      </c>
      <c r="L373" s="831">
        <v>3.7</v>
      </c>
      <c r="M373" s="831">
        <v>257.89000000000004</v>
      </c>
      <c r="N373" s="822">
        <v>1</v>
      </c>
      <c r="O373" s="822">
        <v>69.7</v>
      </c>
      <c r="P373" s="831">
        <v>4.3999999999999995</v>
      </c>
      <c r="Q373" s="831">
        <v>306.68</v>
      </c>
      <c r="R373" s="827">
        <v>1.189189189189189</v>
      </c>
      <c r="S373" s="832">
        <v>69.700000000000017</v>
      </c>
    </row>
    <row r="374" spans="1:19" ht="14.45" customHeight="1" x14ac:dyDescent="0.2">
      <c r="A374" s="821" t="s">
        <v>4962</v>
      </c>
      <c r="B374" s="822" t="s">
        <v>4963</v>
      </c>
      <c r="C374" s="822" t="s">
        <v>588</v>
      </c>
      <c r="D374" s="822" t="s">
        <v>1717</v>
      </c>
      <c r="E374" s="822" t="s">
        <v>4959</v>
      </c>
      <c r="F374" s="822" t="s">
        <v>4978</v>
      </c>
      <c r="G374" s="822" t="s">
        <v>4979</v>
      </c>
      <c r="H374" s="831">
        <v>127</v>
      </c>
      <c r="I374" s="831">
        <v>10541</v>
      </c>
      <c r="J374" s="822">
        <v>0.72958194905869322</v>
      </c>
      <c r="K374" s="822">
        <v>83</v>
      </c>
      <c r="L374" s="831">
        <v>172</v>
      </c>
      <c r="M374" s="831">
        <v>14448</v>
      </c>
      <c r="N374" s="822">
        <v>1</v>
      </c>
      <c r="O374" s="822">
        <v>84</v>
      </c>
      <c r="P374" s="831">
        <v>94</v>
      </c>
      <c r="Q374" s="831">
        <v>7990</v>
      </c>
      <c r="R374" s="827">
        <v>0.55301771871539318</v>
      </c>
      <c r="S374" s="832">
        <v>85</v>
      </c>
    </row>
    <row r="375" spans="1:19" ht="14.45" customHeight="1" x14ac:dyDescent="0.2">
      <c r="A375" s="821" t="s">
        <v>4962</v>
      </c>
      <c r="B375" s="822" t="s">
        <v>4963</v>
      </c>
      <c r="C375" s="822" t="s">
        <v>588</v>
      </c>
      <c r="D375" s="822" t="s">
        <v>1717</v>
      </c>
      <c r="E375" s="822" t="s">
        <v>4959</v>
      </c>
      <c r="F375" s="822" t="s">
        <v>4980</v>
      </c>
      <c r="G375" s="822" t="s">
        <v>4981</v>
      </c>
      <c r="H375" s="831">
        <v>3</v>
      </c>
      <c r="I375" s="831">
        <v>318</v>
      </c>
      <c r="J375" s="822"/>
      <c r="K375" s="822">
        <v>106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4962</v>
      </c>
      <c r="B376" s="822" t="s">
        <v>4963</v>
      </c>
      <c r="C376" s="822" t="s">
        <v>588</v>
      </c>
      <c r="D376" s="822" t="s">
        <v>1717</v>
      </c>
      <c r="E376" s="822" t="s">
        <v>4959</v>
      </c>
      <c r="F376" s="822" t="s">
        <v>4982</v>
      </c>
      <c r="G376" s="822" t="s">
        <v>4983</v>
      </c>
      <c r="H376" s="831">
        <v>52</v>
      </c>
      <c r="I376" s="831">
        <v>1924</v>
      </c>
      <c r="J376" s="822">
        <v>1.1774785801713585</v>
      </c>
      <c r="K376" s="822">
        <v>37</v>
      </c>
      <c r="L376" s="831">
        <v>43</v>
      </c>
      <c r="M376" s="831">
        <v>1634</v>
      </c>
      <c r="N376" s="822">
        <v>1</v>
      </c>
      <c r="O376" s="822">
        <v>38</v>
      </c>
      <c r="P376" s="831">
        <v>35</v>
      </c>
      <c r="Q376" s="831">
        <v>1330</v>
      </c>
      <c r="R376" s="827">
        <v>0.81395348837209303</v>
      </c>
      <c r="S376" s="832">
        <v>38</v>
      </c>
    </row>
    <row r="377" spans="1:19" ht="14.45" customHeight="1" x14ac:dyDescent="0.2">
      <c r="A377" s="821" t="s">
        <v>4962</v>
      </c>
      <c r="B377" s="822" t="s">
        <v>4963</v>
      </c>
      <c r="C377" s="822" t="s">
        <v>588</v>
      </c>
      <c r="D377" s="822" t="s">
        <v>1717</v>
      </c>
      <c r="E377" s="822" t="s">
        <v>4959</v>
      </c>
      <c r="F377" s="822" t="s">
        <v>4984</v>
      </c>
      <c r="G377" s="822" t="s">
        <v>4985</v>
      </c>
      <c r="H377" s="831"/>
      <c r="I377" s="831"/>
      <c r="J377" s="822"/>
      <c r="K377" s="822"/>
      <c r="L377" s="831">
        <v>9</v>
      </c>
      <c r="M377" s="831">
        <v>45</v>
      </c>
      <c r="N377" s="822">
        <v>1</v>
      </c>
      <c r="O377" s="822">
        <v>5</v>
      </c>
      <c r="P377" s="831">
        <v>3</v>
      </c>
      <c r="Q377" s="831">
        <v>15</v>
      </c>
      <c r="R377" s="827">
        <v>0.33333333333333331</v>
      </c>
      <c r="S377" s="832">
        <v>5</v>
      </c>
    </row>
    <row r="378" spans="1:19" ht="14.45" customHeight="1" x14ac:dyDescent="0.2">
      <c r="A378" s="821" t="s">
        <v>4962</v>
      </c>
      <c r="B378" s="822" t="s">
        <v>4963</v>
      </c>
      <c r="C378" s="822" t="s">
        <v>588</v>
      </c>
      <c r="D378" s="822" t="s">
        <v>1717</v>
      </c>
      <c r="E378" s="822" t="s">
        <v>4959</v>
      </c>
      <c r="F378" s="822" t="s">
        <v>4986</v>
      </c>
      <c r="G378" s="822" t="s">
        <v>4987</v>
      </c>
      <c r="H378" s="831">
        <v>3</v>
      </c>
      <c r="I378" s="831">
        <v>15</v>
      </c>
      <c r="J378" s="822">
        <v>0.6</v>
      </c>
      <c r="K378" s="822">
        <v>5</v>
      </c>
      <c r="L378" s="831">
        <v>5</v>
      </c>
      <c r="M378" s="831">
        <v>25</v>
      </c>
      <c r="N378" s="822">
        <v>1</v>
      </c>
      <c r="O378" s="822">
        <v>5</v>
      </c>
      <c r="P378" s="831">
        <v>4</v>
      </c>
      <c r="Q378" s="831">
        <v>20</v>
      </c>
      <c r="R378" s="827">
        <v>0.8</v>
      </c>
      <c r="S378" s="832">
        <v>5</v>
      </c>
    </row>
    <row r="379" spans="1:19" ht="14.45" customHeight="1" x14ac:dyDescent="0.2">
      <c r="A379" s="821" t="s">
        <v>4962</v>
      </c>
      <c r="B379" s="822" t="s">
        <v>4963</v>
      </c>
      <c r="C379" s="822" t="s">
        <v>588</v>
      </c>
      <c r="D379" s="822" t="s">
        <v>1717</v>
      </c>
      <c r="E379" s="822" t="s">
        <v>4959</v>
      </c>
      <c r="F379" s="822" t="s">
        <v>4989</v>
      </c>
      <c r="G379" s="822" t="s">
        <v>4990</v>
      </c>
      <c r="H379" s="831">
        <v>12</v>
      </c>
      <c r="I379" s="831">
        <v>2892</v>
      </c>
      <c r="J379" s="822">
        <v>1.3278236914600552</v>
      </c>
      <c r="K379" s="822">
        <v>241</v>
      </c>
      <c r="L379" s="831">
        <v>9</v>
      </c>
      <c r="M379" s="831">
        <v>2178</v>
      </c>
      <c r="N379" s="822">
        <v>1</v>
      </c>
      <c r="O379" s="822">
        <v>242</v>
      </c>
      <c r="P379" s="831">
        <v>15</v>
      </c>
      <c r="Q379" s="831">
        <v>3645</v>
      </c>
      <c r="R379" s="827">
        <v>1.6735537190082646</v>
      </c>
      <c r="S379" s="832">
        <v>243</v>
      </c>
    </row>
    <row r="380" spans="1:19" ht="14.45" customHeight="1" x14ac:dyDescent="0.2">
      <c r="A380" s="821" t="s">
        <v>4962</v>
      </c>
      <c r="B380" s="822" t="s">
        <v>4963</v>
      </c>
      <c r="C380" s="822" t="s">
        <v>588</v>
      </c>
      <c r="D380" s="822" t="s">
        <v>1717</v>
      </c>
      <c r="E380" s="822" t="s">
        <v>4959</v>
      </c>
      <c r="F380" s="822" t="s">
        <v>4991</v>
      </c>
      <c r="G380" s="822" t="s">
        <v>4992</v>
      </c>
      <c r="H380" s="831">
        <v>6</v>
      </c>
      <c r="I380" s="831">
        <v>2292</v>
      </c>
      <c r="J380" s="822">
        <v>0.99479166666666663</v>
      </c>
      <c r="K380" s="822">
        <v>382</v>
      </c>
      <c r="L380" s="831">
        <v>6</v>
      </c>
      <c r="M380" s="831">
        <v>2304</v>
      </c>
      <c r="N380" s="822">
        <v>1</v>
      </c>
      <c r="O380" s="822">
        <v>384</v>
      </c>
      <c r="P380" s="831">
        <v>3</v>
      </c>
      <c r="Q380" s="831">
        <v>1155</v>
      </c>
      <c r="R380" s="827">
        <v>0.50130208333333337</v>
      </c>
      <c r="S380" s="832">
        <v>385</v>
      </c>
    </row>
    <row r="381" spans="1:19" ht="14.45" customHeight="1" x14ac:dyDescent="0.2">
      <c r="A381" s="821" t="s">
        <v>4962</v>
      </c>
      <c r="B381" s="822" t="s">
        <v>4963</v>
      </c>
      <c r="C381" s="822" t="s">
        <v>588</v>
      </c>
      <c r="D381" s="822" t="s">
        <v>1717</v>
      </c>
      <c r="E381" s="822" t="s">
        <v>4959</v>
      </c>
      <c r="F381" s="822" t="s">
        <v>4995</v>
      </c>
      <c r="G381" s="822" t="s">
        <v>4996</v>
      </c>
      <c r="H381" s="831">
        <v>64</v>
      </c>
      <c r="I381" s="831">
        <v>5824</v>
      </c>
      <c r="J381" s="822">
        <v>0.810126582278481</v>
      </c>
      <c r="K381" s="822">
        <v>91</v>
      </c>
      <c r="L381" s="831">
        <v>79</v>
      </c>
      <c r="M381" s="831">
        <v>7189</v>
      </c>
      <c r="N381" s="822">
        <v>1</v>
      </c>
      <c r="O381" s="822">
        <v>91</v>
      </c>
      <c r="P381" s="831">
        <v>44</v>
      </c>
      <c r="Q381" s="831">
        <v>4048</v>
      </c>
      <c r="R381" s="827">
        <v>0.56308248713312004</v>
      </c>
      <c r="S381" s="832">
        <v>92</v>
      </c>
    </row>
    <row r="382" spans="1:19" ht="14.45" customHeight="1" x14ac:dyDescent="0.2">
      <c r="A382" s="821" t="s">
        <v>4962</v>
      </c>
      <c r="B382" s="822" t="s">
        <v>4963</v>
      </c>
      <c r="C382" s="822" t="s">
        <v>588</v>
      </c>
      <c r="D382" s="822" t="s">
        <v>1717</v>
      </c>
      <c r="E382" s="822" t="s">
        <v>4959</v>
      </c>
      <c r="F382" s="822" t="s">
        <v>4999</v>
      </c>
      <c r="G382" s="822" t="s">
        <v>5000</v>
      </c>
      <c r="H382" s="831">
        <v>12</v>
      </c>
      <c r="I382" s="831">
        <v>972</v>
      </c>
      <c r="J382" s="822">
        <v>0.5714285714285714</v>
      </c>
      <c r="K382" s="822">
        <v>81</v>
      </c>
      <c r="L382" s="831">
        <v>21</v>
      </c>
      <c r="M382" s="831">
        <v>1701</v>
      </c>
      <c r="N382" s="822">
        <v>1</v>
      </c>
      <c r="O382" s="822">
        <v>81</v>
      </c>
      <c r="P382" s="831">
        <v>12</v>
      </c>
      <c r="Q382" s="831">
        <v>984</v>
      </c>
      <c r="R382" s="827">
        <v>0.57848324514991178</v>
      </c>
      <c r="S382" s="832">
        <v>82</v>
      </c>
    </row>
    <row r="383" spans="1:19" ht="14.45" customHeight="1" x14ac:dyDescent="0.2">
      <c r="A383" s="821" t="s">
        <v>4962</v>
      </c>
      <c r="B383" s="822" t="s">
        <v>4963</v>
      </c>
      <c r="C383" s="822" t="s">
        <v>588</v>
      </c>
      <c r="D383" s="822" t="s">
        <v>1717</v>
      </c>
      <c r="E383" s="822" t="s">
        <v>4959</v>
      </c>
      <c r="F383" s="822" t="s">
        <v>5001</v>
      </c>
      <c r="G383" s="822" t="s">
        <v>5002</v>
      </c>
      <c r="H383" s="831">
        <v>568</v>
      </c>
      <c r="I383" s="831">
        <v>72136</v>
      </c>
      <c r="J383" s="822">
        <v>0.83455967420982002</v>
      </c>
      <c r="K383" s="822">
        <v>127</v>
      </c>
      <c r="L383" s="831">
        <v>686</v>
      </c>
      <c r="M383" s="831">
        <v>86436</v>
      </c>
      <c r="N383" s="822">
        <v>1</v>
      </c>
      <c r="O383" s="822">
        <v>126</v>
      </c>
      <c r="P383" s="831">
        <v>457</v>
      </c>
      <c r="Q383" s="831">
        <v>58039</v>
      </c>
      <c r="R383" s="827">
        <v>0.67146790689064739</v>
      </c>
      <c r="S383" s="832">
        <v>127</v>
      </c>
    </row>
    <row r="384" spans="1:19" ht="14.45" customHeight="1" x14ac:dyDescent="0.2">
      <c r="A384" s="821" t="s">
        <v>4962</v>
      </c>
      <c r="B384" s="822" t="s">
        <v>4963</v>
      </c>
      <c r="C384" s="822" t="s">
        <v>588</v>
      </c>
      <c r="D384" s="822" t="s">
        <v>1717</v>
      </c>
      <c r="E384" s="822" t="s">
        <v>4959</v>
      </c>
      <c r="F384" s="822" t="s">
        <v>5009</v>
      </c>
      <c r="G384" s="822" t="s">
        <v>5010</v>
      </c>
      <c r="H384" s="831"/>
      <c r="I384" s="831"/>
      <c r="J384" s="822"/>
      <c r="K384" s="822"/>
      <c r="L384" s="831"/>
      <c r="M384" s="831"/>
      <c r="N384" s="822"/>
      <c r="O384" s="822"/>
      <c r="P384" s="831">
        <v>3</v>
      </c>
      <c r="Q384" s="831">
        <v>2064</v>
      </c>
      <c r="R384" s="827"/>
      <c r="S384" s="832">
        <v>688</v>
      </c>
    </row>
    <row r="385" spans="1:19" ht="14.45" customHeight="1" x14ac:dyDescent="0.2">
      <c r="A385" s="821" t="s">
        <v>4962</v>
      </c>
      <c r="B385" s="822" t="s">
        <v>4963</v>
      </c>
      <c r="C385" s="822" t="s">
        <v>588</v>
      </c>
      <c r="D385" s="822" t="s">
        <v>1717</v>
      </c>
      <c r="E385" s="822" t="s">
        <v>4959</v>
      </c>
      <c r="F385" s="822" t="s">
        <v>5015</v>
      </c>
      <c r="G385" s="822" t="s">
        <v>5016</v>
      </c>
      <c r="H385" s="831"/>
      <c r="I385" s="831"/>
      <c r="J385" s="822"/>
      <c r="K385" s="822"/>
      <c r="L385" s="831">
        <v>2</v>
      </c>
      <c r="M385" s="831">
        <v>3374</v>
      </c>
      <c r="N385" s="822">
        <v>1</v>
      </c>
      <c r="O385" s="822">
        <v>1687</v>
      </c>
      <c r="P385" s="831">
        <v>1</v>
      </c>
      <c r="Q385" s="831">
        <v>1693</v>
      </c>
      <c r="R385" s="827">
        <v>0.50177830468286899</v>
      </c>
      <c r="S385" s="832">
        <v>1693</v>
      </c>
    </row>
    <row r="386" spans="1:19" ht="14.45" customHeight="1" x14ac:dyDescent="0.2">
      <c r="A386" s="821" t="s">
        <v>4962</v>
      </c>
      <c r="B386" s="822" t="s">
        <v>4963</v>
      </c>
      <c r="C386" s="822" t="s">
        <v>588</v>
      </c>
      <c r="D386" s="822" t="s">
        <v>1717</v>
      </c>
      <c r="E386" s="822" t="s">
        <v>4959</v>
      </c>
      <c r="F386" s="822" t="s">
        <v>5019</v>
      </c>
      <c r="G386" s="822" t="s">
        <v>5020</v>
      </c>
      <c r="H386" s="831">
        <v>11</v>
      </c>
      <c r="I386" s="831">
        <v>14443</v>
      </c>
      <c r="J386" s="822">
        <v>1.5619119714502001</v>
      </c>
      <c r="K386" s="822">
        <v>1313</v>
      </c>
      <c r="L386" s="831">
        <v>7</v>
      </c>
      <c r="M386" s="831">
        <v>9247</v>
      </c>
      <c r="N386" s="822">
        <v>1</v>
      </c>
      <c r="O386" s="822">
        <v>1321</v>
      </c>
      <c r="P386" s="831">
        <v>9</v>
      </c>
      <c r="Q386" s="831">
        <v>11952</v>
      </c>
      <c r="R386" s="827">
        <v>1.2925273061533471</v>
      </c>
      <c r="S386" s="832">
        <v>1328</v>
      </c>
    </row>
    <row r="387" spans="1:19" ht="14.45" customHeight="1" x14ac:dyDescent="0.2">
      <c r="A387" s="821" t="s">
        <v>4962</v>
      </c>
      <c r="B387" s="822" t="s">
        <v>4963</v>
      </c>
      <c r="C387" s="822" t="s">
        <v>588</v>
      </c>
      <c r="D387" s="822" t="s">
        <v>1717</v>
      </c>
      <c r="E387" s="822" t="s">
        <v>4959</v>
      </c>
      <c r="F387" s="822" t="s">
        <v>5021</v>
      </c>
      <c r="G387" s="822" t="s">
        <v>5022</v>
      </c>
      <c r="H387" s="831">
        <v>3</v>
      </c>
      <c r="I387" s="831">
        <v>2925</v>
      </c>
      <c r="J387" s="822">
        <v>0.99287169042769863</v>
      </c>
      <c r="K387" s="822">
        <v>975</v>
      </c>
      <c r="L387" s="831">
        <v>3</v>
      </c>
      <c r="M387" s="831">
        <v>2946</v>
      </c>
      <c r="N387" s="822">
        <v>1</v>
      </c>
      <c r="O387" s="822">
        <v>982</v>
      </c>
      <c r="P387" s="831">
        <v>3</v>
      </c>
      <c r="Q387" s="831">
        <v>2967</v>
      </c>
      <c r="R387" s="827">
        <v>1.0071283095723014</v>
      </c>
      <c r="S387" s="832">
        <v>989</v>
      </c>
    </row>
    <row r="388" spans="1:19" ht="14.45" customHeight="1" x14ac:dyDescent="0.2">
      <c r="A388" s="821" t="s">
        <v>4962</v>
      </c>
      <c r="B388" s="822" t="s">
        <v>4963</v>
      </c>
      <c r="C388" s="822" t="s">
        <v>588</v>
      </c>
      <c r="D388" s="822" t="s">
        <v>1717</v>
      </c>
      <c r="E388" s="822" t="s">
        <v>4959</v>
      </c>
      <c r="F388" s="822" t="s">
        <v>5027</v>
      </c>
      <c r="G388" s="822" t="s">
        <v>5028</v>
      </c>
      <c r="H388" s="831">
        <v>6</v>
      </c>
      <c r="I388" s="831">
        <v>984</v>
      </c>
      <c r="J388" s="822">
        <v>0.35080213903743318</v>
      </c>
      <c r="K388" s="822">
        <v>164</v>
      </c>
      <c r="L388" s="831">
        <v>17</v>
      </c>
      <c r="M388" s="831">
        <v>2805</v>
      </c>
      <c r="N388" s="822">
        <v>1</v>
      </c>
      <c r="O388" s="822">
        <v>165</v>
      </c>
      <c r="P388" s="831">
        <v>8</v>
      </c>
      <c r="Q388" s="831">
        <v>1328</v>
      </c>
      <c r="R388" s="827">
        <v>0.4734402852049911</v>
      </c>
      <c r="S388" s="832">
        <v>166</v>
      </c>
    </row>
    <row r="389" spans="1:19" ht="14.45" customHeight="1" x14ac:dyDescent="0.2">
      <c r="A389" s="821" t="s">
        <v>4962</v>
      </c>
      <c r="B389" s="822" t="s">
        <v>4963</v>
      </c>
      <c r="C389" s="822" t="s">
        <v>588</v>
      </c>
      <c r="D389" s="822" t="s">
        <v>1717</v>
      </c>
      <c r="E389" s="822" t="s">
        <v>4959</v>
      </c>
      <c r="F389" s="822" t="s">
        <v>5029</v>
      </c>
      <c r="G389" s="822" t="s">
        <v>5030</v>
      </c>
      <c r="H389" s="831">
        <v>388</v>
      </c>
      <c r="I389" s="831">
        <v>12933.3</v>
      </c>
      <c r="J389" s="822">
        <v>0.71985079013104281</v>
      </c>
      <c r="K389" s="822">
        <v>33.333247422680408</v>
      </c>
      <c r="L389" s="831">
        <v>539</v>
      </c>
      <c r="M389" s="831">
        <v>17966.64</v>
      </c>
      <c r="N389" s="822">
        <v>1</v>
      </c>
      <c r="O389" s="822">
        <v>33.333283858998144</v>
      </c>
      <c r="P389" s="831">
        <v>409</v>
      </c>
      <c r="Q389" s="831">
        <v>15129.979999999998</v>
      </c>
      <c r="R389" s="827">
        <v>0.84211516454940927</v>
      </c>
      <c r="S389" s="832">
        <v>36.99261613691931</v>
      </c>
    </row>
    <row r="390" spans="1:19" ht="14.45" customHeight="1" x14ac:dyDescent="0.2">
      <c r="A390" s="821" t="s">
        <v>4962</v>
      </c>
      <c r="B390" s="822" t="s">
        <v>4963</v>
      </c>
      <c r="C390" s="822" t="s">
        <v>588</v>
      </c>
      <c r="D390" s="822" t="s">
        <v>1717</v>
      </c>
      <c r="E390" s="822" t="s">
        <v>4959</v>
      </c>
      <c r="F390" s="822" t="s">
        <v>5031</v>
      </c>
      <c r="G390" s="822" t="s">
        <v>5032</v>
      </c>
      <c r="H390" s="831">
        <v>3</v>
      </c>
      <c r="I390" s="831">
        <v>348</v>
      </c>
      <c r="J390" s="822">
        <v>1.5</v>
      </c>
      <c r="K390" s="822">
        <v>116</v>
      </c>
      <c r="L390" s="831">
        <v>2</v>
      </c>
      <c r="M390" s="831">
        <v>232</v>
      </c>
      <c r="N390" s="822">
        <v>1</v>
      </c>
      <c r="O390" s="822">
        <v>116</v>
      </c>
      <c r="P390" s="831">
        <v>5</v>
      </c>
      <c r="Q390" s="831">
        <v>585</v>
      </c>
      <c r="R390" s="827">
        <v>2.521551724137931</v>
      </c>
      <c r="S390" s="832">
        <v>117</v>
      </c>
    </row>
    <row r="391" spans="1:19" ht="14.45" customHeight="1" x14ac:dyDescent="0.2">
      <c r="A391" s="821" t="s">
        <v>4962</v>
      </c>
      <c r="B391" s="822" t="s">
        <v>4963</v>
      </c>
      <c r="C391" s="822" t="s">
        <v>588</v>
      </c>
      <c r="D391" s="822" t="s">
        <v>1717</v>
      </c>
      <c r="E391" s="822" t="s">
        <v>4959</v>
      </c>
      <c r="F391" s="822" t="s">
        <v>5035</v>
      </c>
      <c r="G391" s="822" t="s">
        <v>5036</v>
      </c>
      <c r="H391" s="831">
        <v>22</v>
      </c>
      <c r="I391" s="831">
        <v>1892</v>
      </c>
      <c r="J391" s="822">
        <v>1.2081736909323115</v>
      </c>
      <c r="K391" s="822">
        <v>86</v>
      </c>
      <c r="L391" s="831">
        <v>18</v>
      </c>
      <c r="M391" s="831">
        <v>1566</v>
      </c>
      <c r="N391" s="822">
        <v>1</v>
      </c>
      <c r="O391" s="822">
        <v>87</v>
      </c>
      <c r="P391" s="831">
        <v>22</v>
      </c>
      <c r="Q391" s="831">
        <v>1936</v>
      </c>
      <c r="R391" s="827">
        <v>1.2362707535121329</v>
      </c>
      <c r="S391" s="832">
        <v>88</v>
      </c>
    </row>
    <row r="392" spans="1:19" ht="14.45" customHeight="1" x14ac:dyDescent="0.2">
      <c r="A392" s="821" t="s">
        <v>4962</v>
      </c>
      <c r="B392" s="822" t="s">
        <v>4963</v>
      </c>
      <c r="C392" s="822" t="s">
        <v>588</v>
      </c>
      <c r="D392" s="822" t="s">
        <v>1717</v>
      </c>
      <c r="E392" s="822" t="s">
        <v>4959</v>
      </c>
      <c r="F392" s="822" t="s">
        <v>5037</v>
      </c>
      <c r="G392" s="822" t="s">
        <v>5038</v>
      </c>
      <c r="H392" s="831">
        <v>17</v>
      </c>
      <c r="I392" s="831">
        <v>544</v>
      </c>
      <c r="J392" s="822">
        <v>1.4986225895316805</v>
      </c>
      <c r="K392" s="822">
        <v>32</v>
      </c>
      <c r="L392" s="831">
        <v>11</v>
      </c>
      <c r="M392" s="831">
        <v>363</v>
      </c>
      <c r="N392" s="822">
        <v>1</v>
      </c>
      <c r="O392" s="822">
        <v>33</v>
      </c>
      <c r="P392" s="831">
        <v>11</v>
      </c>
      <c r="Q392" s="831">
        <v>363</v>
      </c>
      <c r="R392" s="827">
        <v>1</v>
      </c>
      <c r="S392" s="832">
        <v>33</v>
      </c>
    </row>
    <row r="393" spans="1:19" ht="14.45" customHeight="1" x14ac:dyDescent="0.2">
      <c r="A393" s="821" t="s">
        <v>4962</v>
      </c>
      <c r="B393" s="822" t="s">
        <v>4963</v>
      </c>
      <c r="C393" s="822" t="s">
        <v>588</v>
      </c>
      <c r="D393" s="822" t="s">
        <v>1717</v>
      </c>
      <c r="E393" s="822" t="s">
        <v>4959</v>
      </c>
      <c r="F393" s="822" t="s">
        <v>5043</v>
      </c>
      <c r="G393" s="822" t="s">
        <v>5044</v>
      </c>
      <c r="H393" s="831">
        <v>13</v>
      </c>
      <c r="I393" s="831">
        <v>6448</v>
      </c>
      <c r="J393" s="822">
        <v>0.80761523046092187</v>
      </c>
      <c r="K393" s="822">
        <v>496</v>
      </c>
      <c r="L393" s="831">
        <v>16</v>
      </c>
      <c r="M393" s="831">
        <v>7984</v>
      </c>
      <c r="N393" s="822">
        <v>1</v>
      </c>
      <c r="O393" s="822">
        <v>499</v>
      </c>
      <c r="P393" s="831">
        <v>10</v>
      </c>
      <c r="Q393" s="831">
        <v>5010</v>
      </c>
      <c r="R393" s="827">
        <v>0.62750501002004011</v>
      </c>
      <c r="S393" s="832">
        <v>501</v>
      </c>
    </row>
    <row r="394" spans="1:19" ht="14.45" customHeight="1" x14ac:dyDescent="0.2">
      <c r="A394" s="821" t="s">
        <v>4962</v>
      </c>
      <c r="B394" s="822" t="s">
        <v>4963</v>
      </c>
      <c r="C394" s="822" t="s">
        <v>588</v>
      </c>
      <c r="D394" s="822" t="s">
        <v>1717</v>
      </c>
      <c r="E394" s="822" t="s">
        <v>4959</v>
      </c>
      <c r="F394" s="822" t="s">
        <v>5047</v>
      </c>
      <c r="G394" s="822" t="s">
        <v>5048</v>
      </c>
      <c r="H394" s="831">
        <v>3</v>
      </c>
      <c r="I394" s="831">
        <v>474</v>
      </c>
      <c r="J394" s="822">
        <v>1.5</v>
      </c>
      <c r="K394" s="822">
        <v>158</v>
      </c>
      <c r="L394" s="831">
        <v>2</v>
      </c>
      <c r="M394" s="831">
        <v>316</v>
      </c>
      <c r="N394" s="822">
        <v>1</v>
      </c>
      <c r="O394" s="822">
        <v>158</v>
      </c>
      <c r="P394" s="831">
        <v>2</v>
      </c>
      <c r="Q394" s="831">
        <v>318</v>
      </c>
      <c r="R394" s="827">
        <v>1.0063291139240507</v>
      </c>
      <c r="S394" s="832">
        <v>159</v>
      </c>
    </row>
    <row r="395" spans="1:19" ht="14.45" customHeight="1" x14ac:dyDescent="0.2">
      <c r="A395" s="821" t="s">
        <v>4962</v>
      </c>
      <c r="B395" s="822" t="s">
        <v>4963</v>
      </c>
      <c r="C395" s="822" t="s">
        <v>588</v>
      </c>
      <c r="D395" s="822" t="s">
        <v>1717</v>
      </c>
      <c r="E395" s="822" t="s">
        <v>4959</v>
      </c>
      <c r="F395" s="822" t="s">
        <v>5049</v>
      </c>
      <c r="G395" s="822" t="s">
        <v>5050</v>
      </c>
      <c r="H395" s="831">
        <v>1</v>
      </c>
      <c r="I395" s="831">
        <v>59</v>
      </c>
      <c r="J395" s="822"/>
      <c r="K395" s="822">
        <v>59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4962</v>
      </c>
      <c r="B396" s="822" t="s">
        <v>4963</v>
      </c>
      <c r="C396" s="822" t="s">
        <v>588</v>
      </c>
      <c r="D396" s="822" t="s">
        <v>1717</v>
      </c>
      <c r="E396" s="822" t="s">
        <v>4959</v>
      </c>
      <c r="F396" s="822" t="s">
        <v>4960</v>
      </c>
      <c r="G396" s="822" t="s">
        <v>4961</v>
      </c>
      <c r="H396" s="831">
        <v>52</v>
      </c>
      <c r="I396" s="831">
        <v>13104</v>
      </c>
      <c r="J396" s="822">
        <v>0.65304495165952359</v>
      </c>
      <c r="K396" s="822">
        <v>252</v>
      </c>
      <c r="L396" s="831">
        <v>79</v>
      </c>
      <c r="M396" s="831">
        <v>20066</v>
      </c>
      <c r="N396" s="822">
        <v>1</v>
      </c>
      <c r="O396" s="822">
        <v>254</v>
      </c>
      <c r="P396" s="831">
        <v>53</v>
      </c>
      <c r="Q396" s="831">
        <v>13515</v>
      </c>
      <c r="R396" s="827">
        <v>0.6735273597129473</v>
      </c>
      <c r="S396" s="832">
        <v>255</v>
      </c>
    </row>
    <row r="397" spans="1:19" ht="14.45" customHeight="1" x14ac:dyDescent="0.2">
      <c r="A397" s="821" t="s">
        <v>4962</v>
      </c>
      <c r="B397" s="822" t="s">
        <v>4963</v>
      </c>
      <c r="C397" s="822" t="s">
        <v>588</v>
      </c>
      <c r="D397" s="822" t="s">
        <v>1717</v>
      </c>
      <c r="E397" s="822" t="s">
        <v>4959</v>
      </c>
      <c r="F397" s="822" t="s">
        <v>5057</v>
      </c>
      <c r="G397" s="822" t="s">
        <v>5058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1072</v>
      </c>
      <c r="R397" s="827"/>
      <c r="S397" s="832">
        <v>1072</v>
      </c>
    </row>
    <row r="398" spans="1:19" ht="14.45" customHeight="1" x14ac:dyDescent="0.2">
      <c r="A398" s="821" t="s">
        <v>4962</v>
      </c>
      <c r="B398" s="822" t="s">
        <v>4963</v>
      </c>
      <c r="C398" s="822" t="s">
        <v>588</v>
      </c>
      <c r="D398" s="822" t="s">
        <v>1717</v>
      </c>
      <c r="E398" s="822" t="s">
        <v>4959</v>
      </c>
      <c r="F398" s="822" t="s">
        <v>5061</v>
      </c>
      <c r="G398" s="822" t="s">
        <v>5062</v>
      </c>
      <c r="H398" s="831">
        <v>1</v>
      </c>
      <c r="I398" s="831">
        <v>124</v>
      </c>
      <c r="J398" s="822">
        <v>0.99199999999999999</v>
      </c>
      <c r="K398" s="822">
        <v>124</v>
      </c>
      <c r="L398" s="831">
        <v>1</v>
      </c>
      <c r="M398" s="831">
        <v>125</v>
      </c>
      <c r="N398" s="822">
        <v>1</v>
      </c>
      <c r="O398" s="822">
        <v>125</v>
      </c>
      <c r="P398" s="831"/>
      <c r="Q398" s="831"/>
      <c r="R398" s="827"/>
      <c r="S398" s="832"/>
    </row>
    <row r="399" spans="1:19" ht="14.45" customHeight="1" x14ac:dyDescent="0.2">
      <c r="A399" s="821" t="s">
        <v>4962</v>
      </c>
      <c r="B399" s="822" t="s">
        <v>4963</v>
      </c>
      <c r="C399" s="822" t="s">
        <v>588</v>
      </c>
      <c r="D399" s="822" t="s">
        <v>1717</v>
      </c>
      <c r="E399" s="822" t="s">
        <v>4959</v>
      </c>
      <c r="F399" s="822" t="s">
        <v>5065</v>
      </c>
      <c r="G399" s="822" t="s">
        <v>5066</v>
      </c>
      <c r="H399" s="831">
        <v>4</v>
      </c>
      <c r="I399" s="831">
        <v>1500</v>
      </c>
      <c r="J399" s="822">
        <v>1.3297872340425532</v>
      </c>
      <c r="K399" s="822">
        <v>375</v>
      </c>
      <c r="L399" s="831">
        <v>3</v>
      </c>
      <c r="M399" s="831">
        <v>1128</v>
      </c>
      <c r="N399" s="822">
        <v>1</v>
      </c>
      <c r="O399" s="822">
        <v>376</v>
      </c>
      <c r="P399" s="831"/>
      <c r="Q399" s="831"/>
      <c r="R399" s="827"/>
      <c r="S399" s="832"/>
    </row>
    <row r="400" spans="1:19" ht="14.45" customHeight="1" x14ac:dyDescent="0.2">
      <c r="A400" s="821" t="s">
        <v>4962</v>
      </c>
      <c r="B400" s="822" t="s">
        <v>4963</v>
      </c>
      <c r="C400" s="822" t="s">
        <v>588</v>
      </c>
      <c r="D400" s="822" t="s">
        <v>1717</v>
      </c>
      <c r="E400" s="822" t="s">
        <v>4959</v>
      </c>
      <c r="F400" s="822" t="s">
        <v>5067</v>
      </c>
      <c r="G400" s="822" t="s">
        <v>5068</v>
      </c>
      <c r="H400" s="831">
        <v>1</v>
      </c>
      <c r="I400" s="831">
        <v>984</v>
      </c>
      <c r="J400" s="822"/>
      <c r="K400" s="822">
        <v>984</v>
      </c>
      <c r="L400" s="831"/>
      <c r="M400" s="831"/>
      <c r="N400" s="822"/>
      <c r="O400" s="822"/>
      <c r="P400" s="831">
        <v>1</v>
      </c>
      <c r="Q400" s="831">
        <v>993</v>
      </c>
      <c r="R400" s="827"/>
      <c r="S400" s="832">
        <v>993</v>
      </c>
    </row>
    <row r="401" spans="1:19" ht="14.45" customHeight="1" x14ac:dyDescent="0.2">
      <c r="A401" s="821" t="s">
        <v>4962</v>
      </c>
      <c r="B401" s="822" t="s">
        <v>4963</v>
      </c>
      <c r="C401" s="822" t="s">
        <v>588</v>
      </c>
      <c r="D401" s="822" t="s">
        <v>1717</v>
      </c>
      <c r="E401" s="822" t="s">
        <v>4959</v>
      </c>
      <c r="F401" s="822" t="s">
        <v>5071</v>
      </c>
      <c r="G401" s="822" t="s">
        <v>5072</v>
      </c>
      <c r="H401" s="831">
        <v>3</v>
      </c>
      <c r="I401" s="831">
        <v>1059</v>
      </c>
      <c r="J401" s="822">
        <v>0.4971830985915493</v>
      </c>
      <c r="K401" s="822">
        <v>353</v>
      </c>
      <c r="L401" s="831">
        <v>6</v>
      </c>
      <c r="M401" s="831">
        <v>2130</v>
      </c>
      <c r="N401" s="822">
        <v>1</v>
      </c>
      <c r="O401" s="822">
        <v>355</v>
      </c>
      <c r="P401" s="831">
        <v>7</v>
      </c>
      <c r="Q401" s="831">
        <v>2492</v>
      </c>
      <c r="R401" s="827">
        <v>1.1699530516431924</v>
      </c>
      <c r="S401" s="832">
        <v>356</v>
      </c>
    </row>
    <row r="402" spans="1:19" ht="14.45" customHeight="1" x14ac:dyDescent="0.2">
      <c r="A402" s="821" t="s">
        <v>4962</v>
      </c>
      <c r="B402" s="822" t="s">
        <v>4963</v>
      </c>
      <c r="C402" s="822" t="s">
        <v>588</v>
      </c>
      <c r="D402" s="822" t="s">
        <v>1717</v>
      </c>
      <c r="E402" s="822" t="s">
        <v>4959</v>
      </c>
      <c r="F402" s="822" t="s">
        <v>5073</v>
      </c>
      <c r="G402" s="822" t="s">
        <v>5074</v>
      </c>
      <c r="H402" s="831">
        <v>1</v>
      </c>
      <c r="I402" s="831">
        <v>501</v>
      </c>
      <c r="J402" s="822"/>
      <c r="K402" s="822">
        <v>501</v>
      </c>
      <c r="L402" s="831"/>
      <c r="M402" s="831"/>
      <c r="N402" s="822"/>
      <c r="O402" s="822"/>
      <c r="P402" s="831">
        <v>1</v>
      </c>
      <c r="Q402" s="831">
        <v>509</v>
      </c>
      <c r="R402" s="827"/>
      <c r="S402" s="832">
        <v>509</v>
      </c>
    </row>
    <row r="403" spans="1:19" ht="14.45" customHeight="1" x14ac:dyDescent="0.2">
      <c r="A403" s="821" t="s">
        <v>4962</v>
      </c>
      <c r="B403" s="822" t="s">
        <v>4963</v>
      </c>
      <c r="C403" s="822" t="s">
        <v>588</v>
      </c>
      <c r="D403" s="822" t="s">
        <v>1717</v>
      </c>
      <c r="E403" s="822" t="s">
        <v>4959</v>
      </c>
      <c r="F403" s="822" t="s">
        <v>5079</v>
      </c>
      <c r="G403" s="822" t="s">
        <v>5080</v>
      </c>
      <c r="H403" s="831"/>
      <c r="I403" s="831"/>
      <c r="J403" s="822"/>
      <c r="K403" s="822"/>
      <c r="L403" s="831"/>
      <c r="M403" s="831"/>
      <c r="N403" s="822"/>
      <c r="O403" s="822"/>
      <c r="P403" s="831">
        <v>2</v>
      </c>
      <c r="Q403" s="831">
        <v>366</v>
      </c>
      <c r="R403" s="827"/>
      <c r="S403" s="832">
        <v>183</v>
      </c>
    </row>
    <row r="404" spans="1:19" ht="14.45" customHeight="1" x14ac:dyDescent="0.2">
      <c r="A404" s="821" t="s">
        <v>4962</v>
      </c>
      <c r="B404" s="822" t="s">
        <v>4963</v>
      </c>
      <c r="C404" s="822" t="s">
        <v>588</v>
      </c>
      <c r="D404" s="822" t="s">
        <v>1717</v>
      </c>
      <c r="E404" s="822" t="s">
        <v>4959</v>
      </c>
      <c r="F404" s="822" t="s">
        <v>5081</v>
      </c>
      <c r="G404" s="822" t="s">
        <v>5082</v>
      </c>
      <c r="H404" s="831"/>
      <c r="I404" s="831"/>
      <c r="J404" s="822"/>
      <c r="K404" s="822"/>
      <c r="L404" s="831">
        <v>1</v>
      </c>
      <c r="M404" s="831">
        <v>451</v>
      </c>
      <c r="N404" s="822">
        <v>1</v>
      </c>
      <c r="O404" s="822">
        <v>451</v>
      </c>
      <c r="P404" s="831"/>
      <c r="Q404" s="831"/>
      <c r="R404" s="827"/>
      <c r="S404" s="832"/>
    </row>
    <row r="405" spans="1:19" ht="14.45" customHeight="1" x14ac:dyDescent="0.2">
      <c r="A405" s="821" t="s">
        <v>4962</v>
      </c>
      <c r="B405" s="822" t="s">
        <v>4963</v>
      </c>
      <c r="C405" s="822" t="s">
        <v>588</v>
      </c>
      <c r="D405" s="822" t="s">
        <v>1717</v>
      </c>
      <c r="E405" s="822" t="s">
        <v>4959</v>
      </c>
      <c r="F405" s="822" t="s">
        <v>5087</v>
      </c>
      <c r="G405" s="822" t="s">
        <v>5088</v>
      </c>
      <c r="H405" s="831">
        <v>1</v>
      </c>
      <c r="I405" s="831">
        <v>749</v>
      </c>
      <c r="J405" s="822"/>
      <c r="K405" s="822">
        <v>749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4962</v>
      </c>
      <c r="B406" s="822" t="s">
        <v>4963</v>
      </c>
      <c r="C406" s="822" t="s">
        <v>588</v>
      </c>
      <c r="D406" s="822" t="s">
        <v>1717</v>
      </c>
      <c r="E406" s="822" t="s">
        <v>4959</v>
      </c>
      <c r="F406" s="822" t="s">
        <v>5091</v>
      </c>
      <c r="G406" s="822" t="s">
        <v>5092</v>
      </c>
      <c r="H406" s="831">
        <v>15</v>
      </c>
      <c r="I406" s="831">
        <v>2475</v>
      </c>
      <c r="J406" s="822">
        <v>1.0714285714285714</v>
      </c>
      <c r="K406" s="822">
        <v>165</v>
      </c>
      <c r="L406" s="831">
        <v>14</v>
      </c>
      <c r="M406" s="831">
        <v>2310</v>
      </c>
      <c r="N406" s="822">
        <v>1</v>
      </c>
      <c r="O406" s="822">
        <v>165</v>
      </c>
      <c r="P406" s="831">
        <v>9</v>
      </c>
      <c r="Q406" s="831">
        <v>1494</v>
      </c>
      <c r="R406" s="827">
        <v>0.64675324675324675</v>
      </c>
      <c r="S406" s="832">
        <v>166</v>
      </c>
    </row>
    <row r="407" spans="1:19" ht="14.45" customHeight="1" x14ac:dyDescent="0.2">
      <c r="A407" s="821" t="s">
        <v>4962</v>
      </c>
      <c r="B407" s="822" t="s">
        <v>4963</v>
      </c>
      <c r="C407" s="822" t="s">
        <v>588</v>
      </c>
      <c r="D407" s="822" t="s">
        <v>1717</v>
      </c>
      <c r="E407" s="822" t="s">
        <v>4959</v>
      </c>
      <c r="F407" s="822" t="s">
        <v>5099</v>
      </c>
      <c r="G407" s="822" t="s">
        <v>5100</v>
      </c>
      <c r="H407" s="831">
        <v>2</v>
      </c>
      <c r="I407" s="831">
        <v>1000</v>
      </c>
      <c r="J407" s="822">
        <v>1.9880715705765408</v>
      </c>
      <c r="K407" s="822">
        <v>500</v>
      </c>
      <c r="L407" s="831">
        <v>1</v>
      </c>
      <c r="M407" s="831">
        <v>503</v>
      </c>
      <c r="N407" s="822">
        <v>1</v>
      </c>
      <c r="O407" s="822">
        <v>503</v>
      </c>
      <c r="P407" s="831"/>
      <c r="Q407" s="831"/>
      <c r="R407" s="827"/>
      <c r="S407" s="832"/>
    </row>
    <row r="408" spans="1:19" ht="14.45" customHeight="1" x14ac:dyDescent="0.2">
      <c r="A408" s="821" t="s">
        <v>4962</v>
      </c>
      <c r="B408" s="822" t="s">
        <v>4963</v>
      </c>
      <c r="C408" s="822" t="s">
        <v>588</v>
      </c>
      <c r="D408" s="822" t="s">
        <v>1717</v>
      </c>
      <c r="E408" s="822" t="s">
        <v>4959</v>
      </c>
      <c r="F408" s="822" t="s">
        <v>5111</v>
      </c>
      <c r="G408" s="822" t="s">
        <v>5112</v>
      </c>
      <c r="H408" s="831"/>
      <c r="I408" s="831"/>
      <c r="J408" s="822"/>
      <c r="K408" s="822"/>
      <c r="L408" s="831">
        <v>1</v>
      </c>
      <c r="M408" s="831">
        <v>849</v>
      </c>
      <c r="N408" s="822">
        <v>1</v>
      </c>
      <c r="O408" s="822">
        <v>849</v>
      </c>
      <c r="P408" s="831">
        <v>2</v>
      </c>
      <c r="Q408" s="831">
        <v>1704</v>
      </c>
      <c r="R408" s="827">
        <v>2.0070671378091873</v>
      </c>
      <c r="S408" s="832">
        <v>852</v>
      </c>
    </row>
    <row r="409" spans="1:19" ht="14.45" customHeight="1" x14ac:dyDescent="0.2">
      <c r="A409" s="821" t="s">
        <v>4962</v>
      </c>
      <c r="B409" s="822" t="s">
        <v>4963</v>
      </c>
      <c r="C409" s="822" t="s">
        <v>588</v>
      </c>
      <c r="D409" s="822" t="s">
        <v>1719</v>
      </c>
      <c r="E409" s="822" t="s">
        <v>4964</v>
      </c>
      <c r="F409" s="822" t="s">
        <v>4965</v>
      </c>
      <c r="G409" s="822" t="s">
        <v>4966</v>
      </c>
      <c r="H409" s="831">
        <v>4.4000000000000004</v>
      </c>
      <c r="I409" s="831">
        <v>306.68</v>
      </c>
      <c r="J409" s="822">
        <v>1</v>
      </c>
      <c r="K409" s="822">
        <v>69.7</v>
      </c>
      <c r="L409" s="831">
        <v>4.4000000000000004</v>
      </c>
      <c r="M409" s="831">
        <v>306.68</v>
      </c>
      <c r="N409" s="822">
        <v>1</v>
      </c>
      <c r="O409" s="822">
        <v>69.7</v>
      </c>
      <c r="P409" s="831">
        <v>5.2000000000000011</v>
      </c>
      <c r="Q409" s="831">
        <v>362.44000000000005</v>
      </c>
      <c r="R409" s="827">
        <v>1.1818181818181819</v>
      </c>
      <c r="S409" s="832">
        <v>69.7</v>
      </c>
    </row>
    <row r="410" spans="1:19" ht="14.45" customHeight="1" x14ac:dyDescent="0.2">
      <c r="A410" s="821" t="s">
        <v>4962</v>
      </c>
      <c r="B410" s="822" t="s">
        <v>4963</v>
      </c>
      <c r="C410" s="822" t="s">
        <v>588</v>
      </c>
      <c r="D410" s="822" t="s">
        <v>1719</v>
      </c>
      <c r="E410" s="822" t="s">
        <v>4959</v>
      </c>
      <c r="F410" s="822" t="s">
        <v>4978</v>
      </c>
      <c r="G410" s="822" t="s">
        <v>4979</v>
      </c>
      <c r="H410" s="831">
        <v>1</v>
      </c>
      <c r="I410" s="831">
        <v>83</v>
      </c>
      <c r="J410" s="822">
        <v>0.49404761904761907</v>
      </c>
      <c r="K410" s="822">
        <v>83</v>
      </c>
      <c r="L410" s="831">
        <v>2</v>
      </c>
      <c r="M410" s="831">
        <v>168</v>
      </c>
      <c r="N410" s="822">
        <v>1</v>
      </c>
      <c r="O410" s="822">
        <v>84</v>
      </c>
      <c r="P410" s="831">
        <v>1</v>
      </c>
      <c r="Q410" s="831">
        <v>85</v>
      </c>
      <c r="R410" s="827">
        <v>0.50595238095238093</v>
      </c>
      <c r="S410" s="832">
        <v>85</v>
      </c>
    </row>
    <row r="411" spans="1:19" ht="14.45" customHeight="1" x14ac:dyDescent="0.2">
      <c r="A411" s="821" t="s">
        <v>4962</v>
      </c>
      <c r="B411" s="822" t="s">
        <v>4963</v>
      </c>
      <c r="C411" s="822" t="s">
        <v>588</v>
      </c>
      <c r="D411" s="822" t="s">
        <v>1719</v>
      </c>
      <c r="E411" s="822" t="s">
        <v>4959</v>
      </c>
      <c r="F411" s="822" t="s">
        <v>4982</v>
      </c>
      <c r="G411" s="822" t="s">
        <v>4983</v>
      </c>
      <c r="H411" s="831"/>
      <c r="I411" s="831"/>
      <c r="J411" s="822"/>
      <c r="K411" s="822"/>
      <c r="L411" s="831">
        <v>2</v>
      </c>
      <c r="M411" s="831">
        <v>76</v>
      </c>
      <c r="N411" s="822">
        <v>1</v>
      </c>
      <c r="O411" s="822">
        <v>38</v>
      </c>
      <c r="P411" s="831"/>
      <c r="Q411" s="831"/>
      <c r="R411" s="827"/>
      <c r="S411" s="832"/>
    </row>
    <row r="412" spans="1:19" ht="14.45" customHeight="1" x14ac:dyDescent="0.2">
      <c r="A412" s="821" t="s">
        <v>4962</v>
      </c>
      <c r="B412" s="822" t="s">
        <v>4963</v>
      </c>
      <c r="C412" s="822" t="s">
        <v>588</v>
      </c>
      <c r="D412" s="822" t="s">
        <v>1719</v>
      </c>
      <c r="E412" s="822" t="s">
        <v>4959</v>
      </c>
      <c r="F412" s="822" t="s">
        <v>4989</v>
      </c>
      <c r="G412" s="822" t="s">
        <v>4990</v>
      </c>
      <c r="H412" s="831">
        <v>1</v>
      </c>
      <c r="I412" s="831">
        <v>241</v>
      </c>
      <c r="J412" s="822"/>
      <c r="K412" s="822">
        <v>241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4962</v>
      </c>
      <c r="B413" s="822" t="s">
        <v>4963</v>
      </c>
      <c r="C413" s="822" t="s">
        <v>588</v>
      </c>
      <c r="D413" s="822" t="s">
        <v>1719</v>
      </c>
      <c r="E413" s="822" t="s">
        <v>4959</v>
      </c>
      <c r="F413" s="822" t="s">
        <v>4991</v>
      </c>
      <c r="G413" s="822" t="s">
        <v>4992</v>
      </c>
      <c r="H413" s="831">
        <v>1</v>
      </c>
      <c r="I413" s="831">
        <v>382</v>
      </c>
      <c r="J413" s="822"/>
      <c r="K413" s="822">
        <v>382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4962</v>
      </c>
      <c r="B414" s="822" t="s">
        <v>4963</v>
      </c>
      <c r="C414" s="822" t="s">
        <v>588</v>
      </c>
      <c r="D414" s="822" t="s">
        <v>1719</v>
      </c>
      <c r="E414" s="822" t="s">
        <v>4959</v>
      </c>
      <c r="F414" s="822" t="s">
        <v>4997</v>
      </c>
      <c r="G414" s="822" t="s">
        <v>4998</v>
      </c>
      <c r="H414" s="831"/>
      <c r="I414" s="831"/>
      <c r="J414" s="822"/>
      <c r="K414" s="822"/>
      <c r="L414" s="831">
        <v>1</v>
      </c>
      <c r="M414" s="831">
        <v>436</v>
      </c>
      <c r="N414" s="822">
        <v>1</v>
      </c>
      <c r="O414" s="822">
        <v>436</v>
      </c>
      <c r="P414" s="831"/>
      <c r="Q414" s="831"/>
      <c r="R414" s="827"/>
      <c r="S414" s="832"/>
    </row>
    <row r="415" spans="1:19" ht="14.45" customHeight="1" x14ac:dyDescent="0.2">
      <c r="A415" s="821" t="s">
        <v>4962</v>
      </c>
      <c r="B415" s="822" t="s">
        <v>4963</v>
      </c>
      <c r="C415" s="822" t="s">
        <v>588</v>
      </c>
      <c r="D415" s="822" t="s">
        <v>1719</v>
      </c>
      <c r="E415" s="822" t="s">
        <v>4959</v>
      </c>
      <c r="F415" s="822" t="s">
        <v>4999</v>
      </c>
      <c r="G415" s="822" t="s">
        <v>5000</v>
      </c>
      <c r="H415" s="831"/>
      <c r="I415" s="831"/>
      <c r="J415" s="822"/>
      <c r="K415" s="822"/>
      <c r="L415" s="831">
        <v>8</v>
      </c>
      <c r="M415" s="831">
        <v>648</v>
      </c>
      <c r="N415" s="822">
        <v>1</v>
      </c>
      <c r="O415" s="822">
        <v>81</v>
      </c>
      <c r="P415" s="831">
        <v>2</v>
      </c>
      <c r="Q415" s="831">
        <v>164</v>
      </c>
      <c r="R415" s="827">
        <v>0.25308641975308643</v>
      </c>
      <c r="S415" s="832">
        <v>82</v>
      </c>
    </row>
    <row r="416" spans="1:19" ht="14.45" customHeight="1" x14ac:dyDescent="0.2">
      <c r="A416" s="821" t="s">
        <v>4962</v>
      </c>
      <c r="B416" s="822" t="s">
        <v>4963</v>
      </c>
      <c r="C416" s="822" t="s">
        <v>588</v>
      </c>
      <c r="D416" s="822" t="s">
        <v>1719</v>
      </c>
      <c r="E416" s="822" t="s">
        <v>4959</v>
      </c>
      <c r="F416" s="822" t="s">
        <v>5001</v>
      </c>
      <c r="G416" s="822" t="s">
        <v>5002</v>
      </c>
      <c r="H416" s="831">
        <v>619</v>
      </c>
      <c r="I416" s="831">
        <v>78613</v>
      </c>
      <c r="J416" s="822">
        <v>0.90949372946457496</v>
      </c>
      <c r="K416" s="822">
        <v>127</v>
      </c>
      <c r="L416" s="831">
        <v>686</v>
      </c>
      <c r="M416" s="831">
        <v>86436</v>
      </c>
      <c r="N416" s="822">
        <v>1</v>
      </c>
      <c r="O416" s="822">
        <v>126</v>
      </c>
      <c r="P416" s="831">
        <v>527</v>
      </c>
      <c r="Q416" s="831">
        <v>66929</v>
      </c>
      <c r="R416" s="827">
        <v>0.77431857096580126</v>
      </c>
      <c r="S416" s="832">
        <v>127</v>
      </c>
    </row>
    <row r="417" spans="1:19" ht="14.45" customHeight="1" x14ac:dyDescent="0.2">
      <c r="A417" s="821" t="s">
        <v>4962</v>
      </c>
      <c r="B417" s="822" t="s">
        <v>4963</v>
      </c>
      <c r="C417" s="822" t="s">
        <v>588</v>
      </c>
      <c r="D417" s="822" t="s">
        <v>1719</v>
      </c>
      <c r="E417" s="822" t="s">
        <v>4959</v>
      </c>
      <c r="F417" s="822" t="s">
        <v>5015</v>
      </c>
      <c r="G417" s="822" t="s">
        <v>5016</v>
      </c>
      <c r="H417" s="831">
        <v>42</v>
      </c>
      <c r="I417" s="831">
        <v>70560</v>
      </c>
      <c r="J417" s="822">
        <v>1.0201396619775327</v>
      </c>
      <c r="K417" s="822">
        <v>1680</v>
      </c>
      <c r="L417" s="831">
        <v>41</v>
      </c>
      <c r="M417" s="831">
        <v>69167</v>
      </c>
      <c r="N417" s="822">
        <v>1</v>
      </c>
      <c r="O417" s="822">
        <v>1687</v>
      </c>
      <c r="P417" s="831">
        <v>48</v>
      </c>
      <c r="Q417" s="831">
        <v>81264</v>
      </c>
      <c r="R417" s="827">
        <v>1.1748955426720835</v>
      </c>
      <c r="S417" s="832">
        <v>1693</v>
      </c>
    </row>
    <row r="418" spans="1:19" ht="14.45" customHeight="1" x14ac:dyDescent="0.2">
      <c r="A418" s="821" t="s">
        <v>4962</v>
      </c>
      <c r="B418" s="822" t="s">
        <v>4963</v>
      </c>
      <c r="C418" s="822" t="s">
        <v>588</v>
      </c>
      <c r="D418" s="822" t="s">
        <v>1719</v>
      </c>
      <c r="E418" s="822" t="s">
        <v>4959</v>
      </c>
      <c r="F418" s="822" t="s">
        <v>5019</v>
      </c>
      <c r="G418" s="822" t="s">
        <v>5020</v>
      </c>
      <c r="H418" s="831"/>
      <c r="I418" s="831"/>
      <c r="J418" s="822"/>
      <c r="K418" s="822"/>
      <c r="L418" s="831">
        <v>5</v>
      </c>
      <c r="M418" s="831">
        <v>6605</v>
      </c>
      <c r="N418" s="822">
        <v>1</v>
      </c>
      <c r="O418" s="822">
        <v>1321</v>
      </c>
      <c r="P418" s="831">
        <v>1</v>
      </c>
      <c r="Q418" s="831">
        <v>1328</v>
      </c>
      <c r="R418" s="827">
        <v>0.20105980317940955</v>
      </c>
      <c r="S418" s="832">
        <v>1328</v>
      </c>
    </row>
    <row r="419" spans="1:19" ht="14.45" customHeight="1" x14ac:dyDescent="0.2">
      <c r="A419" s="821" t="s">
        <v>4962</v>
      </c>
      <c r="B419" s="822" t="s">
        <v>4963</v>
      </c>
      <c r="C419" s="822" t="s">
        <v>588</v>
      </c>
      <c r="D419" s="822" t="s">
        <v>1719</v>
      </c>
      <c r="E419" s="822" t="s">
        <v>4959</v>
      </c>
      <c r="F419" s="822" t="s">
        <v>5021</v>
      </c>
      <c r="G419" s="822" t="s">
        <v>5022</v>
      </c>
      <c r="H419" s="831">
        <v>1</v>
      </c>
      <c r="I419" s="831">
        <v>975</v>
      </c>
      <c r="J419" s="822">
        <v>0.33095723014256617</v>
      </c>
      <c r="K419" s="822">
        <v>975</v>
      </c>
      <c r="L419" s="831">
        <v>3</v>
      </c>
      <c r="M419" s="831">
        <v>2946</v>
      </c>
      <c r="N419" s="822">
        <v>1</v>
      </c>
      <c r="O419" s="822">
        <v>982</v>
      </c>
      <c r="P419" s="831">
        <v>2</v>
      </c>
      <c r="Q419" s="831">
        <v>1978</v>
      </c>
      <c r="R419" s="827">
        <v>0.67141887304820091</v>
      </c>
      <c r="S419" s="832">
        <v>989</v>
      </c>
    </row>
    <row r="420" spans="1:19" ht="14.45" customHeight="1" x14ac:dyDescent="0.2">
      <c r="A420" s="821" t="s">
        <v>4962</v>
      </c>
      <c r="B420" s="822" t="s">
        <v>4963</v>
      </c>
      <c r="C420" s="822" t="s">
        <v>588</v>
      </c>
      <c r="D420" s="822" t="s">
        <v>1719</v>
      </c>
      <c r="E420" s="822" t="s">
        <v>4959</v>
      </c>
      <c r="F420" s="822" t="s">
        <v>5027</v>
      </c>
      <c r="G420" s="822" t="s">
        <v>5028</v>
      </c>
      <c r="H420" s="831">
        <v>1</v>
      </c>
      <c r="I420" s="831">
        <v>164</v>
      </c>
      <c r="J420" s="822">
        <v>9.0358126721763091E-2</v>
      </c>
      <c r="K420" s="822">
        <v>164</v>
      </c>
      <c r="L420" s="831">
        <v>11</v>
      </c>
      <c r="M420" s="831">
        <v>1815</v>
      </c>
      <c r="N420" s="822">
        <v>1</v>
      </c>
      <c r="O420" s="822">
        <v>165</v>
      </c>
      <c r="P420" s="831">
        <v>6</v>
      </c>
      <c r="Q420" s="831">
        <v>996</v>
      </c>
      <c r="R420" s="827">
        <v>0.54876033057851237</v>
      </c>
      <c r="S420" s="832">
        <v>166</v>
      </c>
    </row>
    <row r="421" spans="1:19" ht="14.45" customHeight="1" x14ac:dyDescent="0.2">
      <c r="A421" s="821" t="s">
        <v>4962</v>
      </c>
      <c r="B421" s="822" t="s">
        <v>4963</v>
      </c>
      <c r="C421" s="822" t="s">
        <v>588</v>
      </c>
      <c r="D421" s="822" t="s">
        <v>1719</v>
      </c>
      <c r="E421" s="822" t="s">
        <v>4959</v>
      </c>
      <c r="F421" s="822" t="s">
        <v>5029</v>
      </c>
      <c r="G421" s="822" t="s">
        <v>5030</v>
      </c>
      <c r="H421" s="831">
        <v>521</v>
      </c>
      <c r="I421" s="831">
        <v>17366.600000000006</v>
      </c>
      <c r="J421" s="822">
        <v>0.70691943814750002</v>
      </c>
      <c r="K421" s="822">
        <v>33.33320537428024</v>
      </c>
      <c r="L421" s="831">
        <v>737</v>
      </c>
      <c r="M421" s="831">
        <v>24566.590000000018</v>
      </c>
      <c r="N421" s="822">
        <v>1</v>
      </c>
      <c r="O421" s="822">
        <v>33.33322930800545</v>
      </c>
      <c r="P421" s="831">
        <v>631</v>
      </c>
      <c r="Q421" s="831">
        <v>23001.070000000007</v>
      </c>
      <c r="R421" s="827">
        <v>0.9362744279934655</v>
      </c>
      <c r="S421" s="832">
        <v>36.451774960380362</v>
      </c>
    </row>
    <row r="422" spans="1:19" ht="14.45" customHeight="1" x14ac:dyDescent="0.2">
      <c r="A422" s="821" t="s">
        <v>4962</v>
      </c>
      <c r="B422" s="822" t="s">
        <v>4963</v>
      </c>
      <c r="C422" s="822" t="s">
        <v>588</v>
      </c>
      <c r="D422" s="822" t="s">
        <v>1719</v>
      </c>
      <c r="E422" s="822" t="s">
        <v>4959</v>
      </c>
      <c r="F422" s="822" t="s">
        <v>5035</v>
      </c>
      <c r="G422" s="822" t="s">
        <v>5036</v>
      </c>
      <c r="H422" s="831">
        <v>43</v>
      </c>
      <c r="I422" s="831">
        <v>3698</v>
      </c>
      <c r="J422" s="822">
        <v>1.0120415982484947</v>
      </c>
      <c r="K422" s="822">
        <v>86</v>
      </c>
      <c r="L422" s="831">
        <v>42</v>
      </c>
      <c r="M422" s="831">
        <v>3654</v>
      </c>
      <c r="N422" s="822">
        <v>1</v>
      </c>
      <c r="O422" s="822">
        <v>87</v>
      </c>
      <c r="P422" s="831">
        <v>50</v>
      </c>
      <c r="Q422" s="831">
        <v>4400</v>
      </c>
      <c r="R422" s="827">
        <v>1.20415982484948</v>
      </c>
      <c r="S422" s="832">
        <v>88</v>
      </c>
    </row>
    <row r="423" spans="1:19" ht="14.45" customHeight="1" x14ac:dyDescent="0.2">
      <c r="A423" s="821" t="s">
        <v>4962</v>
      </c>
      <c r="B423" s="822" t="s">
        <v>4963</v>
      </c>
      <c r="C423" s="822" t="s">
        <v>588</v>
      </c>
      <c r="D423" s="822" t="s">
        <v>1719</v>
      </c>
      <c r="E423" s="822" t="s">
        <v>4959</v>
      </c>
      <c r="F423" s="822" t="s">
        <v>5037</v>
      </c>
      <c r="G423" s="822" t="s">
        <v>5038</v>
      </c>
      <c r="H423" s="831">
        <v>1</v>
      </c>
      <c r="I423" s="831">
        <v>32</v>
      </c>
      <c r="J423" s="822">
        <v>0.48484848484848486</v>
      </c>
      <c r="K423" s="822">
        <v>32</v>
      </c>
      <c r="L423" s="831">
        <v>2</v>
      </c>
      <c r="M423" s="831">
        <v>66</v>
      </c>
      <c r="N423" s="822">
        <v>1</v>
      </c>
      <c r="O423" s="822">
        <v>33</v>
      </c>
      <c r="P423" s="831">
        <v>2</v>
      </c>
      <c r="Q423" s="831">
        <v>66</v>
      </c>
      <c r="R423" s="827">
        <v>1</v>
      </c>
      <c r="S423" s="832">
        <v>33</v>
      </c>
    </row>
    <row r="424" spans="1:19" ht="14.45" customHeight="1" x14ac:dyDescent="0.2">
      <c r="A424" s="821" t="s">
        <v>4962</v>
      </c>
      <c r="B424" s="822" t="s">
        <v>4963</v>
      </c>
      <c r="C424" s="822" t="s">
        <v>588</v>
      </c>
      <c r="D424" s="822" t="s">
        <v>1719</v>
      </c>
      <c r="E424" s="822" t="s">
        <v>4959</v>
      </c>
      <c r="F424" s="822" t="s">
        <v>5047</v>
      </c>
      <c r="G424" s="822" t="s">
        <v>5048</v>
      </c>
      <c r="H424" s="831"/>
      <c r="I424" s="831"/>
      <c r="J424" s="822"/>
      <c r="K424" s="822"/>
      <c r="L424" s="831">
        <v>5</v>
      </c>
      <c r="M424" s="831">
        <v>790</v>
      </c>
      <c r="N424" s="822">
        <v>1</v>
      </c>
      <c r="O424" s="822">
        <v>158</v>
      </c>
      <c r="P424" s="831">
        <v>1</v>
      </c>
      <c r="Q424" s="831">
        <v>159</v>
      </c>
      <c r="R424" s="827">
        <v>0.20126582278481012</v>
      </c>
      <c r="S424" s="832">
        <v>159</v>
      </c>
    </row>
    <row r="425" spans="1:19" ht="14.45" customHeight="1" x14ac:dyDescent="0.2">
      <c r="A425" s="821" t="s">
        <v>4962</v>
      </c>
      <c r="B425" s="822" t="s">
        <v>4963</v>
      </c>
      <c r="C425" s="822" t="s">
        <v>588</v>
      </c>
      <c r="D425" s="822" t="s">
        <v>1719</v>
      </c>
      <c r="E425" s="822" t="s">
        <v>4959</v>
      </c>
      <c r="F425" s="822" t="s">
        <v>4960</v>
      </c>
      <c r="G425" s="822" t="s">
        <v>4961</v>
      </c>
      <c r="H425" s="831">
        <v>234</v>
      </c>
      <c r="I425" s="831">
        <v>58968</v>
      </c>
      <c r="J425" s="822">
        <v>0.84420901932712955</v>
      </c>
      <c r="K425" s="822">
        <v>252</v>
      </c>
      <c r="L425" s="831">
        <v>275</v>
      </c>
      <c r="M425" s="831">
        <v>69850</v>
      </c>
      <c r="N425" s="822">
        <v>1</v>
      </c>
      <c r="O425" s="822">
        <v>254</v>
      </c>
      <c r="P425" s="831">
        <v>215</v>
      </c>
      <c r="Q425" s="831">
        <v>54825</v>
      </c>
      <c r="R425" s="827">
        <v>0.78489620615604871</v>
      </c>
      <c r="S425" s="832">
        <v>255</v>
      </c>
    </row>
    <row r="426" spans="1:19" ht="14.45" customHeight="1" x14ac:dyDescent="0.2">
      <c r="A426" s="821" t="s">
        <v>4962</v>
      </c>
      <c r="B426" s="822" t="s">
        <v>4963</v>
      </c>
      <c r="C426" s="822" t="s">
        <v>588</v>
      </c>
      <c r="D426" s="822" t="s">
        <v>1719</v>
      </c>
      <c r="E426" s="822" t="s">
        <v>4959</v>
      </c>
      <c r="F426" s="822" t="s">
        <v>5051</v>
      </c>
      <c r="G426" s="822" t="s">
        <v>5052</v>
      </c>
      <c r="H426" s="831"/>
      <c r="I426" s="831"/>
      <c r="J426" s="822"/>
      <c r="K426" s="822"/>
      <c r="L426" s="831">
        <v>1</v>
      </c>
      <c r="M426" s="831">
        <v>122</v>
      </c>
      <c r="N426" s="822">
        <v>1</v>
      </c>
      <c r="O426" s="822">
        <v>122</v>
      </c>
      <c r="P426" s="831"/>
      <c r="Q426" s="831"/>
      <c r="R426" s="827"/>
      <c r="S426" s="832"/>
    </row>
    <row r="427" spans="1:19" ht="14.45" customHeight="1" x14ac:dyDescent="0.2">
      <c r="A427" s="821" t="s">
        <v>4962</v>
      </c>
      <c r="B427" s="822" t="s">
        <v>4963</v>
      </c>
      <c r="C427" s="822" t="s">
        <v>588</v>
      </c>
      <c r="D427" s="822" t="s">
        <v>1719</v>
      </c>
      <c r="E427" s="822" t="s">
        <v>4959</v>
      </c>
      <c r="F427" s="822" t="s">
        <v>5055</v>
      </c>
      <c r="G427" s="822" t="s">
        <v>5056</v>
      </c>
      <c r="H427" s="831"/>
      <c r="I427" s="831"/>
      <c r="J427" s="822"/>
      <c r="K427" s="822"/>
      <c r="L427" s="831"/>
      <c r="M427" s="831"/>
      <c r="N427" s="822"/>
      <c r="O427" s="822"/>
      <c r="P427" s="831">
        <v>2</v>
      </c>
      <c r="Q427" s="831">
        <v>758</v>
      </c>
      <c r="R427" s="827"/>
      <c r="S427" s="832">
        <v>379</v>
      </c>
    </row>
    <row r="428" spans="1:19" ht="14.45" customHeight="1" x14ac:dyDescent="0.2">
      <c r="A428" s="821" t="s">
        <v>4962</v>
      </c>
      <c r="B428" s="822" t="s">
        <v>4963</v>
      </c>
      <c r="C428" s="822" t="s">
        <v>588</v>
      </c>
      <c r="D428" s="822" t="s">
        <v>1719</v>
      </c>
      <c r="E428" s="822" t="s">
        <v>4959</v>
      </c>
      <c r="F428" s="822" t="s">
        <v>5067</v>
      </c>
      <c r="G428" s="822" t="s">
        <v>5068</v>
      </c>
      <c r="H428" s="831"/>
      <c r="I428" s="831"/>
      <c r="J428" s="822"/>
      <c r="K428" s="822"/>
      <c r="L428" s="831">
        <v>1</v>
      </c>
      <c r="M428" s="831">
        <v>990</v>
      </c>
      <c r="N428" s="822">
        <v>1</v>
      </c>
      <c r="O428" s="822">
        <v>990</v>
      </c>
      <c r="P428" s="831"/>
      <c r="Q428" s="831"/>
      <c r="R428" s="827"/>
      <c r="S428" s="832"/>
    </row>
    <row r="429" spans="1:19" ht="14.45" customHeight="1" x14ac:dyDescent="0.2">
      <c r="A429" s="821" t="s">
        <v>4962</v>
      </c>
      <c r="B429" s="822" t="s">
        <v>4963</v>
      </c>
      <c r="C429" s="822" t="s">
        <v>588</v>
      </c>
      <c r="D429" s="822" t="s">
        <v>1719</v>
      </c>
      <c r="E429" s="822" t="s">
        <v>4959</v>
      </c>
      <c r="F429" s="822" t="s">
        <v>5071</v>
      </c>
      <c r="G429" s="822" t="s">
        <v>5072</v>
      </c>
      <c r="H429" s="831"/>
      <c r="I429" s="831"/>
      <c r="J429" s="822"/>
      <c r="K429" s="822"/>
      <c r="L429" s="831"/>
      <c r="M429" s="831"/>
      <c r="N429" s="822"/>
      <c r="O429" s="822"/>
      <c r="P429" s="831">
        <v>1</v>
      </c>
      <c r="Q429" s="831">
        <v>356</v>
      </c>
      <c r="R429" s="827"/>
      <c r="S429" s="832">
        <v>356</v>
      </c>
    </row>
    <row r="430" spans="1:19" ht="14.45" customHeight="1" x14ac:dyDescent="0.2">
      <c r="A430" s="821" t="s">
        <v>4962</v>
      </c>
      <c r="B430" s="822" t="s">
        <v>4963</v>
      </c>
      <c r="C430" s="822" t="s">
        <v>588</v>
      </c>
      <c r="D430" s="822" t="s">
        <v>1719</v>
      </c>
      <c r="E430" s="822" t="s">
        <v>4959</v>
      </c>
      <c r="F430" s="822" t="s">
        <v>5073</v>
      </c>
      <c r="G430" s="822" t="s">
        <v>5074</v>
      </c>
      <c r="H430" s="831">
        <v>1</v>
      </c>
      <c r="I430" s="831">
        <v>501</v>
      </c>
      <c r="J430" s="822">
        <v>0.99011857707509876</v>
      </c>
      <c r="K430" s="822">
        <v>501</v>
      </c>
      <c r="L430" s="831">
        <v>1</v>
      </c>
      <c r="M430" s="831">
        <v>506</v>
      </c>
      <c r="N430" s="822">
        <v>1</v>
      </c>
      <c r="O430" s="822">
        <v>506</v>
      </c>
      <c r="P430" s="831">
        <v>2</v>
      </c>
      <c r="Q430" s="831">
        <v>1018</v>
      </c>
      <c r="R430" s="827">
        <v>2.0118577075098814</v>
      </c>
      <c r="S430" s="832">
        <v>509</v>
      </c>
    </row>
    <row r="431" spans="1:19" ht="14.45" customHeight="1" x14ac:dyDescent="0.2">
      <c r="A431" s="821" t="s">
        <v>4962</v>
      </c>
      <c r="B431" s="822" t="s">
        <v>4963</v>
      </c>
      <c r="C431" s="822" t="s">
        <v>588</v>
      </c>
      <c r="D431" s="822" t="s">
        <v>1719</v>
      </c>
      <c r="E431" s="822" t="s">
        <v>4959</v>
      </c>
      <c r="F431" s="822" t="s">
        <v>5075</v>
      </c>
      <c r="G431" s="822" t="s">
        <v>5076</v>
      </c>
      <c r="H431" s="831"/>
      <c r="I431" s="831"/>
      <c r="J431" s="822"/>
      <c r="K431" s="822"/>
      <c r="L431" s="831"/>
      <c r="M431" s="831"/>
      <c r="N431" s="822"/>
      <c r="O431" s="822"/>
      <c r="P431" s="831">
        <v>1</v>
      </c>
      <c r="Q431" s="831">
        <v>135</v>
      </c>
      <c r="R431" s="827"/>
      <c r="S431" s="832">
        <v>135</v>
      </c>
    </row>
    <row r="432" spans="1:19" ht="14.45" customHeight="1" x14ac:dyDescent="0.2">
      <c r="A432" s="821" t="s">
        <v>4962</v>
      </c>
      <c r="B432" s="822" t="s">
        <v>4963</v>
      </c>
      <c r="C432" s="822" t="s">
        <v>588</v>
      </c>
      <c r="D432" s="822" t="s">
        <v>1719</v>
      </c>
      <c r="E432" s="822" t="s">
        <v>4959</v>
      </c>
      <c r="F432" s="822" t="s">
        <v>5089</v>
      </c>
      <c r="G432" s="822" t="s">
        <v>5090</v>
      </c>
      <c r="H432" s="831"/>
      <c r="I432" s="831"/>
      <c r="J432" s="822"/>
      <c r="K432" s="822"/>
      <c r="L432" s="831">
        <v>1</v>
      </c>
      <c r="M432" s="831">
        <v>954</v>
      </c>
      <c r="N432" s="822">
        <v>1</v>
      </c>
      <c r="O432" s="822">
        <v>954</v>
      </c>
      <c r="P432" s="831"/>
      <c r="Q432" s="831"/>
      <c r="R432" s="827"/>
      <c r="S432" s="832"/>
    </row>
    <row r="433" spans="1:19" ht="14.45" customHeight="1" x14ac:dyDescent="0.2">
      <c r="A433" s="821" t="s">
        <v>4962</v>
      </c>
      <c r="B433" s="822" t="s">
        <v>4963</v>
      </c>
      <c r="C433" s="822" t="s">
        <v>588</v>
      </c>
      <c r="D433" s="822" t="s">
        <v>1720</v>
      </c>
      <c r="E433" s="822" t="s">
        <v>4964</v>
      </c>
      <c r="F433" s="822" t="s">
        <v>4965</v>
      </c>
      <c r="G433" s="822" t="s">
        <v>4966</v>
      </c>
      <c r="H433" s="831">
        <v>3</v>
      </c>
      <c r="I433" s="831">
        <v>209.1</v>
      </c>
      <c r="J433" s="822">
        <v>1.5</v>
      </c>
      <c r="K433" s="822">
        <v>69.7</v>
      </c>
      <c r="L433" s="831">
        <v>2</v>
      </c>
      <c r="M433" s="831">
        <v>139.4</v>
      </c>
      <c r="N433" s="822">
        <v>1</v>
      </c>
      <c r="O433" s="822">
        <v>69.7</v>
      </c>
      <c r="P433" s="831">
        <v>3.4000000000000004</v>
      </c>
      <c r="Q433" s="831">
        <v>236.98</v>
      </c>
      <c r="R433" s="827">
        <v>1.7</v>
      </c>
      <c r="S433" s="832">
        <v>69.699999999999989</v>
      </c>
    </row>
    <row r="434" spans="1:19" ht="14.45" customHeight="1" x14ac:dyDescent="0.2">
      <c r="A434" s="821" t="s">
        <v>4962</v>
      </c>
      <c r="B434" s="822" t="s">
        <v>4963</v>
      </c>
      <c r="C434" s="822" t="s">
        <v>588</v>
      </c>
      <c r="D434" s="822" t="s">
        <v>1720</v>
      </c>
      <c r="E434" s="822" t="s">
        <v>4964</v>
      </c>
      <c r="F434" s="822" t="s">
        <v>4968</v>
      </c>
      <c r="G434" s="822" t="s">
        <v>918</v>
      </c>
      <c r="H434" s="831"/>
      <c r="I434" s="831"/>
      <c r="J434" s="822"/>
      <c r="K434" s="822"/>
      <c r="L434" s="831"/>
      <c r="M434" s="831"/>
      <c r="N434" s="822"/>
      <c r="O434" s="822"/>
      <c r="P434" s="831">
        <v>0.1</v>
      </c>
      <c r="Q434" s="831">
        <v>4.13</v>
      </c>
      <c r="R434" s="827"/>
      <c r="S434" s="832">
        <v>41.3</v>
      </c>
    </row>
    <row r="435" spans="1:19" ht="14.45" customHeight="1" x14ac:dyDescent="0.2">
      <c r="A435" s="821" t="s">
        <v>4962</v>
      </c>
      <c r="B435" s="822" t="s">
        <v>4963</v>
      </c>
      <c r="C435" s="822" t="s">
        <v>588</v>
      </c>
      <c r="D435" s="822" t="s">
        <v>1720</v>
      </c>
      <c r="E435" s="822" t="s">
        <v>4959</v>
      </c>
      <c r="F435" s="822" t="s">
        <v>4978</v>
      </c>
      <c r="G435" s="822" t="s">
        <v>4979</v>
      </c>
      <c r="H435" s="831">
        <v>2</v>
      </c>
      <c r="I435" s="831">
        <v>166</v>
      </c>
      <c r="J435" s="822">
        <v>1.9761904761904763</v>
      </c>
      <c r="K435" s="822">
        <v>83</v>
      </c>
      <c r="L435" s="831">
        <v>1</v>
      </c>
      <c r="M435" s="831">
        <v>84</v>
      </c>
      <c r="N435" s="822">
        <v>1</v>
      </c>
      <c r="O435" s="822">
        <v>84</v>
      </c>
      <c r="P435" s="831">
        <v>2</v>
      </c>
      <c r="Q435" s="831">
        <v>170</v>
      </c>
      <c r="R435" s="827">
        <v>2.0238095238095237</v>
      </c>
      <c r="S435" s="832">
        <v>85</v>
      </c>
    </row>
    <row r="436" spans="1:19" ht="14.45" customHeight="1" x14ac:dyDescent="0.2">
      <c r="A436" s="821" t="s">
        <v>4962</v>
      </c>
      <c r="B436" s="822" t="s">
        <v>4963</v>
      </c>
      <c r="C436" s="822" t="s">
        <v>588</v>
      </c>
      <c r="D436" s="822" t="s">
        <v>1720</v>
      </c>
      <c r="E436" s="822" t="s">
        <v>4959</v>
      </c>
      <c r="F436" s="822" t="s">
        <v>4982</v>
      </c>
      <c r="G436" s="822" t="s">
        <v>4983</v>
      </c>
      <c r="H436" s="831">
        <v>4</v>
      </c>
      <c r="I436" s="831">
        <v>148</v>
      </c>
      <c r="J436" s="822"/>
      <c r="K436" s="822">
        <v>37</v>
      </c>
      <c r="L436" s="831"/>
      <c r="M436" s="831"/>
      <c r="N436" s="822"/>
      <c r="O436" s="822"/>
      <c r="P436" s="831">
        <v>1</v>
      </c>
      <c r="Q436" s="831">
        <v>38</v>
      </c>
      <c r="R436" s="827"/>
      <c r="S436" s="832">
        <v>38</v>
      </c>
    </row>
    <row r="437" spans="1:19" ht="14.45" customHeight="1" x14ac:dyDescent="0.2">
      <c r="A437" s="821" t="s">
        <v>4962</v>
      </c>
      <c r="B437" s="822" t="s">
        <v>4963</v>
      </c>
      <c r="C437" s="822" t="s">
        <v>588</v>
      </c>
      <c r="D437" s="822" t="s">
        <v>1720</v>
      </c>
      <c r="E437" s="822" t="s">
        <v>4959</v>
      </c>
      <c r="F437" s="822" t="s">
        <v>4989</v>
      </c>
      <c r="G437" s="822" t="s">
        <v>4990</v>
      </c>
      <c r="H437" s="831">
        <v>3</v>
      </c>
      <c r="I437" s="831">
        <v>723</v>
      </c>
      <c r="J437" s="822">
        <v>0.74690082644628097</v>
      </c>
      <c r="K437" s="822">
        <v>241</v>
      </c>
      <c r="L437" s="831">
        <v>4</v>
      </c>
      <c r="M437" s="831">
        <v>968</v>
      </c>
      <c r="N437" s="822">
        <v>1</v>
      </c>
      <c r="O437" s="822">
        <v>242</v>
      </c>
      <c r="P437" s="831">
        <v>3</v>
      </c>
      <c r="Q437" s="831">
        <v>729</v>
      </c>
      <c r="R437" s="827">
        <v>0.75309917355371903</v>
      </c>
      <c r="S437" s="832">
        <v>243</v>
      </c>
    </row>
    <row r="438" spans="1:19" ht="14.45" customHeight="1" x14ac:dyDescent="0.2">
      <c r="A438" s="821" t="s">
        <v>4962</v>
      </c>
      <c r="B438" s="822" t="s">
        <v>4963</v>
      </c>
      <c r="C438" s="822" t="s">
        <v>588</v>
      </c>
      <c r="D438" s="822" t="s">
        <v>1720</v>
      </c>
      <c r="E438" s="822" t="s">
        <v>4959</v>
      </c>
      <c r="F438" s="822" t="s">
        <v>4991</v>
      </c>
      <c r="G438" s="822" t="s">
        <v>4992</v>
      </c>
      <c r="H438" s="831">
        <v>6</v>
      </c>
      <c r="I438" s="831">
        <v>2292</v>
      </c>
      <c r="J438" s="822">
        <v>1.4921875</v>
      </c>
      <c r="K438" s="822">
        <v>382</v>
      </c>
      <c r="L438" s="831">
        <v>4</v>
      </c>
      <c r="M438" s="831">
        <v>1536</v>
      </c>
      <c r="N438" s="822">
        <v>1</v>
      </c>
      <c r="O438" s="822">
        <v>384</v>
      </c>
      <c r="P438" s="831">
        <v>10</v>
      </c>
      <c r="Q438" s="831">
        <v>3850</v>
      </c>
      <c r="R438" s="827">
        <v>2.5065104166666665</v>
      </c>
      <c r="S438" s="832">
        <v>385</v>
      </c>
    </row>
    <row r="439" spans="1:19" ht="14.45" customHeight="1" x14ac:dyDescent="0.2">
      <c r="A439" s="821" t="s">
        <v>4962</v>
      </c>
      <c r="B439" s="822" t="s">
        <v>4963</v>
      </c>
      <c r="C439" s="822" t="s">
        <v>588</v>
      </c>
      <c r="D439" s="822" t="s">
        <v>1720</v>
      </c>
      <c r="E439" s="822" t="s">
        <v>4959</v>
      </c>
      <c r="F439" s="822" t="s">
        <v>4995</v>
      </c>
      <c r="G439" s="822" t="s">
        <v>4996</v>
      </c>
      <c r="H439" s="831">
        <v>90</v>
      </c>
      <c r="I439" s="831">
        <v>8190</v>
      </c>
      <c r="J439" s="822">
        <v>1.2328767123287672</v>
      </c>
      <c r="K439" s="822">
        <v>91</v>
      </c>
      <c r="L439" s="831">
        <v>73</v>
      </c>
      <c r="M439" s="831">
        <v>6643</v>
      </c>
      <c r="N439" s="822">
        <v>1</v>
      </c>
      <c r="O439" s="822">
        <v>91</v>
      </c>
      <c r="P439" s="831">
        <v>53</v>
      </c>
      <c r="Q439" s="831">
        <v>4876</v>
      </c>
      <c r="R439" s="827">
        <v>0.73400572030709021</v>
      </c>
      <c r="S439" s="832">
        <v>92</v>
      </c>
    </row>
    <row r="440" spans="1:19" ht="14.45" customHeight="1" x14ac:dyDescent="0.2">
      <c r="A440" s="821" t="s">
        <v>4962</v>
      </c>
      <c r="B440" s="822" t="s">
        <v>4963</v>
      </c>
      <c r="C440" s="822" t="s">
        <v>588</v>
      </c>
      <c r="D440" s="822" t="s">
        <v>1720</v>
      </c>
      <c r="E440" s="822" t="s">
        <v>4959</v>
      </c>
      <c r="F440" s="822" t="s">
        <v>4999</v>
      </c>
      <c r="G440" s="822" t="s">
        <v>5000</v>
      </c>
      <c r="H440" s="831">
        <v>16</v>
      </c>
      <c r="I440" s="831">
        <v>1296</v>
      </c>
      <c r="J440" s="822">
        <v>0.94117647058823528</v>
      </c>
      <c r="K440" s="822">
        <v>81</v>
      </c>
      <c r="L440" s="831">
        <v>17</v>
      </c>
      <c r="M440" s="831">
        <v>1377</v>
      </c>
      <c r="N440" s="822">
        <v>1</v>
      </c>
      <c r="O440" s="822">
        <v>81</v>
      </c>
      <c r="P440" s="831">
        <v>27</v>
      </c>
      <c r="Q440" s="831">
        <v>2214</v>
      </c>
      <c r="R440" s="827">
        <v>1.607843137254902</v>
      </c>
      <c r="S440" s="832">
        <v>82</v>
      </c>
    </row>
    <row r="441" spans="1:19" ht="14.45" customHeight="1" x14ac:dyDescent="0.2">
      <c r="A441" s="821" t="s">
        <v>4962</v>
      </c>
      <c r="B441" s="822" t="s">
        <v>4963</v>
      </c>
      <c r="C441" s="822" t="s">
        <v>588</v>
      </c>
      <c r="D441" s="822" t="s">
        <v>1720</v>
      </c>
      <c r="E441" s="822" t="s">
        <v>4959</v>
      </c>
      <c r="F441" s="822" t="s">
        <v>5001</v>
      </c>
      <c r="G441" s="822" t="s">
        <v>5002</v>
      </c>
      <c r="H441" s="831">
        <v>815</v>
      </c>
      <c r="I441" s="831">
        <v>103505</v>
      </c>
      <c r="J441" s="822">
        <v>1.1222243906670135</v>
      </c>
      <c r="K441" s="822">
        <v>127</v>
      </c>
      <c r="L441" s="831">
        <v>732</v>
      </c>
      <c r="M441" s="831">
        <v>92232</v>
      </c>
      <c r="N441" s="822">
        <v>1</v>
      </c>
      <c r="O441" s="822">
        <v>126</v>
      </c>
      <c r="P441" s="831">
        <v>701</v>
      </c>
      <c r="Q441" s="831">
        <v>89027</v>
      </c>
      <c r="R441" s="827">
        <v>0.9652506722178853</v>
      </c>
      <c r="S441" s="832">
        <v>127</v>
      </c>
    </row>
    <row r="442" spans="1:19" ht="14.45" customHeight="1" x14ac:dyDescent="0.2">
      <c r="A442" s="821" t="s">
        <v>4962</v>
      </c>
      <c r="B442" s="822" t="s">
        <v>4963</v>
      </c>
      <c r="C442" s="822" t="s">
        <v>588</v>
      </c>
      <c r="D442" s="822" t="s">
        <v>1720</v>
      </c>
      <c r="E442" s="822" t="s">
        <v>4959</v>
      </c>
      <c r="F442" s="822" t="s">
        <v>5015</v>
      </c>
      <c r="G442" s="822" t="s">
        <v>5016</v>
      </c>
      <c r="H442" s="831">
        <v>13</v>
      </c>
      <c r="I442" s="831">
        <v>21840</v>
      </c>
      <c r="J442" s="822">
        <v>0.99585062240663902</v>
      </c>
      <c r="K442" s="822">
        <v>1680</v>
      </c>
      <c r="L442" s="831">
        <v>13</v>
      </c>
      <c r="M442" s="831">
        <v>21931</v>
      </c>
      <c r="N442" s="822">
        <v>1</v>
      </c>
      <c r="O442" s="822">
        <v>1687</v>
      </c>
      <c r="P442" s="831">
        <v>25</v>
      </c>
      <c r="Q442" s="831">
        <v>42325</v>
      </c>
      <c r="R442" s="827">
        <v>1.9299165564725731</v>
      </c>
      <c r="S442" s="832">
        <v>1693</v>
      </c>
    </row>
    <row r="443" spans="1:19" ht="14.45" customHeight="1" x14ac:dyDescent="0.2">
      <c r="A443" s="821" t="s">
        <v>4962</v>
      </c>
      <c r="B443" s="822" t="s">
        <v>4963</v>
      </c>
      <c r="C443" s="822" t="s">
        <v>588</v>
      </c>
      <c r="D443" s="822" t="s">
        <v>1720</v>
      </c>
      <c r="E443" s="822" t="s">
        <v>4959</v>
      </c>
      <c r="F443" s="822" t="s">
        <v>5019</v>
      </c>
      <c r="G443" s="822" t="s">
        <v>5020</v>
      </c>
      <c r="H443" s="831">
        <v>12</v>
      </c>
      <c r="I443" s="831">
        <v>15756</v>
      </c>
      <c r="J443" s="822">
        <v>2.9818319454958364</v>
      </c>
      <c r="K443" s="822">
        <v>1313</v>
      </c>
      <c r="L443" s="831">
        <v>4</v>
      </c>
      <c r="M443" s="831">
        <v>5284</v>
      </c>
      <c r="N443" s="822">
        <v>1</v>
      </c>
      <c r="O443" s="822">
        <v>1321</v>
      </c>
      <c r="P443" s="831">
        <v>7</v>
      </c>
      <c r="Q443" s="831">
        <v>9296</v>
      </c>
      <c r="R443" s="827">
        <v>1.7592732778198334</v>
      </c>
      <c r="S443" s="832">
        <v>1328</v>
      </c>
    </row>
    <row r="444" spans="1:19" ht="14.45" customHeight="1" x14ac:dyDescent="0.2">
      <c r="A444" s="821" t="s">
        <v>4962</v>
      </c>
      <c r="B444" s="822" t="s">
        <v>4963</v>
      </c>
      <c r="C444" s="822" t="s">
        <v>588</v>
      </c>
      <c r="D444" s="822" t="s">
        <v>1720</v>
      </c>
      <c r="E444" s="822" t="s">
        <v>4959</v>
      </c>
      <c r="F444" s="822" t="s">
        <v>5021</v>
      </c>
      <c r="G444" s="822" t="s">
        <v>5022</v>
      </c>
      <c r="H444" s="831"/>
      <c r="I444" s="831"/>
      <c r="J444" s="822"/>
      <c r="K444" s="822"/>
      <c r="L444" s="831">
        <v>2</v>
      </c>
      <c r="M444" s="831">
        <v>1964</v>
      </c>
      <c r="N444" s="822">
        <v>1</v>
      </c>
      <c r="O444" s="822">
        <v>982</v>
      </c>
      <c r="P444" s="831">
        <v>5</v>
      </c>
      <c r="Q444" s="831">
        <v>4945</v>
      </c>
      <c r="R444" s="827">
        <v>2.5178207739307537</v>
      </c>
      <c r="S444" s="832">
        <v>989</v>
      </c>
    </row>
    <row r="445" spans="1:19" ht="14.45" customHeight="1" x14ac:dyDescent="0.2">
      <c r="A445" s="821" t="s">
        <v>4962</v>
      </c>
      <c r="B445" s="822" t="s">
        <v>4963</v>
      </c>
      <c r="C445" s="822" t="s">
        <v>588</v>
      </c>
      <c r="D445" s="822" t="s">
        <v>1720</v>
      </c>
      <c r="E445" s="822" t="s">
        <v>4959</v>
      </c>
      <c r="F445" s="822" t="s">
        <v>5027</v>
      </c>
      <c r="G445" s="822" t="s">
        <v>5028</v>
      </c>
      <c r="H445" s="831">
        <v>12</v>
      </c>
      <c r="I445" s="831">
        <v>1968</v>
      </c>
      <c r="J445" s="822">
        <v>0.91748251748251752</v>
      </c>
      <c r="K445" s="822">
        <v>164</v>
      </c>
      <c r="L445" s="831">
        <v>13</v>
      </c>
      <c r="M445" s="831">
        <v>2145</v>
      </c>
      <c r="N445" s="822">
        <v>1</v>
      </c>
      <c r="O445" s="822">
        <v>165</v>
      </c>
      <c r="P445" s="831">
        <v>13</v>
      </c>
      <c r="Q445" s="831">
        <v>2158</v>
      </c>
      <c r="R445" s="827">
        <v>1.0060606060606061</v>
      </c>
      <c r="S445" s="832">
        <v>166</v>
      </c>
    </row>
    <row r="446" spans="1:19" ht="14.45" customHeight="1" x14ac:dyDescent="0.2">
      <c r="A446" s="821" t="s">
        <v>4962</v>
      </c>
      <c r="B446" s="822" t="s">
        <v>4963</v>
      </c>
      <c r="C446" s="822" t="s">
        <v>588</v>
      </c>
      <c r="D446" s="822" t="s">
        <v>1720</v>
      </c>
      <c r="E446" s="822" t="s">
        <v>4959</v>
      </c>
      <c r="F446" s="822" t="s">
        <v>5029</v>
      </c>
      <c r="G446" s="822" t="s">
        <v>5030</v>
      </c>
      <c r="H446" s="831">
        <v>462</v>
      </c>
      <c r="I446" s="831">
        <v>15399.96</v>
      </c>
      <c r="J446" s="822">
        <v>0.88505822433870407</v>
      </c>
      <c r="K446" s="822">
        <v>33.333246753246755</v>
      </c>
      <c r="L446" s="831">
        <v>522</v>
      </c>
      <c r="M446" s="831">
        <v>17399.94000000001</v>
      </c>
      <c r="N446" s="822">
        <v>1</v>
      </c>
      <c r="O446" s="822">
        <v>33.333218390804618</v>
      </c>
      <c r="P446" s="831">
        <v>588</v>
      </c>
      <c r="Q446" s="831">
        <v>21812.22</v>
      </c>
      <c r="R446" s="827">
        <v>1.2535801847592571</v>
      </c>
      <c r="S446" s="832">
        <v>37.095612244897964</v>
      </c>
    </row>
    <row r="447" spans="1:19" ht="14.45" customHeight="1" x14ac:dyDescent="0.2">
      <c r="A447" s="821" t="s">
        <v>4962</v>
      </c>
      <c r="B447" s="822" t="s">
        <v>4963</v>
      </c>
      <c r="C447" s="822" t="s">
        <v>588</v>
      </c>
      <c r="D447" s="822" t="s">
        <v>1720</v>
      </c>
      <c r="E447" s="822" t="s">
        <v>4959</v>
      </c>
      <c r="F447" s="822" t="s">
        <v>5031</v>
      </c>
      <c r="G447" s="822" t="s">
        <v>5032</v>
      </c>
      <c r="H447" s="831">
        <v>24</v>
      </c>
      <c r="I447" s="831">
        <v>2784</v>
      </c>
      <c r="J447" s="822">
        <v>1.411764705882353</v>
      </c>
      <c r="K447" s="822">
        <v>116</v>
      </c>
      <c r="L447" s="831">
        <v>17</v>
      </c>
      <c r="M447" s="831">
        <v>1972</v>
      </c>
      <c r="N447" s="822">
        <v>1</v>
      </c>
      <c r="O447" s="822">
        <v>116</v>
      </c>
      <c r="P447" s="831">
        <v>16</v>
      </c>
      <c r="Q447" s="831">
        <v>1872</v>
      </c>
      <c r="R447" s="827">
        <v>0.94929006085192702</v>
      </c>
      <c r="S447" s="832">
        <v>117</v>
      </c>
    </row>
    <row r="448" spans="1:19" ht="14.45" customHeight="1" x14ac:dyDescent="0.2">
      <c r="A448" s="821" t="s">
        <v>4962</v>
      </c>
      <c r="B448" s="822" t="s">
        <v>4963</v>
      </c>
      <c r="C448" s="822" t="s">
        <v>588</v>
      </c>
      <c r="D448" s="822" t="s">
        <v>1720</v>
      </c>
      <c r="E448" s="822" t="s">
        <v>4959</v>
      </c>
      <c r="F448" s="822" t="s">
        <v>5033</v>
      </c>
      <c r="G448" s="822" t="s">
        <v>5034</v>
      </c>
      <c r="H448" s="831">
        <v>3</v>
      </c>
      <c r="I448" s="831">
        <v>111</v>
      </c>
      <c r="J448" s="822">
        <v>1.4605263157894737</v>
      </c>
      <c r="K448" s="822">
        <v>37</v>
      </c>
      <c r="L448" s="831">
        <v>2</v>
      </c>
      <c r="M448" s="831">
        <v>76</v>
      </c>
      <c r="N448" s="822">
        <v>1</v>
      </c>
      <c r="O448" s="822">
        <v>38</v>
      </c>
      <c r="P448" s="831">
        <v>3</v>
      </c>
      <c r="Q448" s="831">
        <v>114</v>
      </c>
      <c r="R448" s="827">
        <v>1.5</v>
      </c>
      <c r="S448" s="832">
        <v>38</v>
      </c>
    </row>
    <row r="449" spans="1:19" ht="14.45" customHeight="1" x14ac:dyDescent="0.2">
      <c r="A449" s="821" t="s">
        <v>4962</v>
      </c>
      <c r="B449" s="822" t="s">
        <v>4963</v>
      </c>
      <c r="C449" s="822" t="s">
        <v>588</v>
      </c>
      <c r="D449" s="822" t="s">
        <v>1720</v>
      </c>
      <c r="E449" s="822" t="s">
        <v>4959</v>
      </c>
      <c r="F449" s="822" t="s">
        <v>5035</v>
      </c>
      <c r="G449" s="822" t="s">
        <v>5036</v>
      </c>
      <c r="H449" s="831">
        <v>22</v>
      </c>
      <c r="I449" s="831">
        <v>1892</v>
      </c>
      <c r="J449" s="822">
        <v>1.2792427315753887</v>
      </c>
      <c r="K449" s="822">
        <v>86</v>
      </c>
      <c r="L449" s="831">
        <v>17</v>
      </c>
      <c r="M449" s="831">
        <v>1479</v>
      </c>
      <c r="N449" s="822">
        <v>1</v>
      </c>
      <c r="O449" s="822">
        <v>87</v>
      </c>
      <c r="P449" s="831">
        <v>31</v>
      </c>
      <c r="Q449" s="831">
        <v>2728</v>
      </c>
      <c r="R449" s="827">
        <v>1.8444895199459095</v>
      </c>
      <c r="S449" s="832">
        <v>88</v>
      </c>
    </row>
    <row r="450" spans="1:19" ht="14.45" customHeight="1" x14ac:dyDescent="0.2">
      <c r="A450" s="821" t="s">
        <v>4962</v>
      </c>
      <c r="B450" s="822" t="s">
        <v>4963</v>
      </c>
      <c r="C450" s="822" t="s">
        <v>588</v>
      </c>
      <c r="D450" s="822" t="s">
        <v>1720</v>
      </c>
      <c r="E450" s="822" t="s">
        <v>4959</v>
      </c>
      <c r="F450" s="822" t="s">
        <v>5037</v>
      </c>
      <c r="G450" s="822" t="s">
        <v>5038</v>
      </c>
      <c r="H450" s="831">
        <v>7</v>
      </c>
      <c r="I450" s="831">
        <v>224</v>
      </c>
      <c r="J450" s="822">
        <v>1.1313131313131313</v>
      </c>
      <c r="K450" s="822">
        <v>32</v>
      </c>
      <c r="L450" s="831">
        <v>6</v>
      </c>
      <c r="M450" s="831">
        <v>198</v>
      </c>
      <c r="N450" s="822">
        <v>1</v>
      </c>
      <c r="O450" s="822">
        <v>33</v>
      </c>
      <c r="P450" s="831">
        <v>7</v>
      </c>
      <c r="Q450" s="831">
        <v>231</v>
      </c>
      <c r="R450" s="827">
        <v>1.1666666666666667</v>
      </c>
      <c r="S450" s="832">
        <v>33</v>
      </c>
    </row>
    <row r="451" spans="1:19" ht="14.45" customHeight="1" x14ac:dyDescent="0.2">
      <c r="A451" s="821" t="s">
        <v>4962</v>
      </c>
      <c r="B451" s="822" t="s">
        <v>4963</v>
      </c>
      <c r="C451" s="822" t="s">
        <v>588</v>
      </c>
      <c r="D451" s="822" t="s">
        <v>1720</v>
      </c>
      <c r="E451" s="822" t="s">
        <v>4959</v>
      </c>
      <c r="F451" s="822" t="s">
        <v>5043</v>
      </c>
      <c r="G451" s="822" t="s">
        <v>5044</v>
      </c>
      <c r="H451" s="831">
        <v>2</v>
      </c>
      <c r="I451" s="831">
        <v>992</v>
      </c>
      <c r="J451" s="822">
        <v>0.9939879759519038</v>
      </c>
      <c r="K451" s="822">
        <v>496</v>
      </c>
      <c r="L451" s="831">
        <v>2</v>
      </c>
      <c r="M451" s="831">
        <v>998</v>
      </c>
      <c r="N451" s="822">
        <v>1</v>
      </c>
      <c r="O451" s="822">
        <v>499</v>
      </c>
      <c r="P451" s="831">
        <v>3</v>
      </c>
      <c r="Q451" s="831">
        <v>1503</v>
      </c>
      <c r="R451" s="827">
        <v>1.5060120240480961</v>
      </c>
      <c r="S451" s="832">
        <v>501</v>
      </c>
    </row>
    <row r="452" spans="1:19" ht="14.45" customHeight="1" x14ac:dyDescent="0.2">
      <c r="A452" s="821" t="s">
        <v>4962</v>
      </c>
      <c r="B452" s="822" t="s">
        <v>4963</v>
      </c>
      <c r="C452" s="822" t="s">
        <v>588</v>
      </c>
      <c r="D452" s="822" t="s">
        <v>1720</v>
      </c>
      <c r="E452" s="822" t="s">
        <v>4959</v>
      </c>
      <c r="F452" s="822" t="s">
        <v>5047</v>
      </c>
      <c r="G452" s="822" t="s">
        <v>5048</v>
      </c>
      <c r="H452" s="831">
        <v>13</v>
      </c>
      <c r="I452" s="831">
        <v>2054</v>
      </c>
      <c r="J452" s="822">
        <v>1.1818181818181819</v>
      </c>
      <c r="K452" s="822">
        <v>158</v>
      </c>
      <c r="L452" s="831">
        <v>11</v>
      </c>
      <c r="M452" s="831">
        <v>1738</v>
      </c>
      <c r="N452" s="822">
        <v>1</v>
      </c>
      <c r="O452" s="822">
        <v>158</v>
      </c>
      <c r="P452" s="831">
        <v>12</v>
      </c>
      <c r="Q452" s="831">
        <v>1908</v>
      </c>
      <c r="R452" s="827">
        <v>1.0978135788262371</v>
      </c>
      <c r="S452" s="832">
        <v>159</v>
      </c>
    </row>
    <row r="453" spans="1:19" ht="14.45" customHeight="1" x14ac:dyDescent="0.2">
      <c r="A453" s="821" t="s">
        <v>4962</v>
      </c>
      <c r="B453" s="822" t="s">
        <v>4963</v>
      </c>
      <c r="C453" s="822" t="s">
        <v>588</v>
      </c>
      <c r="D453" s="822" t="s">
        <v>1720</v>
      </c>
      <c r="E453" s="822" t="s">
        <v>4959</v>
      </c>
      <c r="F453" s="822" t="s">
        <v>4960</v>
      </c>
      <c r="G453" s="822" t="s">
        <v>4961</v>
      </c>
      <c r="H453" s="831">
        <v>20</v>
      </c>
      <c r="I453" s="831">
        <v>5040</v>
      </c>
      <c r="J453" s="822">
        <v>1.1672070402964336</v>
      </c>
      <c r="K453" s="822">
        <v>252</v>
      </c>
      <c r="L453" s="831">
        <v>17</v>
      </c>
      <c r="M453" s="831">
        <v>4318</v>
      </c>
      <c r="N453" s="822">
        <v>1</v>
      </c>
      <c r="O453" s="822">
        <v>254</v>
      </c>
      <c r="P453" s="831">
        <v>31</v>
      </c>
      <c r="Q453" s="831">
        <v>7905</v>
      </c>
      <c r="R453" s="827">
        <v>1.8307086614173229</v>
      </c>
      <c r="S453" s="832">
        <v>255</v>
      </c>
    </row>
    <row r="454" spans="1:19" ht="14.45" customHeight="1" x14ac:dyDescent="0.2">
      <c r="A454" s="821" t="s">
        <v>4962</v>
      </c>
      <c r="B454" s="822" t="s">
        <v>4963</v>
      </c>
      <c r="C454" s="822" t="s">
        <v>588</v>
      </c>
      <c r="D454" s="822" t="s">
        <v>1720</v>
      </c>
      <c r="E454" s="822" t="s">
        <v>4959</v>
      </c>
      <c r="F454" s="822" t="s">
        <v>5051</v>
      </c>
      <c r="G454" s="822" t="s">
        <v>5052</v>
      </c>
      <c r="H454" s="831">
        <v>1</v>
      </c>
      <c r="I454" s="831">
        <v>121</v>
      </c>
      <c r="J454" s="822">
        <v>0.99180327868852458</v>
      </c>
      <c r="K454" s="822">
        <v>121</v>
      </c>
      <c r="L454" s="831">
        <v>1</v>
      </c>
      <c r="M454" s="831">
        <v>122</v>
      </c>
      <c r="N454" s="822">
        <v>1</v>
      </c>
      <c r="O454" s="822">
        <v>122</v>
      </c>
      <c r="P454" s="831"/>
      <c r="Q454" s="831"/>
      <c r="R454" s="827"/>
      <c r="S454" s="832"/>
    </row>
    <row r="455" spans="1:19" ht="14.45" customHeight="1" x14ac:dyDescent="0.2">
      <c r="A455" s="821" t="s">
        <v>4962</v>
      </c>
      <c r="B455" s="822" t="s">
        <v>4963</v>
      </c>
      <c r="C455" s="822" t="s">
        <v>588</v>
      </c>
      <c r="D455" s="822" t="s">
        <v>1720</v>
      </c>
      <c r="E455" s="822" t="s">
        <v>4959</v>
      </c>
      <c r="F455" s="822" t="s">
        <v>5061</v>
      </c>
      <c r="G455" s="822" t="s">
        <v>5062</v>
      </c>
      <c r="H455" s="831">
        <v>4</v>
      </c>
      <c r="I455" s="831">
        <v>496</v>
      </c>
      <c r="J455" s="822">
        <v>1.984</v>
      </c>
      <c r="K455" s="822">
        <v>124</v>
      </c>
      <c r="L455" s="831">
        <v>2</v>
      </c>
      <c r="M455" s="831">
        <v>250</v>
      </c>
      <c r="N455" s="822">
        <v>1</v>
      </c>
      <c r="O455" s="822">
        <v>125</v>
      </c>
      <c r="P455" s="831">
        <v>5</v>
      </c>
      <c r="Q455" s="831">
        <v>630</v>
      </c>
      <c r="R455" s="827">
        <v>2.52</v>
      </c>
      <c r="S455" s="832">
        <v>126</v>
      </c>
    </row>
    <row r="456" spans="1:19" ht="14.45" customHeight="1" x14ac:dyDescent="0.2">
      <c r="A456" s="821" t="s">
        <v>4962</v>
      </c>
      <c r="B456" s="822" t="s">
        <v>4963</v>
      </c>
      <c r="C456" s="822" t="s">
        <v>588</v>
      </c>
      <c r="D456" s="822" t="s">
        <v>1720</v>
      </c>
      <c r="E456" s="822" t="s">
        <v>4959</v>
      </c>
      <c r="F456" s="822" t="s">
        <v>5063</v>
      </c>
      <c r="G456" s="822" t="s">
        <v>5064</v>
      </c>
      <c r="H456" s="831">
        <v>1</v>
      </c>
      <c r="I456" s="831">
        <v>59</v>
      </c>
      <c r="J456" s="822">
        <v>0.32240437158469948</v>
      </c>
      <c r="K456" s="822">
        <v>59</v>
      </c>
      <c r="L456" s="831">
        <v>3</v>
      </c>
      <c r="M456" s="831">
        <v>183</v>
      </c>
      <c r="N456" s="822">
        <v>1</v>
      </c>
      <c r="O456" s="822">
        <v>61</v>
      </c>
      <c r="P456" s="831">
        <v>1</v>
      </c>
      <c r="Q456" s="831">
        <v>62</v>
      </c>
      <c r="R456" s="827">
        <v>0.33879781420765026</v>
      </c>
      <c r="S456" s="832">
        <v>62</v>
      </c>
    </row>
    <row r="457" spans="1:19" ht="14.45" customHeight="1" x14ac:dyDescent="0.2">
      <c r="A457" s="821" t="s">
        <v>4962</v>
      </c>
      <c r="B457" s="822" t="s">
        <v>4963</v>
      </c>
      <c r="C457" s="822" t="s">
        <v>588</v>
      </c>
      <c r="D457" s="822" t="s">
        <v>1720</v>
      </c>
      <c r="E457" s="822" t="s">
        <v>4959</v>
      </c>
      <c r="F457" s="822" t="s">
        <v>5065</v>
      </c>
      <c r="G457" s="822" t="s">
        <v>5066</v>
      </c>
      <c r="H457" s="831">
        <v>2</v>
      </c>
      <c r="I457" s="831">
        <v>750</v>
      </c>
      <c r="J457" s="822">
        <v>0.99734042553191493</v>
      </c>
      <c r="K457" s="822">
        <v>375</v>
      </c>
      <c r="L457" s="831">
        <v>2</v>
      </c>
      <c r="M457" s="831">
        <v>752</v>
      </c>
      <c r="N457" s="822">
        <v>1</v>
      </c>
      <c r="O457" s="822">
        <v>376</v>
      </c>
      <c r="P457" s="831"/>
      <c r="Q457" s="831"/>
      <c r="R457" s="827"/>
      <c r="S457" s="832"/>
    </row>
    <row r="458" spans="1:19" ht="14.45" customHeight="1" x14ac:dyDescent="0.2">
      <c r="A458" s="821" t="s">
        <v>4962</v>
      </c>
      <c r="B458" s="822" t="s">
        <v>4963</v>
      </c>
      <c r="C458" s="822" t="s">
        <v>588</v>
      </c>
      <c r="D458" s="822" t="s">
        <v>1720</v>
      </c>
      <c r="E458" s="822" t="s">
        <v>4959</v>
      </c>
      <c r="F458" s="822" t="s">
        <v>5067</v>
      </c>
      <c r="G458" s="822" t="s">
        <v>5068</v>
      </c>
      <c r="H458" s="831"/>
      <c r="I458" s="831"/>
      <c r="J458" s="822"/>
      <c r="K458" s="822"/>
      <c r="L458" s="831">
        <v>1</v>
      </c>
      <c r="M458" s="831">
        <v>990</v>
      </c>
      <c r="N458" s="822">
        <v>1</v>
      </c>
      <c r="O458" s="822">
        <v>990</v>
      </c>
      <c r="P458" s="831">
        <v>1</v>
      </c>
      <c r="Q458" s="831">
        <v>993</v>
      </c>
      <c r="R458" s="827">
        <v>1.0030303030303029</v>
      </c>
      <c r="S458" s="832">
        <v>993</v>
      </c>
    </row>
    <row r="459" spans="1:19" ht="14.45" customHeight="1" x14ac:dyDescent="0.2">
      <c r="A459" s="821" t="s">
        <v>4962</v>
      </c>
      <c r="B459" s="822" t="s">
        <v>4963</v>
      </c>
      <c r="C459" s="822" t="s">
        <v>588</v>
      </c>
      <c r="D459" s="822" t="s">
        <v>1720</v>
      </c>
      <c r="E459" s="822" t="s">
        <v>4959</v>
      </c>
      <c r="F459" s="822" t="s">
        <v>5071</v>
      </c>
      <c r="G459" s="822" t="s">
        <v>5072</v>
      </c>
      <c r="H459" s="831">
        <v>3</v>
      </c>
      <c r="I459" s="831">
        <v>1059</v>
      </c>
      <c r="J459" s="822">
        <v>2.9830985915492958</v>
      </c>
      <c r="K459" s="822">
        <v>353</v>
      </c>
      <c r="L459" s="831">
        <v>1</v>
      </c>
      <c r="M459" s="831">
        <v>355</v>
      </c>
      <c r="N459" s="822">
        <v>1</v>
      </c>
      <c r="O459" s="822">
        <v>355</v>
      </c>
      <c r="P459" s="831">
        <v>1</v>
      </c>
      <c r="Q459" s="831">
        <v>356</v>
      </c>
      <c r="R459" s="827">
        <v>1.0028169014084507</v>
      </c>
      <c r="S459" s="832">
        <v>356</v>
      </c>
    </row>
    <row r="460" spans="1:19" ht="14.45" customHeight="1" x14ac:dyDescent="0.2">
      <c r="A460" s="821" t="s">
        <v>4962</v>
      </c>
      <c r="B460" s="822" t="s">
        <v>4963</v>
      </c>
      <c r="C460" s="822" t="s">
        <v>588</v>
      </c>
      <c r="D460" s="822" t="s">
        <v>1720</v>
      </c>
      <c r="E460" s="822" t="s">
        <v>4959</v>
      </c>
      <c r="F460" s="822" t="s">
        <v>5073</v>
      </c>
      <c r="G460" s="822" t="s">
        <v>5074</v>
      </c>
      <c r="H460" s="831"/>
      <c r="I460" s="831"/>
      <c r="J460" s="822"/>
      <c r="K460" s="822"/>
      <c r="L460" s="831">
        <v>1</v>
      </c>
      <c r="M460" s="831">
        <v>506</v>
      </c>
      <c r="N460" s="822">
        <v>1</v>
      </c>
      <c r="O460" s="822">
        <v>506</v>
      </c>
      <c r="P460" s="831"/>
      <c r="Q460" s="831"/>
      <c r="R460" s="827"/>
      <c r="S460" s="832"/>
    </row>
    <row r="461" spans="1:19" ht="14.45" customHeight="1" x14ac:dyDescent="0.2">
      <c r="A461" s="821" t="s">
        <v>4962</v>
      </c>
      <c r="B461" s="822" t="s">
        <v>4963</v>
      </c>
      <c r="C461" s="822" t="s">
        <v>588</v>
      </c>
      <c r="D461" s="822" t="s">
        <v>1720</v>
      </c>
      <c r="E461" s="822" t="s">
        <v>4959</v>
      </c>
      <c r="F461" s="822" t="s">
        <v>5075</v>
      </c>
      <c r="G461" s="822" t="s">
        <v>5076</v>
      </c>
      <c r="H461" s="831">
        <v>3</v>
      </c>
      <c r="I461" s="831">
        <v>399</v>
      </c>
      <c r="J461" s="822">
        <v>1.4888059701492538</v>
      </c>
      <c r="K461" s="822">
        <v>133</v>
      </c>
      <c r="L461" s="831">
        <v>2</v>
      </c>
      <c r="M461" s="831">
        <v>268</v>
      </c>
      <c r="N461" s="822">
        <v>1</v>
      </c>
      <c r="O461" s="822">
        <v>134</v>
      </c>
      <c r="P461" s="831"/>
      <c r="Q461" s="831"/>
      <c r="R461" s="827"/>
      <c r="S461" s="832"/>
    </row>
    <row r="462" spans="1:19" ht="14.45" customHeight="1" x14ac:dyDescent="0.2">
      <c r="A462" s="821" t="s">
        <v>4962</v>
      </c>
      <c r="B462" s="822" t="s">
        <v>4963</v>
      </c>
      <c r="C462" s="822" t="s">
        <v>588</v>
      </c>
      <c r="D462" s="822" t="s">
        <v>1720</v>
      </c>
      <c r="E462" s="822" t="s">
        <v>4959</v>
      </c>
      <c r="F462" s="822" t="s">
        <v>5077</v>
      </c>
      <c r="G462" s="822" t="s">
        <v>5078</v>
      </c>
      <c r="H462" s="831">
        <v>62</v>
      </c>
      <c r="I462" s="831">
        <v>8990</v>
      </c>
      <c r="J462" s="822">
        <v>0.77500000000000002</v>
      </c>
      <c r="K462" s="822">
        <v>145</v>
      </c>
      <c r="L462" s="831">
        <v>80</v>
      </c>
      <c r="M462" s="831">
        <v>11600</v>
      </c>
      <c r="N462" s="822">
        <v>1</v>
      </c>
      <c r="O462" s="822">
        <v>145</v>
      </c>
      <c r="P462" s="831">
        <v>42</v>
      </c>
      <c r="Q462" s="831">
        <v>6132</v>
      </c>
      <c r="R462" s="827">
        <v>0.52862068965517239</v>
      </c>
      <c r="S462" s="832">
        <v>146</v>
      </c>
    </row>
    <row r="463" spans="1:19" ht="14.45" customHeight="1" x14ac:dyDescent="0.2">
      <c r="A463" s="821" t="s">
        <v>4962</v>
      </c>
      <c r="B463" s="822" t="s">
        <v>4963</v>
      </c>
      <c r="C463" s="822" t="s">
        <v>588</v>
      </c>
      <c r="D463" s="822" t="s">
        <v>1720</v>
      </c>
      <c r="E463" s="822" t="s">
        <v>4959</v>
      </c>
      <c r="F463" s="822" t="s">
        <v>5091</v>
      </c>
      <c r="G463" s="822" t="s">
        <v>5092</v>
      </c>
      <c r="H463" s="831">
        <v>18</v>
      </c>
      <c r="I463" s="831">
        <v>2970</v>
      </c>
      <c r="J463" s="822">
        <v>0.8571428571428571</v>
      </c>
      <c r="K463" s="822">
        <v>165</v>
      </c>
      <c r="L463" s="831">
        <v>21</v>
      </c>
      <c r="M463" s="831">
        <v>3465</v>
      </c>
      <c r="N463" s="822">
        <v>1</v>
      </c>
      <c r="O463" s="822">
        <v>165</v>
      </c>
      <c r="P463" s="831">
        <v>15</v>
      </c>
      <c r="Q463" s="831">
        <v>2490</v>
      </c>
      <c r="R463" s="827">
        <v>0.7186147186147186</v>
      </c>
      <c r="S463" s="832">
        <v>166</v>
      </c>
    </row>
    <row r="464" spans="1:19" ht="14.45" customHeight="1" x14ac:dyDescent="0.2">
      <c r="A464" s="821" t="s">
        <v>4962</v>
      </c>
      <c r="B464" s="822" t="s">
        <v>4963</v>
      </c>
      <c r="C464" s="822" t="s">
        <v>588</v>
      </c>
      <c r="D464" s="822" t="s">
        <v>1720</v>
      </c>
      <c r="E464" s="822" t="s">
        <v>4959</v>
      </c>
      <c r="F464" s="822" t="s">
        <v>5103</v>
      </c>
      <c r="G464" s="822" t="s">
        <v>5104</v>
      </c>
      <c r="H464" s="831">
        <v>2</v>
      </c>
      <c r="I464" s="831">
        <v>242</v>
      </c>
      <c r="J464" s="822">
        <v>1.9836065573770492</v>
      </c>
      <c r="K464" s="822">
        <v>121</v>
      </c>
      <c r="L464" s="831">
        <v>1</v>
      </c>
      <c r="M464" s="831">
        <v>122</v>
      </c>
      <c r="N464" s="822">
        <v>1</v>
      </c>
      <c r="O464" s="822">
        <v>122</v>
      </c>
      <c r="P464" s="831"/>
      <c r="Q464" s="831"/>
      <c r="R464" s="827"/>
      <c r="S464" s="832"/>
    </row>
    <row r="465" spans="1:19" ht="14.45" customHeight="1" x14ac:dyDescent="0.2">
      <c r="A465" s="821" t="s">
        <v>4962</v>
      </c>
      <c r="B465" s="822" t="s">
        <v>4963</v>
      </c>
      <c r="C465" s="822" t="s">
        <v>588</v>
      </c>
      <c r="D465" s="822" t="s">
        <v>1720</v>
      </c>
      <c r="E465" s="822" t="s">
        <v>4959</v>
      </c>
      <c r="F465" s="822" t="s">
        <v>5107</v>
      </c>
      <c r="G465" s="822" t="s">
        <v>5108</v>
      </c>
      <c r="H465" s="831">
        <v>1</v>
      </c>
      <c r="I465" s="831">
        <v>121</v>
      </c>
      <c r="J465" s="822"/>
      <c r="K465" s="822">
        <v>121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4962</v>
      </c>
      <c r="B466" s="822" t="s">
        <v>4963</v>
      </c>
      <c r="C466" s="822" t="s">
        <v>588</v>
      </c>
      <c r="D466" s="822" t="s">
        <v>1720</v>
      </c>
      <c r="E466" s="822" t="s">
        <v>4959</v>
      </c>
      <c r="F466" s="822" t="s">
        <v>5113</v>
      </c>
      <c r="G466" s="822" t="s">
        <v>5114</v>
      </c>
      <c r="H466" s="831"/>
      <c r="I466" s="831"/>
      <c r="J466" s="822"/>
      <c r="K466" s="822"/>
      <c r="L466" s="831">
        <v>3</v>
      </c>
      <c r="M466" s="831">
        <v>540</v>
      </c>
      <c r="N466" s="822">
        <v>1</v>
      </c>
      <c r="O466" s="822">
        <v>180</v>
      </c>
      <c r="P466" s="831"/>
      <c r="Q466" s="831"/>
      <c r="R466" s="827"/>
      <c r="S466" s="832"/>
    </row>
    <row r="467" spans="1:19" ht="14.45" customHeight="1" x14ac:dyDescent="0.2">
      <c r="A467" s="821" t="s">
        <v>4962</v>
      </c>
      <c r="B467" s="822" t="s">
        <v>4963</v>
      </c>
      <c r="C467" s="822" t="s">
        <v>588</v>
      </c>
      <c r="D467" s="822" t="s">
        <v>1720</v>
      </c>
      <c r="E467" s="822" t="s">
        <v>4959</v>
      </c>
      <c r="F467" s="822" t="s">
        <v>5125</v>
      </c>
      <c r="G467" s="822" t="s">
        <v>5126</v>
      </c>
      <c r="H467" s="831">
        <v>1</v>
      </c>
      <c r="I467" s="831">
        <v>286</v>
      </c>
      <c r="J467" s="822"/>
      <c r="K467" s="822">
        <v>286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4962</v>
      </c>
      <c r="B468" s="822" t="s">
        <v>4963</v>
      </c>
      <c r="C468" s="822" t="s">
        <v>588</v>
      </c>
      <c r="D468" s="822" t="s">
        <v>4952</v>
      </c>
      <c r="E468" s="822" t="s">
        <v>4959</v>
      </c>
      <c r="F468" s="822" t="s">
        <v>5001</v>
      </c>
      <c r="G468" s="822" t="s">
        <v>5002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127</v>
      </c>
      <c r="R468" s="827"/>
      <c r="S468" s="832">
        <v>127</v>
      </c>
    </row>
    <row r="469" spans="1:19" ht="14.45" customHeight="1" x14ac:dyDescent="0.2">
      <c r="A469" s="821" t="s">
        <v>4962</v>
      </c>
      <c r="B469" s="822" t="s">
        <v>4963</v>
      </c>
      <c r="C469" s="822" t="s">
        <v>588</v>
      </c>
      <c r="D469" s="822" t="s">
        <v>4952</v>
      </c>
      <c r="E469" s="822" t="s">
        <v>4959</v>
      </c>
      <c r="F469" s="822" t="s">
        <v>5029</v>
      </c>
      <c r="G469" s="822" t="s">
        <v>5030</v>
      </c>
      <c r="H469" s="831"/>
      <c r="I469" s="831"/>
      <c r="J469" s="822"/>
      <c r="K469" s="822"/>
      <c r="L469" s="831"/>
      <c r="M469" s="831"/>
      <c r="N469" s="822"/>
      <c r="O469" s="822"/>
      <c r="P469" s="831">
        <v>1</v>
      </c>
      <c r="Q469" s="831">
        <v>33.33</v>
      </c>
      <c r="R469" s="827"/>
      <c r="S469" s="832">
        <v>33.33</v>
      </c>
    </row>
    <row r="470" spans="1:19" ht="14.45" customHeight="1" x14ac:dyDescent="0.2">
      <c r="A470" s="821" t="s">
        <v>4962</v>
      </c>
      <c r="B470" s="822" t="s">
        <v>4963</v>
      </c>
      <c r="C470" s="822" t="s">
        <v>588</v>
      </c>
      <c r="D470" s="822" t="s">
        <v>1718</v>
      </c>
      <c r="E470" s="822" t="s">
        <v>4964</v>
      </c>
      <c r="F470" s="822" t="s">
        <v>4965</v>
      </c>
      <c r="G470" s="822" t="s">
        <v>4966</v>
      </c>
      <c r="H470" s="831">
        <v>0.89999999999999991</v>
      </c>
      <c r="I470" s="831">
        <v>62.730000000000004</v>
      </c>
      <c r="J470" s="822">
        <v>0.9</v>
      </c>
      <c r="K470" s="822">
        <v>69.700000000000017</v>
      </c>
      <c r="L470" s="831">
        <v>1</v>
      </c>
      <c r="M470" s="831">
        <v>69.7</v>
      </c>
      <c r="N470" s="822">
        <v>1</v>
      </c>
      <c r="O470" s="822">
        <v>69.7</v>
      </c>
      <c r="P470" s="831">
        <v>1.9</v>
      </c>
      <c r="Q470" s="831">
        <v>132.43</v>
      </c>
      <c r="R470" s="827">
        <v>1.9</v>
      </c>
      <c r="S470" s="832">
        <v>69.7</v>
      </c>
    </row>
    <row r="471" spans="1:19" ht="14.45" customHeight="1" x14ac:dyDescent="0.2">
      <c r="A471" s="821" t="s">
        <v>4962</v>
      </c>
      <c r="B471" s="822" t="s">
        <v>4963</v>
      </c>
      <c r="C471" s="822" t="s">
        <v>588</v>
      </c>
      <c r="D471" s="822" t="s">
        <v>1718</v>
      </c>
      <c r="E471" s="822" t="s">
        <v>4959</v>
      </c>
      <c r="F471" s="822" t="s">
        <v>4978</v>
      </c>
      <c r="G471" s="822" t="s">
        <v>4979</v>
      </c>
      <c r="H471" s="831"/>
      <c r="I471" s="831"/>
      <c r="J471" s="822"/>
      <c r="K471" s="822"/>
      <c r="L471" s="831">
        <v>7</v>
      </c>
      <c r="M471" s="831">
        <v>588</v>
      </c>
      <c r="N471" s="822">
        <v>1</v>
      </c>
      <c r="O471" s="822">
        <v>84</v>
      </c>
      <c r="P471" s="831">
        <v>29</v>
      </c>
      <c r="Q471" s="831">
        <v>2465</v>
      </c>
      <c r="R471" s="827">
        <v>4.1921768707482991</v>
      </c>
      <c r="S471" s="832">
        <v>85</v>
      </c>
    </row>
    <row r="472" spans="1:19" ht="14.45" customHeight="1" x14ac:dyDescent="0.2">
      <c r="A472" s="821" t="s">
        <v>4962</v>
      </c>
      <c r="B472" s="822" t="s">
        <v>4963</v>
      </c>
      <c r="C472" s="822" t="s">
        <v>588</v>
      </c>
      <c r="D472" s="822" t="s">
        <v>1718</v>
      </c>
      <c r="E472" s="822" t="s">
        <v>4959</v>
      </c>
      <c r="F472" s="822" t="s">
        <v>4980</v>
      </c>
      <c r="G472" s="822" t="s">
        <v>4981</v>
      </c>
      <c r="H472" s="831">
        <v>2</v>
      </c>
      <c r="I472" s="831">
        <v>212</v>
      </c>
      <c r="J472" s="822">
        <v>0.99065420560747663</v>
      </c>
      <c r="K472" s="822">
        <v>106</v>
      </c>
      <c r="L472" s="831">
        <v>2</v>
      </c>
      <c r="M472" s="831">
        <v>214</v>
      </c>
      <c r="N472" s="822">
        <v>1</v>
      </c>
      <c r="O472" s="822">
        <v>107</v>
      </c>
      <c r="P472" s="831">
        <v>3</v>
      </c>
      <c r="Q472" s="831">
        <v>324</v>
      </c>
      <c r="R472" s="827">
        <v>1.514018691588785</v>
      </c>
      <c r="S472" s="832">
        <v>108</v>
      </c>
    </row>
    <row r="473" spans="1:19" ht="14.45" customHeight="1" x14ac:dyDescent="0.2">
      <c r="A473" s="821" t="s">
        <v>4962</v>
      </c>
      <c r="B473" s="822" t="s">
        <v>4963</v>
      </c>
      <c r="C473" s="822" t="s">
        <v>588</v>
      </c>
      <c r="D473" s="822" t="s">
        <v>1718</v>
      </c>
      <c r="E473" s="822" t="s">
        <v>4959</v>
      </c>
      <c r="F473" s="822" t="s">
        <v>4982</v>
      </c>
      <c r="G473" s="822" t="s">
        <v>4983</v>
      </c>
      <c r="H473" s="831">
        <v>1</v>
      </c>
      <c r="I473" s="831">
        <v>37</v>
      </c>
      <c r="J473" s="822">
        <v>0.48684210526315791</v>
      </c>
      <c r="K473" s="822">
        <v>37</v>
      </c>
      <c r="L473" s="831">
        <v>2</v>
      </c>
      <c r="M473" s="831">
        <v>76</v>
      </c>
      <c r="N473" s="822">
        <v>1</v>
      </c>
      <c r="O473" s="822">
        <v>38</v>
      </c>
      <c r="P473" s="831">
        <v>3</v>
      </c>
      <c r="Q473" s="831">
        <v>114</v>
      </c>
      <c r="R473" s="827">
        <v>1.5</v>
      </c>
      <c r="S473" s="832">
        <v>38</v>
      </c>
    </row>
    <row r="474" spans="1:19" ht="14.45" customHeight="1" x14ac:dyDescent="0.2">
      <c r="A474" s="821" t="s">
        <v>4962</v>
      </c>
      <c r="B474" s="822" t="s">
        <v>4963</v>
      </c>
      <c r="C474" s="822" t="s">
        <v>588</v>
      </c>
      <c r="D474" s="822" t="s">
        <v>1718</v>
      </c>
      <c r="E474" s="822" t="s">
        <v>4959</v>
      </c>
      <c r="F474" s="822" t="s">
        <v>4989</v>
      </c>
      <c r="G474" s="822" t="s">
        <v>4990</v>
      </c>
      <c r="H474" s="831">
        <v>4</v>
      </c>
      <c r="I474" s="831">
        <v>964</v>
      </c>
      <c r="J474" s="822">
        <v>0.3064208518753973</v>
      </c>
      <c r="K474" s="822">
        <v>241</v>
      </c>
      <c r="L474" s="831">
        <v>13</v>
      </c>
      <c r="M474" s="831">
        <v>3146</v>
      </c>
      <c r="N474" s="822">
        <v>1</v>
      </c>
      <c r="O474" s="822">
        <v>242</v>
      </c>
      <c r="P474" s="831">
        <v>17</v>
      </c>
      <c r="Q474" s="831">
        <v>4131</v>
      </c>
      <c r="R474" s="827">
        <v>1.3130959949141767</v>
      </c>
      <c r="S474" s="832">
        <v>243</v>
      </c>
    </row>
    <row r="475" spans="1:19" ht="14.45" customHeight="1" x14ac:dyDescent="0.2">
      <c r="A475" s="821" t="s">
        <v>4962</v>
      </c>
      <c r="B475" s="822" t="s">
        <v>4963</v>
      </c>
      <c r="C475" s="822" t="s">
        <v>588</v>
      </c>
      <c r="D475" s="822" t="s">
        <v>1718</v>
      </c>
      <c r="E475" s="822" t="s">
        <v>4959</v>
      </c>
      <c r="F475" s="822" t="s">
        <v>4991</v>
      </c>
      <c r="G475" s="822" t="s">
        <v>4992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385</v>
      </c>
      <c r="R475" s="827"/>
      <c r="S475" s="832">
        <v>385</v>
      </c>
    </row>
    <row r="476" spans="1:19" ht="14.45" customHeight="1" x14ac:dyDescent="0.2">
      <c r="A476" s="821" t="s">
        <v>4962</v>
      </c>
      <c r="B476" s="822" t="s">
        <v>4963</v>
      </c>
      <c r="C476" s="822" t="s">
        <v>588</v>
      </c>
      <c r="D476" s="822" t="s">
        <v>1718</v>
      </c>
      <c r="E476" s="822" t="s">
        <v>4959</v>
      </c>
      <c r="F476" s="822" t="s">
        <v>4995</v>
      </c>
      <c r="G476" s="822" t="s">
        <v>4996</v>
      </c>
      <c r="H476" s="831">
        <v>35</v>
      </c>
      <c r="I476" s="831">
        <v>3185</v>
      </c>
      <c r="J476" s="822">
        <v>1.1290322580645162</v>
      </c>
      <c r="K476" s="822">
        <v>91</v>
      </c>
      <c r="L476" s="831">
        <v>31</v>
      </c>
      <c r="M476" s="831">
        <v>2821</v>
      </c>
      <c r="N476" s="822">
        <v>1</v>
      </c>
      <c r="O476" s="822">
        <v>91</v>
      </c>
      <c r="P476" s="831">
        <v>51</v>
      </c>
      <c r="Q476" s="831">
        <v>4692</v>
      </c>
      <c r="R476" s="827">
        <v>1.663239985820631</v>
      </c>
      <c r="S476" s="832">
        <v>92</v>
      </c>
    </row>
    <row r="477" spans="1:19" ht="14.45" customHeight="1" x14ac:dyDescent="0.2">
      <c r="A477" s="821" t="s">
        <v>4962</v>
      </c>
      <c r="B477" s="822" t="s">
        <v>4963</v>
      </c>
      <c r="C477" s="822" t="s">
        <v>588</v>
      </c>
      <c r="D477" s="822" t="s">
        <v>1718</v>
      </c>
      <c r="E477" s="822" t="s">
        <v>4959</v>
      </c>
      <c r="F477" s="822" t="s">
        <v>4999</v>
      </c>
      <c r="G477" s="822" t="s">
        <v>5000</v>
      </c>
      <c r="H477" s="831">
        <v>2</v>
      </c>
      <c r="I477" s="831">
        <v>162</v>
      </c>
      <c r="J477" s="822">
        <v>2</v>
      </c>
      <c r="K477" s="822">
        <v>81</v>
      </c>
      <c r="L477" s="831">
        <v>1</v>
      </c>
      <c r="M477" s="831">
        <v>81</v>
      </c>
      <c r="N477" s="822">
        <v>1</v>
      </c>
      <c r="O477" s="822">
        <v>81</v>
      </c>
      <c r="P477" s="831"/>
      <c r="Q477" s="831"/>
      <c r="R477" s="827"/>
      <c r="S477" s="832"/>
    </row>
    <row r="478" spans="1:19" ht="14.45" customHeight="1" x14ac:dyDescent="0.2">
      <c r="A478" s="821" t="s">
        <v>4962</v>
      </c>
      <c r="B478" s="822" t="s">
        <v>4963</v>
      </c>
      <c r="C478" s="822" t="s">
        <v>588</v>
      </c>
      <c r="D478" s="822" t="s">
        <v>1718</v>
      </c>
      <c r="E478" s="822" t="s">
        <v>4959</v>
      </c>
      <c r="F478" s="822" t="s">
        <v>5001</v>
      </c>
      <c r="G478" s="822" t="s">
        <v>5002</v>
      </c>
      <c r="H478" s="831">
        <v>424</v>
      </c>
      <c r="I478" s="831">
        <v>53848</v>
      </c>
      <c r="J478" s="822">
        <v>0.91709244498944065</v>
      </c>
      <c r="K478" s="822">
        <v>127</v>
      </c>
      <c r="L478" s="831">
        <v>466</v>
      </c>
      <c r="M478" s="831">
        <v>58716</v>
      </c>
      <c r="N478" s="822">
        <v>1</v>
      </c>
      <c r="O478" s="822">
        <v>126</v>
      </c>
      <c r="P478" s="831">
        <v>324</v>
      </c>
      <c r="Q478" s="831">
        <v>41148</v>
      </c>
      <c r="R478" s="827">
        <v>0.70079705702023298</v>
      </c>
      <c r="S478" s="832">
        <v>127</v>
      </c>
    </row>
    <row r="479" spans="1:19" ht="14.45" customHeight="1" x14ac:dyDescent="0.2">
      <c r="A479" s="821" t="s">
        <v>4962</v>
      </c>
      <c r="B479" s="822" t="s">
        <v>4963</v>
      </c>
      <c r="C479" s="822" t="s">
        <v>588</v>
      </c>
      <c r="D479" s="822" t="s">
        <v>1718</v>
      </c>
      <c r="E479" s="822" t="s">
        <v>4959</v>
      </c>
      <c r="F479" s="822" t="s">
        <v>5019</v>
      </c>
      <c r="G479" s="822" t="s">
        <v>5020</v>
      </c>
      <c r="H479" s="831">
        <v>3</v>
      </c>
      <c r="I479" s="831">
        <v>3939</v>
      </c>
      <c r="J479" s="822">
        <v>0.99394398183194554</v>
      </c>
      <c r="K479" s="822">
        <v>1313</v>
      </c>
      <c r="L479" s="831">
        <v>3</v>
      </c>
      <c r="M479" s="831">
        <v>3963</v>
      </c>
      <c r="N479" s="822">
        <v>1</v>
      </c>
      <c r="O479" s="822">
        <v>1321</v>
      </c>
      <c r="P479" s="831">
        <v>5</v>
      </c>
      <c r="Q479" s="831">
        <v>6640</v>
      </c>
      <c r="R479" s="827">
        <v>1.6754983598284128</v>
      </c>
      <c r="S479" s="832">
        <v>1328</v>
      </c>
    </row>
    <row r="480" spans="1:19" ht="14.45" customHeight="1" x14ac:dyDescent="0.2">
      <c r="A480" s="821" t="s">
        <v>4962</v>
      </c>
      <c r="B480" s="822" t="s">
        <v>4963</v>
      </c>
      <c r="C480" s="822" t="s">
        <v>588</v>
      </c>
      <c r="D480" s="822" t="s">
        <v>1718</v>
      </c>
      <c r="E480" s="822" t="s">
        <v>4959</v>
      </c>
      <c r="F480" s="822" t="s">
        <v>5027</v>
      </c>
      <c r="G480" s="822" t="s">
        <v>5028</v>
      </c>
      <c r="H480" s="831">
        <v>1</v>
      </c>
      <c r="I480" s="831">
        <v>164</v>
      </c>
      <c r="J480" s="822">
        <v>0.49696969696969695</v>
      </c>
      <c r="K480" s="822">
        <v>164</v>
      </c>
      <c r="L480" s="831">
        <v>2</v>
      </c>
      <c r="M480" s="831">
        <v>330</v>
      </c>
      <c r="N480" s="822">
        <v>1</v>
      </c>
      <c r="O480" s="822">
        <v>165</v>
      </c>
      <c r="P480" s="831">
        <v>3</v>
      </c>
      <c r="Q480" s="831">
        <v>498</v>
      </c>
      <c r="R480" s="827">
        <v>1.509090909090909</v>
      </c>
      <c r="S480" s="832">
        <v>166</v>
      </c>
    </row>
    <row r="481" spans="1:19" ht="14.45" customHeight="1" x14ac:dyDescent="0.2">
      <c r="A481" s="821" t="s">
        <v>4962</v>
      </c>
      <c r="B481" s="822" t="s">
        <v>4963</v>
      </c>
      <c r="C481" s="822" t="s">
        <v>588</v>
      </c>
      <c r="D481" s="822" t="s">
        <v>1718</v>
      </c>
      <c r="E481" s="822" t="s">
        <v>4959</v>
      </c>
      <c r="F481" s="822" t="s">
        <v>5029</v>
      </c>
      <c r="G481" s="822" t="s">
        <v>5030</v>
      </c>
      <c r="H481" s="831">
        <v>215</v>
      </c>
      <c r="I481" s="831">
        <v>7166.66</v>
      </c>
      <c r="J481" s="822">
        <v>0.72390578172301179</v>
      </c>
      <c r="K481" s="822">
        <v>33.333302325581393</v>
      </c>
      <c r="L481" s="831">
        <v>297</v>
      </c>
      <c r="M481" s="831">
        <v>9899.99</v>
      </c>
      <c r="N481" s="822">
        <v>1</v>
      </c>
      <c r="O481" s="822">
        <v>33.333299663299663</v>
      </c>
      <c r="P481" s="831">
        <v>265</v>
      </c>
      <c r="Q481" s="831">
        <v>10067.780000000001</v>
      </c>
      <c r="R481" s="827">
        <v>1.0169485019681839</v>
      </c>
      <c r="S481" s="832">
        <v>37.991622641509437</v>
      </c>
    </row>
    <row r="482" spans="1:19" ht="14.45" customHeight="1" x14ac:dyDescent="0.2">
      <c r="A482" s="821" t="s">
        <v>4962</v>
      </c>
      <c r="B482" s="822" t="s">
        <v>4963</v>
      </c>
      <c r="C482" s="822" t="s">
        <v>588</v>
      </c>
      <c r="D482" s="822" t="s">
        <v>1718</v>
      </c>
      <c r="E482" s="822" t="s">
        <v>4959</v>
      </c>
      <c r="F482" s="822" t="s">
        <v>5035</v>
      </c>
      <c r="G482" s="822" t="s">
        <v>5036</v>
      </c>
      <c r="H482" s="831">
        <v>3</v>
      </c>
      <c r="I482" s="831">
        <v>258</v>
      </c>
      <c r="J482" s="822">
        <v>0.74137931034482762</v>
      </c>
      <c r="K482" s="822">
        <v>86</v>
      </c>
      <c r="L482" s="831">
        <v>4</v>
      </c>
      <c r="M482" s="831">
        <v>348</v>
      </c>
      <c r="N482" s="822">
        <v>1</v>
      </c>
      <c r="O482" s="822">
        <v>87</v>
      </c>
      <c r="P482" s="831">
        <v>9</v>
      </c>
      <c r="Q482" s="831">
        <v>792</v>
      </c>
      <c r="R482" s="827">
        <v>2.2758620689655173</v>
      </c>
      <c r="S482" s="832">
        <v>88</v>
      </c>
    </row>
    <row r="483" spans="1:19" ht="14.45" customHeight="1" x14ac:dyDescent="0.2">
      <c r="A483" s="821" t="s">
        <v>4962</v>
      </c>
      <c r="B483" s="822" t="s">
        <v>4963</v>
      </c>
      <c r="C483" s="822" t="s">
        <v>588</v>
      </c>
      <c r="D483" s="822" t="s">
        <v>1718</v>
      </c>
      <c r="E483" s="822" t="s">
        <v>4959</v>
      </c>
      <c r="F483" s="822" t="s">
        <v>5037</v>
      </c>
      <c r="G483" s="822" t="s">
        <v>5038</v>
      </c>
      <c r="H483" s="831">
        <v>3</v>
      </c>
      <c r="I483" s="831">
        <v>96</v>
      </c>
      <c r="J483" s="822">
        <v>0.96969696969696972</v>
      </c>
      <c r="K483" s="822">
        <v>32</v>
      </c>
      <c r="L483" s="831">
        <v>3</v>
      </c>
      <c r="M483" s="831">
        <v>99</v>
      </c>
      <c r="N483" s="822">
        <v>1</v>
      </c>
      <c r="O483" s="822">
        <v>33</v>
      </c>
      <c r="P483" s="831">
        <v>6</v>
      </c>
      <c r="Q483" s="831">
        <v>198</v>
      </c>
      <c r="R483" s="827">
        <v>2</v>
      </c>
      <c r="S483" s="832">
        <v>33</v>
      </c>
    </row>
    <row r="484" spans="1:19" ht="14.45" customHeight="1" x14ac:dyDescent="0.2">
      <c r="A484" s="821" t="s">
        <v>4962</v>
      </c>
      <c r="B484" s="822" t="s">
        <v>4963</v>
      </c>
      <c r="C484" s="822" t="s">
        <v>588</v>
      </c>
      <c r="D484" s="822" t="s">
        <v>1718</v>
      </c>
      <c r="E484" s="822" t="s">
        <v>4959</v>
      </c>
      <c r="F484" s="822" t="s">
        <v>5043</v>
      </c>
      <c r="G484" s="822" t="s">
        <v>5044</v>
      </c>
      <c r="H484" s="831"/>
      <c r="I484" s="831"/>
      <c r="J484" s="822"/>
      <c r="K484" s="822"/>
      <c r="L484" s="831">
        <v>6</v>
      </c>
      <c r="M484" s="831">
        <v>2994</v>
      </c>
      <c r="N484" s="822">
        <v>1</v>
      </c>
      <c r="O484" s="822">
        <v>499</v>
      </c>
      <c r="P484" s="831">
        <v>6</v>
      </c>
      <c r="Q484" s="831">
        <v>3006</v>
      </c>
      <c r="R484" s="827">
        <v>1.0040080160320641</v>
      </c>
      <c r="S484" s="832">
        <v>501</v>
      </c>
    </row>
    <row r="485" spans="1:19" ht="14.45" customHeight="1" x14ac:dyDescent="0.2">
      <c r="A485" s="821" t="s">
        <v>4962</v>
      </c>
      <c r="B485" s="822" t="s">
        <v>4963</v>
      </c>
      <c r="C485" s="822" t="s">
        <v>588</v>
      </c>
      <c r="D485" s="822" t="s">
        <v>1718</v>
      </c>
      <c r="E485" s="822" t="s">
        <v>4959</v>
      </c>
      <c r="F485" s="822" t="s">
        <v>5047</v>
      </c>
      <c r="G485" s="822" t="s">
        <v>5048</v>
      </c>
      <c r="H485" s="831"/>
      <c r="I485" s="831"/>
      <c r="J485" s="822"/>
      <c r="K485" s="822"/>
      <c r="L485" s="831">
        <v>1</v>
      </c>
      <c r="M485" s="831">
        <v>158</v>
      </c>
      <c r="N485" s="822">
        <v>1</v>
      </c>
      <c r="O485" s="822">
        <v>158</v>
      </c>
      <c r="P485" s="831">
        <v>1</v>
      </c>
      <c r="Q485" s="831">
        <v>159</v>
      </c>
      <c r="R485" s="827">
        <v>1.0063291139240507</v>
      </c>
      <c r="S485" s="832">
        <v>159</v>
      </c>
    </row>
    <row r="486" spans="1:19" ht="14.45" customHeight="1" x14ac:dyDescent="0.2">
      <c r="A486" s="821" t="s">
        <v>4962</v>
      </c>
      <c r="B486" s="822" t="s">
        <v>4963</v>
      </c>
      <c r="C486" s="822" t="s">
        <v>588</v>
      </c>
      <c r="D486" s="822" t="s">
        <v>1718</v>
      </c>
      <c r="E486" s="822" t="s">
        <v>4959</v>
      </c>
      <c r="F486" s="822" t="s">
        <v>4960</v>
      </c>
      <c r="G486" s="822" t="s">
        <v>4961</v>
      </c>
      <c r="H486" s="831">
        <v>3</v>
      </c>
      <c r="I486" s="831">
        <v>756</v>
      </c>
      <c r="J486" s="822">
        <v>0.74409448818897639</v>
      </c>
      <c r="K486" s="822">
        <v>252</v>
      </c>
      <c r="L486" s="831">
        <v>4</v>
      </c>
      <c r="M486" s="831">
        <v>1016</v>
      </c>
      <c r="N486" s="822">
        <v>1</v>
      </c>
      <c r="O486" s="822">
        <v>254</v>
      </c>
      <c r="P486" s="831">
        <v>9</v>
      </c>
      <c r="Q486" s="831">
        <v>2295</v>
      </c>
      <c r="R486" s="827">
        <v>2.2588582677165356</v>
      </c>
      <c r="S486" s="832">
        <v>255</v>
      </c>
    </row>
    <row r="487" spans="1:19" ht="14.45" customHeight="1" x14ac:dyDescent="0.2">
      <c r="A487" s="821" t="s">
        <v>4962</v>
      </c>
      <c r="B487" s="822" t="s">
        <v>4963</v>
      </c>
      <c r="C487" s="822" t="s">
        <v>588</v>
      </c>
      <c r="D487" s="822" t="s">
        <v>1718</v>
      </c>
      <c r="E487" s="822" t="s">
        <v>4959</v>
      </c>
      <c r="F487" s="822" t="s">
        <v>5065</v>
      </c>
      <c r="G487" s="822" t="s">
        <v>5066</v>
      </c>
      <c r="H487" s="831"/>
      <c r="I487" s="831"/>
      <c r="J487" s="822"/>
      <c r="K487" s="822"/>
      <c r="L487" s="831"/>
      <c r="M487" s="831"/>
      <c r="N487" s="822"/>
      <c r="O487" s="822"/>
      <c r="P487" s="831">
        <v>1</v>
      </c>
      <c r="Q487" s="831">
        <v>377</v>
      </c>
      <c r="R487" s="827"/>
      <c r="S487" s="832">
        <v>377</v>
      </c>
    </row>
    <row r="488" spans="1:19" ht="14.45" customHeight="1" x14ac:dyDescent="0.2">
      <c r="A488" s="821" t="s">
        <v>4962</v>
      </c>
      <c r="B488" s="822" t="s">
        <v>4963</v>
      </c>
      <c r="C488" s="822" t="s">
        <v>588</v>
      </c>
      <c r="D488" s="822" t="s">
        <v>1718</v>
      </c>
      <c r="E488" s="822" t="s">
        <v>4959</v>
      </c>
      <c r="F488" s="822" t="s">
        <v>5071</v>
      </c>
      <c r="G488" s="822" t="s">
        <v>5072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356</v>
      </c>
      <c r="R488" s="827"/>
      <c r="S488" s="832">
        <v>356</v>
      </c>
    </row>
    <row r="489" spans="1:19" ht="14.45" customHeight="1" x14ac:dyDescent="0.2">
      <c r="A489" s="821" t="s">
        <v>4962</v>
      </c>
      <c r="B489" s="822" t="s">
        <v>4963</v>
      </c>
      <c r="C489" s="822" t="s">
        <v>588</v>
      </c>
      <c r="D489" s="822" t="s">
        <v>1718</v>
      </c>
      <c r="E489" s="822" t="s">
        <v>4959</v>
      </c>
      <c r="F489" s="822" t="s">
        <v>5077</v>
      </c>
      <c r="G489" s="822" t="s">
        <v>5078</v>
      </c>
      <c r="H489" s="831">
        <v>37</v>
      </c>
      <c r="I489" s="831">
        <v>5365</v>
      </c>
      <c r="J489" s="822">
        <v>1.0277777777777777</v>
      </c>
      <c r="K489" s="822">
        <v>145</v>
      </c>
      <c r="L489" s="831">
        <v>36</v>
      </c>
      <c r="M489" s="831">
        <v>5220</v>
      </c>
      <c r="N489" s="822">
        <v>1</v>
      </c>
      <c r="O489" s="822">
        <v>145</v>
      </c>
      <c r="P489" s="831">
        <v>5</v>
      </c>
      <c r="Q489" s="831">
        <v>730</v>
      </c>
      <c r="R489" s="827">
        <v>0.13984674329501914</v>
      </c>
      <c r="S489" s="832">
        <v>146</v>
      </c>
    </row>
    <row r="490" spans="1:19" ht="14.45" customHeight="1" x14ac:dyDescent="0.2">
      <c r="A490" s="821" t="s">
        <v>4962</v>
      </c>
      <c r="B490" s="822" t="s">
        <v>4963</v>
      </c>
      <c r="C490" s="822" t="s">
        <v>588</v>
      </c>
      <c r="D490" s="822" t="s">
        <v>1718</v>
      </c>
      <c r="E490" s="822" t="s">
        <v>4959</v>
      </c>
      <c r="F490" s="822" t="s">
        <v>5091</v>
      </c>
      <c r="G490" s="822" t="s">
        <v>5092</v>
      </c>
      <c r="H490" s="831">
        <v>2</v>
      </c>
      <c r="I490" s="831">
        <v>330</v>
      </c>
      <c r="J490" s="822">
        <v>0.13333333333333333</v>
      </c>
      <c r="K490" s="822">
        <v>165</v>
      </c>
      <c r="L490" s="831">
        <v>15</v>
      </c>
      <c r="M490" s="831">
        <v>2475</v>
      </c>
      <c r="N490" s="822">
        <v>1</v>
      </c>
      <c r="O490" s="822">
        <v>165</v>
      </c>
      <c r="P490" s="831">
        <v>9</v>
      </c>
      <c r="Q490" s="831">
        <v>1494</v>
      </c>
      <c r="R490" s="827">
        <v>0.60363636363636364</v>
      </c>
      <c r="S490" s="832">
        <v>166</v>
      </c>
    </row>
    <row r="491" spans="1:19" ht="14.45" customHeight="1" x14ac:dyDescent="0.2">
      <c r="A491" s="821" t="s">
        <v>4962</v>
      </c>
      <c r="B491" s="822" t="s">
        <v>4963</v>
      </c>
      <c r="C491" s="822" t="s">
        <v>588</v>
      </c>
      <c r="D491" s="822" t="s">
        <v>1718</v>
      </c>
      <c r="E491" s="822" t="s">
        <v>4959</v>
      </c>
      <c r="F491" s="822" t="s">
        <v>5099</v>
      </c>
      <c r="G491" s="822" t="s">
        <v>5100</v>
      </c>
      <c r="H491" s="831">
        <v>1</v>
      </c>
      <c r="I491" s="831">
        <v>500</v>
      </c>
      <c r="J491" s="822"/>
      <c r="K491" s="822">
        <v>500</v>
      </c>
      <c r="L491" s="831"/>
      <c r="M491" s="831"/>
      <c r="N491" s="822"/>
      <c r="O491" s="822"/>
      <c r="P491" s="831">
        <v>1</v>
      </c>
      <c r="Q491" s="831">
        <v>505</v>
      </c>
      <c r="R491" s="827"/>
      <c r="S491" s="832">
        <v>505</v>
      </c>
    </row>
    <row r="492" spans="1:19" ht="14.45" customHeight="1" x14ac:dyDescent="0.2">
      <c r="A492" s="821" t="s">
        <v>4962</v>
      </c>
      <c r="B492" s="822" t="s">
        <v>4963</v>
      </c>
      <c r="C492" s="822" t="s">
        <v>588</v>
      </c>
      <c r="D492" s="822" t="s">
        <v>1713</v>
      </c>
      <c r="E492" s="822" t="s">
        <v>4964</v>
      </c>
      <c r="F492" s="822" t="s">
        <v>4965</v>
      </c>
      <c r="G492" s="822" t="s">
        <v>4966</v>
      </c>
      <c r="H492" s="831">
        <v>0.3</v>
      </c>
      <c r="I492" s="831">
        <v>20.91</v>
      </c>
      <c r="J492" s="822">
        <v>3</v>
      </c>
      <c r="K492" s="822">
        <v>69.7</v>
      </c>
      <c r="L492" s="831">
        <v>0.1</v>
      </c>
      <c r="M492" s="831">
        <v>6.97</v>
      </c>
      <c r="N492" s="822">
        <v>1</v>
      </c>
      <c r="O492" s="822">
        <v>69.699999999999989</v>
      </c>
      <c r="P492" s="831">
        <v>2</v>
      </c>
      <c r="Q492" s="831">
        <v>139.46</v>
      </c>
      <c r="R492" s="827">
        <v>20.008608321377334</v>
      </c>
      <c r="S492" s="832">
        <v>69.73</v>
      </c>
    </row>
    <row r="493" spans="1:19" ht="14.45" customHeight="1" x14ac:dyDescent="0.2">
      <c r="A493" s="821" t="s">
        <v>4962</v>
      </c>
      <c r="B493" s="822" t="s">
        <v>4963</v>
      </c>
      <c r="C493" s="822" t="s">
        <v>588</v>
      </c>
      <c r="D493" s="822" t="s">
        <v>1713</v>
      </c>
      <c r="E493" s="822" t="s">
        <v>4959</v>
      </c>
      <c r="F493" s="822" t="s">
        <v>4976</v>
      </c>
      <c r="G493" s="822" t="s">
        <v>4977</v>
      </c>
      <c r="H493" s="831"/>
      <c r="I493" s="831"/>
      <c r="J493" s="822"/>
      <c r="K493" s="822"/>
      <c r="L493" s="831"/>
      <c r="M493" s="831"/>
      <c r="N493" s="822"/>
      <c r="O493" s="822"/>
      <c r="P493" s="831">
        <v>1</v>
      </c>
      <c r="Q493" s="831">
        <v>153</v>
      </c>
      <c r="R493" s="827"/>
      <c r="S493" s="832">
        <v>153</v>
      </c>
    </row>
    <row r="494" spans="1:19" ht="14.45" customHeight="1" x14ac:dyDescent="0.2">
      <c r="A494" s="821" t="s">
        <v>4962</v>
      </c>
      <c r="B494" s="822" t="s">
        <v>4963</v>
      </c>
      <c r="C494" s="822" t="s">
        <v>588</v>
      </c>
      <c r="D494" s="822" t="s">
        <v>1713</v>
      </c>
      <c r="E494" s="822" t="s">
        <v>4959</v>
      </c>
      <c r="F494" s="822" t="s">
        <v>4978</v>
      </c>
      <c r="G494" s="822" t="s">
        <v>4979</v>
      </c>
      <c r="H494" s="831">
        <v>3</v>
      </c>
      <c r="I494" s="831">
        <v>249</v>
      </c>
      <c r="J494" s="822">
        <v>0.26948051948051949</v>
      </c>
      <c r="K494" s="822">
        <v>83</v>
      </c>
      <c r="L494" s="831">
        <v>11</v>
      </c>
      <c r="M494" s="831">
        <v>924</v>
      </c>
      <c r="N494" s="822">
        <v>1</v>
      </c>
      <c r="O494" s="822">
        <v>84</v>
      </c>
      <c r="P494" s="831">
        <v>69</v>
      </c>
      <c r="Q494" s="831">
        <v>5865</v>
      </c>
      <c r="R494" s="827">
        <v>6.3474025974025974</v>
      </c>
      <c r="S494" s="832">
        <v>85</v>
      </c>
    </row>
    <row r="495" spans="1:19" ht="14.45" customHeight="1" x14ac:dyDescent="0.2">
      <c r="A495" s="821" t="s">
        <v>4962</v>
      </c>
      <c r="B495" s="822" t="s">
        <v>4963</v>
      </c>
      <c r="C495" s="822" t="s">
        <v>588</v>
      </c>
      <c r="D495" s="822" t="s">
        <v>1713</v>
      </c>
      <c r="E495" s="822" t="s">
        <v>4959</v>
      </c>
      <c r="F495" s="822" t="s">
        <v>4980</v>
      </c>
      <c r="G495" s="822" t="s">
        <v>4981</v>
      </c>
      <c r="H495" s="831">
        <v>2</v>
      </c>
      <c r="I495" s="831">
        <v>212</v>
      </c>
      <c r="J495" s="822">
        <v>0.33021806853582553</v>
      </c>
      <c r="K495" s="822">
        <v>106</v>
      </c>
      <c r="L495" s="831">
        <v>6</v>
      </c>
      <c r="M495" s="831">
        <v>642</v>
      </c>
      <c r="N495" s="822">
        <v>1</v>
      </c>
      <c r="O495" s="822">
        <v>107</v>
      </c>
      <c r="P495" s="831">
        <v>12</v>
      </c>
      <c r="Q495" s="831">
        <v>1296</v>
      </c>
      <c r="R495" s="827">
        <v>2.0186915887850465</v>
      </c>
      <c r="S495" s="832">
        <v>108</v>
      </c>
    </row>
    <row r="496" spans="1:19" ht="14.45" customHeight="1" x14ac:dyDescent="0.2">
      <c r="A496" s="821" t="s">
        <v>4962</v>
      </c>
      <c r="B496" s="822" t="s">
        <v>4963</v>
      </c>
      <c r="C496" s="822" t="s">
        <v>588</v>
      </c>
      <c r="D496" s="822" t="s">
        <v>1713</v>
      </c>
      <c r="E496" s="822" t="s">
        <v>4959</v>
      </c>
      <c r="F496" s="822" t="s">
        <v>4982</v>
      </c>
      <c r="G496" s="822" t="s">
        <v>4983</v>
      </c>
      <c r="H496" s="831"/>
      <c r="I496" s="831"/>
      <c r="J496" s="822"/>
      <c r="K496" s="822"/>
      <c r="L496" s="831">
        <v>1</v>
      </c>
      <c r="M496" s="831">
        <v>38</v>
      </c>
      <c r="N496" s="822">
        <v>1</v>
      </c>
      <c r="O496" s="822">
        <v>38</v>
      </c>
      <c r="P496" s="831"/>
      <c r="Q496" s="831"/>
      <c r="R496" s="827"/>
      <c r="S496" s="832"/>
    </row>
    <row r="497" spans="1:19" ht="14.45" customHeight="1" x14ac:dyDescent="0.2">
      <c r="A497" s="821" t="s">
        <v>4962</v>
      </c>
      <c r="B497" s="822" t="s">
        <v>4963</v>
      </c>
      <c r="C497" s="822" t="s">
        <v>588</v>
      </c>
      <c r="D497" s="822" t="s">
        <v>1713</v>
      </c>
      <c r="E497" s="822" t="s">
        <v>4959</v>
      </c>
      <c r="F497" s="822" t="s">
        <v>4988</v>
      </c>
      <c r="G497" s="822" t="s">
        <v>4981</v>
      </c>
      <c r="H497" s="831">
        <v>1</v>
      </c>
      <c r="I497" s="831">
        <v>185</v>
      </c>
      <c r="J497" s="822">
        <v>0.32976827094474154</v>
      </c>
      <c r="K497" s="822">
        <v>185</v>
      </c>
      <c r="L497" s="831">
        <v>3</v>
      </c>
      <c r="M497" s="831">
        <v>561</v>
      </c>
      <c r="N497" s="822">
        <v>1</v>
      </c>
      <c r="O497" s="822">
        <v>187</v>
      </c>
      <c r="P497" s="831"/>
      <c r="Q497" s="831"/>
      <c r="R497" s="827"/>
      <c r="S497" s="832"/>
    </row>
    <row r="498" spans="1:19" ht="14.45" customHeight="1" x14ac:dyDescent="0.2">
      <c r="A498" s="821" t="s">
        <v>4962</v>
      </c>
      <c r="B498" s="822" t="s">
        <v>4963</v>
      </c>
      <c r="C498" s="822" t="s">
        <v>588</v>
      </c>
      <c r="D498" s="822" t="s">
        <v>1713</v>
      </c>
      <c r="E498" s="822" t="s">
        <v>4959</v>
      </c>
      <c r="F498" s="822" t="s">
        <v>4989</v>
      </c>
      <c r="G498" s="822" t="s">
        <v>4990</v>
      </c>
      <c r="H498" s="831">
        <v>3</v>
      </c>
      <c r="I498" s="831">
        <v>723</v>
      </c>
      <c r="J498" s="822">
        <v>2.9876033057851239</v>
      </c>
      <c r="K498" s="822">
        <v>241</v>
      </c>
      <c r="L498" s="831">
        <v>1</v>
      </c>
      <c r="M498" s="831">
        <v>242</v>
      </c>
      <c r="N498" s="822">
        <v>1</v>
      </c>
      <c r="O498" s="822">
        <v>242</v>
      </c>
      <c r="P498" s="831"/>
      <c r="Q498" s="831"/>
      <c r="R498" s="827"/>
      <c r="S498" s="832"/>
    </row>
    <row r="499" spans="1:19" ht="14.45" customHeight="1" x14ac:dyDescent="0.2">
      <c r="A499" s="821" t="s">
        <v>4962</v>
      </c>
      <c r="B499" s="822" t="s">
        <v>4963</v>
      </c>
      <c r="C499" s="822" t="s">
        <v>588</v>
      </c>
      <c r="D499" s="822" t="s">
        <v>1713</v>
      </c>
      <c r="E499" s="822" t="s">
        <v>4959</v>
      </c>
      <c r="F499" s="822" t="s">
        <v>4991</v>
      </c>
      <c r="G499" s="822" t="s">
        <v>4992</v>
      </c>
      <c r="H499" s="831"/>
      <c r="I499" s="831"/>
      <c r="J499" s="822"/>
      <c r="K499" s="822"/>
      <c r="L499" s="831">
        <v>1</v>
      </c>
      <c r="M499" s="831">
        <v>384</v>
      </c>
      <c r="N499" s="822">
        <v>1</v>
      </c>
      <c r="O499" s="822">
        <v>384</v>
      </c>
      <c r="P499" s="831"/>
      <c r="Q499" s="831"/>
      <c r="R499" s="827"/>
      <c r="S499" s="832"/>
    </row>
    <row r="500" spans="1:19" ht="14.45" customHeight="1" x14ac:dyDescent="0.2">
      <c r="A500" s="821" t="s">
        <v>4962</v>
      </c>
      <c r="B500" s="822" t="s">
        <v>4963</v>
      </c>
      <c r="C500" s="822" t="s">
        <v>588</v>
      </c>
      <c r="D500" s="822" t="s">
        <v>1713</v>
      </c>
      <c r="E500" s="822" t="s">
        <v>4959</v>
      </c>
      <c r="F500" s="822" t="s">
        <v>4995</v>
      </c>
      <c r="G500" s="822" t="s">
        <v>4996</v>
      </c>
      <c r="H500" s="831">
        <v>13</v>
      </c>
      <c r="I500" s="831">
        <v>1183</v>
      </c>
      <c r="J500" s="822">
        <v>0.39393939393939392</v>
      </c>
      <c r="K500" s="822">
        <v>91</v>
      </c>
      <c r="L500" s="831">
        <v>33</v>
      </c>
      <c r="M500" s="831">
        <v>3003</v>
      </c>
      <c r="N500" s="822">
        <v>1</v>
      </c>
      <c r="O500" s="822">
        <v>91</v>
      </c>
      <c r="P500" s="831">
        <v>50</v>
      </c>
      <c r="Q500" s="831">
        <v>4600</v>
      </c>
      <c r="R500" s="827">
        <v>1.5318015318015319</v>
      </c>
      <c r="S500" s="832">
        <v>92</v>
      </c>
    </row>
    <row r="501" spans="1:19" ht="14.45" customHeight="1" x14ac:dyDescent="0.2">
      <c r="A501" s="821" t="s">
        <v>4962</v>
      </c>
      <c r="B501" s="822" t="s">
        <v>4963</v>
      </c>
      <c r="C501" s="822" t="s">
        <v>588</v>
      </c>
      <c r="D501" s="822" t="s">
        <v>1713</v>
      </c>
      <c r="E501" s="822" t="s">
        <v>4959</v>
      </c>
      <c r="F501" s="822" t="s">
        <v>4999</v>
      </c>
      <c r="G501" s="822" t="s">
        <v>5000</v>
      </c>
      <c r="H501" s="831">
        <v>2</v>
      </c>
      <c r="I501" s="831">
        <v>162</v>
      </c>
      <c r="J501" s="822">
        <v>0.5</v>
      </c>
      <c r="K501" s="822">
        <v>81</v>
      </c>
      <c r="L501" s="831">
        <v>4</v>
      </c>
      <c r="M501" s="831">
        <v>324</v>
      </c>
      <c r="N501" s="822">
        <v>1</v>
      </c>
      <c r="O501" s="822">
        <v>81</v>
      </c>
      <c r="P501" s="831">
        <v>7</v>
      </c>
      <c r="Q501" s="831">
        <v>574</v>
      </c>
      <c r="R501" s="827">
        <v>1.771604938271605</v>
      </c>
      <c r="S501" s="832">
        <v>82</v>
      </c>
    </row>
    <row r="502" spans="1:19" ht="14.45" customHeight="1" x14ac:dyDescent="0.2">
      <c r="A502" s="821" t="s">
        <v>4962</v>
      </c>
      <c r="B502" s="822" t="s">
        <v>4963</v>
      </c>
      <c r="C502" s="822" t="s">
        <v>588</v>
      </c>
      <c r="D502" s="822" t="s">
        <v>1713</v>
      </c>
      <c r="E502" s="822" t="s">
        <v>4959</v>
      </c>
      <c r="F502" s="822" t="s">
        <v>5001</v>
      </c>
      <c r="G502" s="822" t="s">
        <v>5002</v>
      </c>
      <c r="H502" s="831">
        <v>433</v>
      </c>
      <c r="I502" s="831">
        <v>54991</v>
      </c>
      <c r="J502" s="822">
        <v>1.4403845146419403</v>
      </c>
      <c r="K502" s="822">
        <v>127</v>
      </c>
      <c r="L502" s="831">
        <v>303</v>
      </c>
      <c r="M502" s="831">
        <v>38178</v>
      </c>
      <c r="N502" s="822">
        <v>1</v>
      </c>
      <c r="O502" s="822">
        <v>126</v>
      </c>
      <c r="P502" s="831">
        <v>364</v>
      </c>
      <c r="Q502" s="831">
        <v>46228</v>
      </c>
      <c r="R502" s="827">
        <v>1.2108544187752108</v>
      </c>
      <c r="S502" s="832">
        <v>127</v>
      </c>
    </row>
    <row r="503" spans="1:19" ht="14.45" customHeight="1" x14ac:dyDescent="0.2">
      <c r="A503" s="821" t="s">
        <v>4962</v>
      </c>
      <c r="B503" s="822" t="s">
        <v>4963</v>
      </c>
      <c r="C503" s="822" t="s">
        <v>588</v>
      </c>
      <c r="D503" s="822" t="s">
        <v>1713</v>
      </c>
      <c r="E503" s="822" t="s">
        <v>4959</v>
      </c>
      <c r="F503" s="822" t="s">
        <v>5003</v>
      </c>
      <c r="G503" s="822" t="s">
        <v>5004</v>
      </c>
      <c r="H503" s="831">
        <v>1</v>
      </c>
      <c r="I503" s="831">
        <v>242</v>
      </c>
      <c r="J503" s="822"/>
      <c r="K503" s="822">
        <v>242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4962</v>
      </c>
      <c r="B504" s="822" t="s">
        <v>4963</v>
      </c>
      <c r="C504" s="822" t="s">
        <v>588</v>
      </c>
      <c r="D504" s="822" t="s">
        <v>1713</v>
      </c>
      <c r="E504" s="822" t="s">
        <v>4959</v>
      </c>
      <c r="F504" s="822" t="s">
        <v>5019</v>
      </c>
      <c r="G504" s="822" t="s">
        <v>5020</v>
      </c>
      <c r="H504" s="831">
        <v>2</v>
      </c>
      <c r="I504" s="831">
        <v>2626</v>
      </c>
      <c r="J504" s="822">
        <v>1.9878879636638911</v>
      </c>
      <c r="K504" s="822">
        <v>1313</v>
      </c>
      <c r="L504" s="831">
        <v>1</v>
      </c>
      <c r="M504" s="831">
        <v>1321</v>
      </c>
      <c r="N504" s="822">
        <v>1</v>
      </c>
      <c r="O504" s="822">
        <v>1321</v>
      </c>
      <c r="P504" s="831">
        <v>5</v>
      </c>
      <c r="Q504" s="831">
        <v>6640</v>
      </c>
      <c r="R504" s="827">
        <v>5.0264950794852385</v>
      </c>
      <c r="S504" s="832">
        <v>1328</v>
      </c>
    </row>
    <row r="505" spans="1:19" ht="14.45" customHeight="1" x14ac:dyDescent="0.2">
      <c r="A505" s="821" t="s">
        <v>4962</v>
      </c>
      <c r="B505" s="822" t="s">
        <v>4963</v>
      </c>
      <c r="C505" s="822" t="s">
        <v>588</v>
      </c>
      <c r="D505" s="822" t="s">
        <v>1713</v>
      </c>
      <c r="E505" s="822" t="s">
        <v>4959</v>
      </c>
      <c r="F505" s="822" t="s">
        <v>5023</v>
      </c>
      <c r="G505" s="822" t="s">
        <v>5024</v>
      </c>
      <c r="H505" s="831"/>
      <c r="I505" s="831"/>
      <c r="J505" s="822"/>
      <c r="K505" s="822"/>
      <c r="L505" s="831">
        <v>13</v>
      </c>
      <c r="M505" s="831">
        <v>12961</v>
      </c>
      <c r="N505" s="822">
        <v>1</v>
      </c>
      <c r="O505" s="822">
        <v>997</v>
      </c>
      <c r="P505" s="831">
        <v>2</v>
      </c>
      <c r="Q505" s="831">
        <v>2008</v>
      </c>
      <c r="R505" s="827">
        <v>0.1549263174137798</v>
      </c>
      <c r="S505" s="832">
        <v>1004</v>
      </c>
    </row>
    <row r="506" spans="1:19" ht="14.45" customHeight="1" x14ac:dyDescent="0.2">
      <c r="A506" s="821" t="s">
        <v>4962</v>
      </c>
      <c r="B506" s="822" t="s">
        <v>4963</v>
      </c>
      <c r="C506" s="822" t="s">
        <v>588</v>
      </c>
      <c r="D506" s="822" t="s">
        <v>1713</v>
      </c>
      <c r="E506" s="822" t="s">
        <v>4959</v>
      </c>
      <c r="F506" s="822" t="s">
        <v>5025</v>
      </c>
      <c r="G506" s="822" t="s">
        <v>5026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471</v>
      </c>
      <c r="R506" s="827"/>
      <c r="S506" s="832">
        <v>471</v>
      </c>
    </row>
    <row r="507" spans="1:19" ht="14.45" customHeight="1" x14ac:dyDescent="0.2">
      <c r="A507" s="821" t="s">
        <v>4962</v>
      </c>
      <c r="B507" s="822" t="s">
        <v>4963</v>
      </c>
      <c r="C507" s="822" t="s">
        <v>588</v>
      </c>
      <c r="D507" s="822" t="s">
        <v>1713</v>
      </c>
      <c r="E507" s="822" t="s">
        <v>4959</v>
      </c>
      <c r="F507" s="822" t="s">
        <v>5027</v>
      </c>
      <c r="G507" s="822" t="s">
        <v>5028</v>
      </c>
      <c r="H507" s="831"/>
      <c r="I507" s="831"/>
      <c r="J507" s="822"/>
      <c r="K507" s="822"/>
      <c r="L507" s="831">
        <v>3</v>
      </c>
      <c r="M507" s="831">
        <v>495</v>
      </c>
      <c r="N507" s="822">
        <v>1</v>
      </c>
      <c r="O507" s="822">
        <v>165</v>
      </c>
      <c r="P507" s="831">
        <v>2</v>
      </c>
      <c r="Q507" s="831">
        <v>332</v>
      </c>
      <c r="R507" s="827">
        <v>0.6707070707070707</v>
      </c>
      <c r="S507" s="832">
        <v>166</v>
      </c>
    </row>
    <row r="508" spans="1:19" ht="14.45" customHeight="1" x14ac:dyDescent="0.2">
      <c r="A508" s="821" t="s">
        <v>4962</v>
      </c>
      <c r="B508" s="822" t="s">
        <v>4963</v>
      </c>
      <c r="C508" s="822" t="s">
        <v>588</v>
      </c>
      <c r="D508" s="822" t="s">
        <v>1713</v>
      </c>
      <c r="E508" s="822" t="s">
        <v>4959</v>
      </c>
      <c r="F508" s="822" t="s">
        <v>5029</v>
      </c>
      <c r="G508" s="822" t="s">
        <v>5030</v>
      </c>
      <c r="H508" s="831">
        <v>260</v>
      </c>
      <c r="I508" s="831">
        <v>8666.64</v>
      </c>
      <c r="J508" s="822">
        <v>1.0970444266385146</v>
      </c>
      <c r="K508" s="822">
        <v>33.333230769230767</v>
      </c>
      <c r="L508" s="831">
        <v>237</v>
      </c>
      <c r="M508" s="831">
        <v>7899.99</v>
      </c>
      <c r="N508" s="822">
        <v>1</v>
      </c>
      <c r="O508" s="822">
        <v>33.333291139240508</v>
      </c>
      <c r="P508" s="831">
        <v>293</v>
      </c>
      <c r="Q508" s="831">
        <v>10835.539999999999</v>
      </c>
      <c r="R508" s="827">
        <v>1.3715890779608582</v>
      </c>
      <c r="S508" s="832">
        <v>36.981365187713308</v>
      </c>
    </row>
    <row r="509" spans="1:19" ht="14.45" customHeight="1" x14ac:dyDescent="0.2">
      <c r="A509" s="821" t="s">
        <v>4962</v>
      </c>
      <c r="B509" s="822" t="s">
        <v>4963</v>
      </c>
      <c r="C509" s="822" t="s">
        <v>588</v>
      </c>
      <c r="D509" s="822" t="s">
        <v>1713</v>
      </c>
      <c r="E509" s="822" t="s">
        <v>4959</v>
      </c>
      <c r="F509" s="822" t="s">
        <v>5031</v>
      </c>
      <c r="G509" s="822" t="s">
        <v>5032</v>
      </c>
      <c r="H509" s="831">
        <v>1</v>
      </c>
      <c r="I509" s="831">
        <v>116</v>
      </c>
      <c r="J509" s="822"/>
      <c r="K509" s="822">
        <v>116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4962</v>
      </c>
      <c r="B510" s="822" t="s">
        <v>4963</v>
      </c>
      <c r="C510" s="822" t="s">
        <v>588</v>
      </c>
      <c r="D510" s="822" t="s">
        <v>1713</v>
      </c>
      <c r="E510" s="822" t="s">
        <v>4959</v>
      </c>
      <c r="F510" s="822" t="s">
        <v>5035</v>
      </c>
      <c r="G510" s="822" t="s">
        <v>5036</v>
      </c>
      <c r="H510" s="831">
        <v>1</v>
      </c>
      <c r="I510" s="831">
        <v>86</v>
      </c>
      <c r="J510" s="822">
        <v>0.4942528735632184</v>
      </c>
      <c r="K510" s="822">
        <v>86</v>
      </c>
      <c r="L510" s="831">
        <v>2</v>
      </c>
      <c r="M510" s="831">
        <v>174</v>
      </c>
      <c r="N510" s="822">
        <v>1</v>
      </c>
      <c r="O510" s="822">
        <v>87</v>
      </c>
      <c r="P510" s="831">
        <v>3</v>
      </c>
      <c r="Q510" s="831">
        <v>264</v>
      </c>
      <c r="R510" s="827">
        <v>1.5172413793103448</v>
      </c>
      <c r="S510" s="832">
        <v>88</v>
      </c>
    </row>
    <row r="511" spans="1:19" ht="14.45" customHeight="1" x14ac:dyDescent="0.2">
      <c r="A511" s="821" t="s">
        <v>4962</v>
      </c>
      <c r="B511" s="822" t="s">
        <v>4963</v>
      </c>
      <c r="C511" s="822" t="s">
        <v>588</v>
      </c>
      <c r="D511" s="822" t="s">
        <v>1713</v>
      </c>
      <c r="E511" s="822" t="s">
        <v>4959</v>
      </c>
      <c r="F511" s="822" t="s">
        <v>5037</v>
      </c>
      <c r="G511" s="822" t="s">
        <v>5038</v>
      </c>
      <c r="H511" s="831">
        <v>1</v>
      </c>
      <c r="I511" s="831">
        <v>32</v>
      </c>
      <c r="J511" s="822">
        <v>0.32323232323232326</v>
      </c>
      <c r="K511" s="822">
        <v>32</v>
      </c>
      <c r="L511" s="831">
        <v>3</v>
      </c>
      <c r="M511" s="831">
        <v>99</v>
      </c>
      <c r="N511" s="822">
        <v>1</v>
      </c>
      <c r="O511" s="822">
        <v>33</v>
      </c>
      <c r="P511" s="831">
        <v>4</v>
      </c>
      <c r="Q511" s="831">
        <v>132</v>
      </c>
      <c r="R511" s="827">
        <v>1.3333333333333333</v>
      </c>
      <c r="S511" s="832">
        <v>33</v>
      </c>
    </row>
    <row r="512" spans="1:19" ht="14.45" customHeight="1" x14ac:dyDescent="0.2">
      <c r="A512" s="821" t="s">
        <v>4962</v>
      </c>
      <c r="B512" s="822" t="s">
        <v>4963</v>
      </c>
      <c r="C512" s="822" t="s">
        <v>588</v>
      </c>
      <c r="D512" s="822" t="s">
        <v>1713</v>
      </c>
      <c r="E512" s="822" t="s">
        <v>4959</v>
      </c>
      <c r="F512" s="822" t="s">
        <v>5043</v>
      </c>
      <c r="G512" s="822" t="s">
        <v>5044</v>
      </c>
      <c r="H512" s="831">
        <v>1</v>
      </c>
      <c r="I512" s="831">
        <v>496</v>
      </c>
      <c r="J512" s="822"/>
      <c r="K512" s="822">
        <v>496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4962</v>
      </c>
      <c r="B513" s="822" t="s">
        <v>4963</v>
      </c>
      <c r="C513" s="822" t="s">
        <v>588</v>
      </c>
      <c r="D513" s="822" t="s">
        <v>1713</v>
      </c>
      <c r="E513" s="822" t="s">
        <v>4959</v>
      </c>
      <c r="F513" s="822" t="s">
        <v>5047</v>
      </c>
      <c r="G513" s="822" t="s">
        <v>5048</v>
      </c>
      <c r="H513" s="831"/>
      <c r="I513" s="831"/>
      <c r="J513" s="822"/>
      <c r="K513" s="822"/>
      <c r="L513" s="831">
        <v>2</v>
      </c>
      <c r="M513" s="831">
        <v>316</v>
      </c>
      <c r="N513" s="822">
        <v>1</v>
      </c>
      <c r="O513" s="822">
        <v>158</v>
      </c>
      <c r="P513" s="831">
        <v>6</v>
      </c>
      <c r="Q513" s="831">
        <v>954</v>
      </c>
      <c r="R513" s="827">
        <v>3.018987341772152</v>
      </c>
      <c r="S513" s="832">
        <v>159</v>
      </c>
    </row>
    <row r="514" spans="1:19" ht="14.45" customHeight="1" x14ac:dyDescent="0.2">
      <c r="A514" s="821" t="s">
        <v>4962</v>
      </c>
      <c r="B514" s="822" t="s">
        <v>4963</v>
      </c>
      <c r="C514" s="822" t="s">
        <v>588</v>
      </c>
      <c r="D514" s="822" t="s">
        <v>1713</v>
      </c>
      <c r="E514" s="822" t="s">
        <v>4959</v>
      </c>
      <c r="F514" s="822" t="s">
        <v>4960</v>
      </c>
      <c r="G514" s="822" t="s">
        <v>4961</v>
      </c>
      <c r="H514" s="831">
        <v>1</v>
      </c>
      <c r="I514" s="831">
        <v>252</v>
      </c>
      <c r="J514" s="822"/>
      <c r="K514" s="822">
        <v>252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4962</v>
      </c>
      <c r="B515" s="822" t="s">
        <v>4963</v>
      </c>
      <c r="C515" s="822" t="s">
        <v>588</v>
      </c>
      <c r="D515" s="822" t="s">
        <v>1713</v>
      </c>
      <c r="E515" s="822" t="s">
        <v>4959</v>
      </c>
      <c r="F515" s="822" t="s">
        <v>5051</v>
      </c>
      <c r="G515" s="822" t="s">
        <v>5052</v>
      </c>
      <c r="H515" s="831"/>
      <c r="I515" s="831"/>
      <c r="J515" s="822"/>
      <c r="K515" s="822"/>
      <c r="L515" s="831">
        <v>1</v>
      </c>
      <c r="M515" s="831">
        <v>122</v>
      </c>
      <c r="N515" s="822">
        <v>1</v>
      </c>
      <c r="O515" s="822">
        <v>122</v>
      </c>
      <c r="P515" s="831"/>
      <c r="Q515" s="831"/>
      <c r="R515" s="827"/>
      <c r="S515" s="832"/>
    </row>
    <row r="516" spans="1:19" ht="14.45" customHeight="1" x14ac:dyDescent="0.2">
      <c r="A516" s="821" t="s">
        <v>4962</v>
      </c>
      <c r="B516" s="822" t="s">
        <v>4963</v>
      </c>
      <c r="C516" s="822" t="s">
        <v>588</v>
      </c>
      <c r="D516" s="822" t="s">
        <v>1713</v>
      </c>
      <c r="E516" s="822" t="s">
        <v>4959</v>
      </c>
      <c r="F516" s="822" t="s">
        <v>5061</v>
      </c>
      <c r="G516" s="822" t="s">
        <v>5062</v>
      </c>
      <c r="H516" s="831"/>
      <c r="I516" s="831"/>
      <c r="J516" s="822"/>
      <c r="K516" s="822"/>
      <c r="L516" s="831"/>
      <c r="M516" s="831"/>
      <c r="N516" s="822"/>
      <c r="O516" s="822"/>
      <c r="P516" s="831">
        <v>8</v>
      </c>
      <c r="Q516" s="831">
        <v>1008</v>
      </c>
      <c r="R516" s="827"/>
      <c r="S516" s="832">
        <v>126</v>
      </c>
    </row>
    <row r="517" spans="1:19" ht="14.45" customHeight="1" x14ac:dyDescent="0.2">
      <c r="A517" s="821" t="s">
        <v>4962</v>
      </c>
      <c r="B517" s="822" t="s">
        <v>4963</v>
      </c>
      <c r="C517" s="822" t="s">
        <v>588</v>
      </c>
      <c r="D517" s="822" t="s">
        <v>1713</v>
      </c>
      <c r="E517" s="822" t="s">
        <v>4959</v>
      </c>
      <c r="F517" s="822" t="s">
        <v>5065</v>
      </c>
      <c r="G517" s="822" t="s">
        <v>5066</v>
      </c>
      <c r="H517" s="831"/>
      <c r="I517" s="831"/>
      <c r="J517" s="822"/>
      <c r="K517" s="822"/>
      <c r="L517" s="831">
        <v>1</v>
      </c>
      <c r="M517" s="831">
        <v>376</v>
      </c>
      <c r="N517" s="822">
        <v>1</v>
      </c>
      <c r="O517" s="822">
        <v>376</v>
      </c>
      <c r="P517" s="831"/>
      <c r="Q517" s="831"/>
      <c r="R517" s="827"/>
      <c r="S517" s="832"/>
    </row>
    <row r="518" spans="1:19" ht="14.45" customHeight="1" x14ac:dyDescent="0.2">
      <c r="A518" s="821" t="s">
        <v>4962</v>
      </c>
      <c r="B518" s="822" t="s">
        <v>4963</v>
      </c>
      <c r="C518" s="822" t="s">
        <v>588</v>
      </c>
      <c r="D518" s="822" t="s">
        <v>1713</v>
      </c>
      <c r="E518" s="822" t="s">
        <v>4959</v>
      </c>
      <c r="F518" s="822" t="s">
        <v>5075</v>
      </c>
      <c r="G518" s="822" t="s">
        <v>5076</v>
      </c>
      <c r="H518" s="831"/>
      <c r="I518" s="831"/>
      <c r="J518" s="822"/>
      <c r="K518" s="822"/>
      <c r="L518" s="831"/>
      <c r="M518" s="831"/>
      <c r="N518" s="822"/>
      <c r="O518" s="822"/>
      <c r="P518" s="831">
        <v>1</v>
      </c>
      <c r="Q518" s="831">
        <v>135</v>
      </c>
      <c r="R518" s="827"/>
      <c r="S518" s="832">
        <v>135</v>
      </c>
    </row>
    <row r="519" spans="1:19" ht="14.45" customHeight="1" x14ac:dyDescent="0.2">
      <c r="A519" s="821" t="s">
        <v>4962</v>
      </c>
      <c r="B519" s="822" t="s">
        <v>4963</v>
      </c>
      <c r="C519" s="822" t="s">
        <v>588</v>
      </c>
      <c r="D519" s="822" t="s">
        <v>1713</v>
      </c>
      <c r="E519" s="822" t="s">
        <v>4959</v>
      </c>
      <c r="F519" s="822" t="s">
        <v>5077</v>
      </c>
      <c r="G519" s="822" t="s">
        <v>5078</v>
      </c>
      <c r="H519" s="831">
        <v>38</v>
      </c>
      <c r="I519" s="831">
        <v>5510</v>
      </c>
      <c r="J519" s="822">
        <v>1.4615384615384615</v>
      </c>
      <c r="K519" s="822">
        <v>145</v>
      </c>
      <c r="L519" s="831">
        <v>26</v>
      </c>
      <c r="M519" s="831">
        <v>3770</v>
      </c>
      <c r="N519" s="822">
        <v>1</v>
      </c>
      <c r="O519" s="822">
        <v>145</v>
      </c>
      <c r="P519" s="831">
        <v>30</v>
      </c>
      <c r="Q519" s="831">
        <v>4380</v>
      </c>
      <c r="R519" s="827">
        <v>1.1618037135278514</v>
      </c>
      <c r="S519" s="832">
        <v>146</v>
      </c>
    </row>
    <row r="520" spans="1:19" ht="14.45" customHeight="1" x14ac:dyDescent="0.2">
      <c r="A520" s="821" t="s">
        <v>4962</v>
      </c>
      <c r="B520" s="822" t="s">
        <v>4963</v>
      </c>
      <c r="C520" s="822" t="s">
        <v>588</v>
      </c>
      <c r="D520" s="822" t="s">
        <v>1713</v>
      </c>
      <c r="E520" s="822" t="s">
        <v>4959</v>
      </c>
      <c r="F520" s="822" t="s">
        <v>5091</v>
      </c>
      <c r="G520" s="822" t="s">
        <v>5092</v>
      </c>
      <c r="H520" s="831">
        <v>10</v>
      </c>
      <c r="I520" s="831">
        <v>1650</v>
      </c>
      <c r="J520" s="822">
        <v>1.4285714285714286</v>
      </c>
      <c r="K520" s="822">
        <v>165</v>
      </c>
      <c r="L520" s="831">
        <v>7</v>
      </c>
      <c r="M520" s="831">
        <v>1155</v>
      </c>
      <c r="N520" s="822">
        <v>1</v>
      </c>
      <c r="O520" s="822">
        <v>165</v>
      </c>
      <c r="P520" s="831">
        <v>11</v>
      </c>
      <c r="Q520" s="831">
        <v>1826</v>
      </c>
      <c r="R520" s="827">
        <v>1.5809523809523809</v>
      </c>
      <c r="S520" s="832">
        <v>166</v>
      </c>
    </row>
    <row r="521" spans="1:19" ht="14.45" customHeight="1" x14ac:dyDescent="0.2">
      <c r="A521" s="821" t="s">
        <v>4962</v>
      </c>
      <c r="B521" s="822" t="s">
        <v>4963</v>
      </c>
      <c r="C521" s="822" t="s">
        <v>588</v>
      </c>
      <c r="D521" s="822" t="s">
        <v>4953</v>
      </c>
      <c r="E521" s="822" t="s">
        <v>4964</v>
      </c>
      <c r="F521" s="822" t="s">
        <v>4965</v>
      </c>
      <c r="G521" s="822" t="s">
        <v>4966</v>
      </c>
      <c r="H521" s="831"/>
      <c r="I521" s="831"/>
      <c r="J521" s="822"/>
      <c r="K521" s="822"/>
      <c r="L521" s="831">
        <v>0.7</v>
      </c>
      <c r="M521" s="831">
        <v>48.79</v>
      </c>
      <c r="N521" s="822">
        <v>1</v>
      </c>
      <c r="O521" s="822">
        <v>69.7</v>
      </c>
      <c r="P521" s="831"/>
      <c r="Q521" s="831"/>
      <c r="R521" s="827"/>
      <c r="S521" s="832"/>
    </row>
    <row r="522" spans="1:19" ht="14.45" customHeight="1" x14ac:dyDescent="0.2">
      <c r="A522" s="821" t="s">
        <v>4962</v>
      </c>
      <c r="B522" s="822" t="s">
        <v>4963</v>
      </c>
      <c r="C522" s="822" t="s">
        <v>588</v>
      </c>
      <c r="D522" s="822" t="s">
        <v>4953</v>
      </c>
      <c r="E522" s="822" t="s">
        <v>4959</v>
      </c>
      <c r="F522" s="822" t="s">
        <v>5001</v>
      </c>
      <c r="G522" s="822" t="s">
        <v>5002</v>
      </c>
      <c r="H522" s="831"/>
      <c r="I522" s="831"/>
      <c r="J522" s="822"/>
      <c r="K522" s="822"/>
      <c r="L522" s="831">
        <v>1</v>
      </c>
      <c r="M522" s="831">
        <v>126</v>
      </c>
      <c r="N522" s="822">
        <v>1</v>
      </c>
      <c r="O522" s="822">
        <v>126</v>
      </c>
      <c r="P522" s="831"/>
      <c r="Q522" s="831"/>
      <c r="R522" s="827"/>
      <c r="S522" s="832"/>
    </row>
    <row r="523" spans="1:19" ht="14.45" customHeight="1" x14ac:dyDescent="0.2">
      <c r="A523" s="821" t="s">
        <v>4962</v>
      </c>
      <c r="B523" s="822" t="s">
        <v>4963</v>
      </c>
      <c r="C523" s="822" t="s">
        <v>588</v>
      </c>
      <c r="D523" s="822" t="s">
        <v>4953</v>
      </c>
      <c r="E523" s="822" t="s">
        <v>4959</v>
      </c>
      <c r="F523" s="822" t="s">
        <v>5019</v>
      </c>
      <c r="G523" s="822" t="s">
        <v>5020</v>
      </c>
      <c r="H523" s="831"/>
      <c r="I523" s="831"/>
      <c r="J523" s="822"/>
      <c r="K523" s="822"/>
      <c r="L523" s="831">
        <v>2</v>
      </c>
      <c r="M523" s="831">
        <v>2642</v>
      </c>
      <c r="N523" s="822">
        <v>1</v>
      </c>
      <c r="O523" s="822">
        <v>1321</v>
      </c>
      <c r="P523" s="831"/>
      <c r="Q523" s="831"/>
      <c r="R523" s="827"/>
      <c r="S523" s="832"/>
    </row>
    <row r="524" spans="1:19" ht="14.45" customHeight="1" x14ac:dyDescent="0.2">
      <c r="A524" s="821" t="s">
        <v>4962</v>
      </c>
      <c r="B524" s="822" t="s">
        <v>4963</v>
      </c>
      <c r="C524" s="822" t="s">
        <v>588</v>
      </c>
      <c r="D524" s="822" t="s">
        <v>4953</v>
      </c>
      <c r="E524" s="822" t="s">
        <v>4959</v>
      </c>
      <c r="F524" s="822" t="s">
        <v>5029</v>
      </c>
      <c r="G524" s="822" t="s">
        <v>5030</v>
      </c>
      <c r="H524" s="831"/>
      <c r="I524" s="831"/>
      <c r="J524" s="822"/>
      <c r="K524" s="822"/>
      <c r="L524" s="831">
        <v>4</v>
      </c>
      <c r="M524" s="831">
        <v>133.32</v>
      </c>
      <c r="N524" s="822">
        <v>1</v>
      </c>
      <c r="O524" s="822">
        <v>33.33</v>
      </c>
      <c r="P524" s="831"/>
      <c r="Q524" s="831"/>
      <c r="R524" s="827"/>
      <c r="S524" s="832"/>
    </row>
    <row r="525" spans="1:19" ht="14.45" customHeight="1" x14ac:dyDescent="0.2">
      <c r="A525" s="821" t="s">
        <v>4962</v>
      </c>
      <c r="B525" s="822" t="s">
        <v>4963</v>
      </c>
      <c r="C525" s="822" t="s">
        <v>588</v>
      </c>
      <c r="D525" s="822" t="s">
        <v>4953</v>
      </c>
      <c r="E525" s="822" t="s">
        <v>4959</v>
      </c>
      <c r="F525" s="822" t="s">
        <v>5035</v>
      </c>
      <c r="G525" s="822" t="s">
        <v>5036</v>
      </c>
      <c r="H525" s="831"/>
      <c r="I525" s="831"/>
      <c r="J525" s="822"/>
      <c r="K525" s="822"/>
      <c r="L525" s="831">
        <v>3</v>
      </c>
      <c r="M525" s="831">
        <v>261</v>
      </c>
      <c r="N525" s="822">
        <v>1</v>
      </c>
      <c r="O525" s="822">
        <v>87</v>
      </c>
      <c r="P525" s="831"/>
      <c r="Q525" s="831"/>
      <c r="R525" s="827"/>
      <c r="S525" s="832"/>
    </row>
    <row r="526" spans="1:19" ht="14.45" customHeight="1" x14ac:dyDescent="0.2">
      <c r="A526" s="821" t="s">
        <v>4962</v>
      </c>
      <c r="B526" s="822" t="s">
        <v>4963</v>
      </c>
      <c r="C526" s="822" t="s">
        <v>588</v>
      </c>
      <c r="D526" s="822" t="s">
        <v>4953</v>
      </c>
      <c r="E526" s="822" t="s">
        <v>4959</v>
      </c>
      <c r="F526" s="822" t="s">
        <v>5037</v>
      </c>
      <c r="G526" s="822" t="s">
        <v>5038</v>
      </c>
      <c r="H526" s="831"/>
      <c r="I526" s="831"/>
      <c r="J526" s="822"/>
      <c r="K526" s="822"/>
      <c r="L526" s="831">
        <v>3</v>
      </c>
      <c r="M526" s="831">
        <v>99</v>
      </c>
      <c r="N526" s="822">
        <v>1</v>
      </c>
      <c r="O526" s="822">
        <v>33</v>
      </c>
      <c r="P526" s="831"/>
      <c r="Q526" s="831"/>
      <c r="R526" s="827"/>
      <c r="S526" s="832"/>
    </row>
    <row r="527" spans="1:19" ht="14.45" customHeight="1" x14ac:dyDescent="0.2">
      <c r="A527" s="821" t="s">
        <v>4962</v>
      </c>
      <c r="B527" s="822" t="s">
        <v>4963</v>
      </c>
      <c r="C527" s="822" t="s">
        <v>588</v>
      </c>
      <c r="D527" s="822" t="s">
        <v>4953</v>
      </c>
      <c r="E527" s="822" t="s">
        <v>4959</v>
      </c>
      <c r="F527" s="822" t="s">
        <v>4960</v>
      </c>
      <c r="G527" s="822" t="s">
        <v>4961</v>
      </c>
      <c r="H527" s="831"/>
      <c r="I527" s="831"/>
      <c r="J527" s="822"/>
      <c r="K527" s="822"/>
      <c r="L527" s="831">
        <v>4</v>
      </c>
      <c r="M527" s="831">
        <v>1016</v>
      </c>
      <c r="N527" s="822">
        <v>1</v>
      </c>
      <c r="O527" s="822">
        <v>254</v>
      </c>
      <c r="P527" s="831"/>
      <c r="Q527" s="831"/>
      <c r="R527" s="827"/>
      <c r="S527" s="832"/>
    </row>
    <row r="528" spans="1:19" ht="14.45" customHeight="1" x14ac:dyDescent="0.2">
      <c r="A528" s="821" t="s">
        <v>4962</v>
      </c>
      <c r="B528" s="822" t="s">
        <v>4963</v>
      </c>
      <c r="C528" s="822" t="s">
        <v>588</v>
      </c>
      <c r="D528" s="822" t="s">
        <v>4953</v>
      </c>
      <c r="E528" s="822" t="s">
        <v>4959</v>
      </c>
      <c r="F528" s="822" t="s">
        <v>5065</v>
      </c>
      <c r="G528" s="822" t="s">
        <v>5066</v>
      </c>
      <c r="H528" s="831"/>
      <c r="I528" s="831"/>
      <c r="J528" s="822"/>
      <c r="K528" s="822"/>
      <c r="L528" s="831">
        <v>1</v>
      </c>
      <c r="M528" s="831">
        <v>376</v>
      </c>
      <c r="N528" s="822">
        <v>1</v>
      </c>
      <c r="O528" s="822">
        <v>376</v>
      </c>
      <c r="P528" s="831"/>
      <c r="Q528" s="831"/>
      <c r="R528" s="827"/>
      <c r="S528" s="832"/>
    </row>
    <row r="529" spans="1:19" ht="14.45" customHeight="1" x14ac:dyDescent="0.2">
      <c r="A529" s="821" t="s">
        <v>4962</v>
      </c>
      <c r="B529" s="822" t="s">
        <v>4963</v>
      </c>
      <c r="C529" s="822" t="s">
        <v>588</v>
      </c>
      <c r="D529" s="822" t="s">
        <v>4956</v>
      </c>
      <c r="E529" s="822" t="s">
        <v>4959</v>
      </c>
      <c r="F529" s="822" t="s">
        <v>5001</v>
      </c>
      <c r="G529" s="822" t="s">
        <v>5002</v>
      </c>
      <c r="H529" s="831"/>
      <c r="I529" s="831"/>
      <c r="J529" s="822"/>
      <c r="K529" s="822"/>
      <c r="L529" s="831"/>
      <c r="M529" s="831"/>
      <c r="N529" s="822"/>
      <c r="O529" s="822"/>
      <c r="P529" s="831">
        <v>1</v>
      </c>
      <c r="Q529" s="831">
        <v>127</v>
      </c>
      <c r="R529" s="827"/>
      <c r="S529" s="832">
        <v>127</v>
      </c>
    </row>
    <row r="530" spans="1:19" ht="14.45" customHeight="1" thickBot="1" x14ac:dyDescent="0.25">
      <c r="A530" s="813" t="s">
        <v>4962</v>
      </c>
      <c r="B530" s="814" t="s">
        <v>4963</v>
      </c>
      <c r="C530" s="814" t="s">
        <v>588</v>
      </c>
      <c r="D530" s="814" t="s">
        <v>4956</v>
      </c>
      <c r="E530" s="814" t="s">
        <v>4959</v>
      </c>
      <c r="F530" s="814" t="s">
        <v>5029</v>
      </c>
      <c r="G530" s="814" t="s">
        <v>5030</v>
      </c>
      <c r="H530" s="833"/>
      <c r="I530" s="833"/>
      <c r="J530" s="814"/>
      <c r="K530" s="814"/>
      <c r="L530" s="833"/>
      <c r="M530" s="833"/>
      <c r="N530" s="814"/>
      <c r="O530" s="814"/>
      <c r="P530" s="833">
        <v>1</v>
      </c>
      <c r="Q530" s="833">
        <v>33.33</v>
      </c>
      <c r="R530" s="819"/>
      <c r="S530" s="834">
        <v>33.33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A9BFFD5-53D0-4300-86A8-09D5F783C3F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16833791.32</v>
      </c>
      <c r="C3" s="344">
        <f t="shared" ref="C3:R3" si="0">SUBTOTAL(9,C6:C1048576)</f>
        <v>31.95129938076844</v>
      </c>
      <c r="D3" s="344">
        <f t="shared" si="0"/>
        <v>21646032</v>
      </c>
      <c r="E3" s="344">
        <f t="shared" si="0"/>
        <v>21</v>
      </c>
      <c r="F3" s="344">
        <f t="shared" si="0"/>
        <v>16949319.169999998</v>
      </c>
      <c r="G3" s="347">
        <f>IF(D3&lt;&gt;0,F3/D3,"")</f>
        <v>0.78302199544008799</v>
      </c>
      <c r="H3" s="343">
        <f t="shared" si="0"/>
        <v>11768572.94999999</v>
      </c>
      <c r="I3" s="344">
        <f t="shared" si="0"/>
        <v>0.95442217881634328</v>
      </c>
      <c r="J3" s="344">
        <f t="shared" si="0"/>
        <v>12330573.630000046</v>
      </c>
      <c r="K3" s="344">
        <f t="shared" si="0"/>
        <v>1</v>
      </c>
      <c r="L3" s="344">
        <f t="shared" si="0"/>
        <v>8512233.46000004</v>
      </c>
      <c r="M3" s="345">
        <f>IF(J3&lt;&gt;0,L3/J3,"")</f>
        <v>0.69033556064982582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5131</v>
      </c>
      <c r="B6" s="863">
        <v>760</v>
      </c>
      <c r="C6" s="807">
        <v>0.30906872712484751</v>
      </c>
      <c r="D6" s="863">
        <v>2459</v>
      </c>
      <c r="E6" s="807">
        <v>1</v>
      </c>
      <c r="F6" s="863">
        <v>1964</v>
      </c>
      <c r="G6" s="812">
        <v>0.79869865799105333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5132</v>
      </c>
      <c r="B7" s="865">
        <v>506</v>
      </c>
      <c r="C7" s="822">
        <v>0.10330747243772968</v>
      </c>
      <c r="D7" s="865">
        <v>4898</v>
      </c>
      <c r="E7" s="822">
        <v>1</v>
      </c>
      <c r="F7" s="865">
        <v>3617</v>
      </c>
      <c r="G7" s="827">
        <v>0.73846467946100447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5133</v>
      </c>
      <c r="B8" s="865">
        <v>2782</v>
      </c>
      <c r="C8" s="822">
        <v>0.67837112899292851</v>
      </c>
      <c r="D8" s="865">
        <v>4101</v>
      </c>
      <c r="E8" s="822">
        <v>1</v>
      </c>
      <c r="F8" s="865">
        <v>2853</v>
      </c>
      <c r="G8" s="827">
        <v>0.69568397951719096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5134</v>
      </c>
      <c r="B9" s="865">
        <v>1315</v>
      </c>
      <c r="C9" s="822">
        <v>2.6091269841269842</v>
      </c>
      <c r="D9" s="865">
        <v>504</v>
      </c>
      <c r="E9" s="822">
        <v>1</v>
      </c>
      <c r="F9" s="865">
        <v>508</v>
      </c>
      <c r="G9" s="827">
        <v>1.0079365079365079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5135</v>
      </c>
      <c r="B10" s="865">
        <v>905</v>
      </c>
      <c r="C10" s="822">
        <v>1.81</v>
      </c>
      <c r="D10" s="865">
        <v>500</v>
      </c>
      <c r="E10" s="822">
        <v>1</v>
      </c>
      <c r="F10" s="865">
        <v>763</v>
      </c>
      <c r="G10" s="827">
        <v>1.526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5136</v>
      </c>
      <c r="B11" s="865">
        <v>18170</v>
      </c>
      <c r="C11" s="822">
        <v>8.232895333031264</v>
      </c>
      <c r="D11" s="865">
        <v>2207</v>
      </c>
      <c r="E11" s="822">
        <v>1</v>
      </c>
      <c r="F11" s="865">
        <v>123</v>
      </c>
      <c r="G11" s="827">
        <v>5.5731762573629363E-2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5137</v>
      </c>
      <c r="B12" s="865">
        <v>254</v>
      </c>
      <c r="C12" s="822">
        <v>1</v>
      </c>
      <c r="D12" s="865">
        <v>254</v>
      </c>
      <c r="E12" s="822">
        <v>1</v>
      </c>
      <c r="F12" s="865">
        <v>127</v>
      </c>
      <c r="G12" s="827">
        <v>0.5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5138</v>
      </c>
      <c r="B13" s="865">
        <v>127</v>
      </c>
      <c r="C13" s="822"/>
      <c r="D13" s="865"/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5139</v>
      </c>
      <c r="B14" s="865">
        <v>36806</v>
      </c>
      <c r="C14" s="822">
        <v>1.1359175359545708</v>
      </c>
      <c r="D14" s="865">
        <v>32402</v>
      </c>
      <c r="E14" s="822">
        <v>1</v>
      </c>
      <c r="F14" s="865">
        <v>35731</v>
      </c>
      <c r="G14" s="827">
        <v>1.1027405715696561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5140</v>
      </c>
      <c r="B15" s="865">
        <v>631</v>
      </c>
      <c r="C15" s="822">
        <v>2.484251968503937</v>
      </c>
      <c r="D15" s="865">
        <v>254</v>
      </c>
      <c r="E15" s="822">
        <v>1</v>
      </c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5141</v>
      </c>
      <c r="B16" s="865">
        <v>379</v>
      </c>
      <c r="C16" s="822"/>
      <c r="D16" s="865"/>
      <c r="E16" s="822"/>
      <c r="F16" s="865">
        <v>382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5142</v>
      </c>
      <c r="B17" s="865">
        <v>254</v>
      </c>
      <c r="C17" s="822"/>
      <c r="D17" s="865"/>
      <c r="E17" s="822"/>
      <c r="F17" s="865">
        <v>382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5143</v>
      </c>
      <c r="B18" s="865">
        <v>843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5144</v>
      </c>
      <c r="B19" s="865">
        <v>841</v>
      </c>
      <c r="C19" s="822">
        <v>0.37814748201438847</v>
      </c>
      <c r="D19" s="865">
        <v>2224</v>
      </c>
      <c r="E19" s="822">
        <v>1</v>
      </c>
      <c r="F19" s="865">
        <v>381</v>
      </c>
      <c r="G19" s="827">
        <v>0.17131294964028776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5145</v>
      </c>
      <c r="B20" s="865">
        <v>889</v>
      </c>
      <c r="C20" s="822">
        <v>0.46912928759894457</v>
      </c>
      <c r="D20" s="865">
        <v>1895</v>
      </c>
      <c r="E20" s="822">
        <v>1</v>
      </c>
      <c r="F20" s="865">
        <v>1937</v>
      </c>
      <c r="G20" s="827">
        <v>1.0221635883905014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5146</v>
      </c>
      <c r="B21" s="865">
        <v>1452</v>
      </c>
      <c r="C21" s="822">
        <v>0.51108764519535377</v>
      </c>
      <c r="D21" s="865">
        <v>2841</v>
      </c>
      <c r="E21" s="822">
        <v>1</v>
      </c>
      <c r="F21" s="865">
        <v>3017</v>
      </c>
      <c r="G21" s="827">
        <v>1.0619500175994367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5147</v>
      </c>
      <c r="B22" s="865">
        <v>1949.6599999999999</v>
      </c>
      <c r="C22" s="822">
        <v>5.1578306878306872</v>
      </c>
      <c r="D22" s="865">
        <v>378</v>
      </c>
      <c r="E22" s="822">
        <v>1</v>
      </c>
      <c r="F22" s="865">
        <v>850</v>
      </c>
      <c r="G22" s="827">
        <v>2.2486772486772488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5148</v>
      </c>
      <c r="B23" s="865">
        <v>252</v>
      </c>
      <c r="C23" s="822">
        <v>0.53731343283582089</v>
      </c>
      <c r="D23" s="865">
        <v>469</v>
      </c>
      <c r="E23" s="822">
        <v>1</v>
      </c>
      <c r="F23" s="865">
        <v>381</v>
      </c>
      <c r="G23" s="827">
        <v>0.81236673773987211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5149</v>
      </c>
      <c r="B24" s="865">
        <v>734</v>
      </c>
      <c r="C24" s="822">
        <v>0.83599088838268798</v>
      </c>
      <c r="D24" s="865">
        <v>878</v>
      </c>
      <c r="E24" s="822">
        <v>1</v>
      </c>
      <c r="F24" s="865">
        <v>127</v>
      </c>
      <c r="G24" s="827">
        <v>0.14464692482915717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5150</v>
      </c>
      <c r="B25" s="865">
        <v>8238</v>
      </c>
      <c r="C25" s="822">
        <v>2.0391089108910889</v>
      </c>
      <c r="D25" s="865">
        <v>4040</v>
      </c>
      <c r="E25" s="822">
        <v>1</v>
      </c>
      <c r="F25" s="865">
        <v>9994.56</v>
      </c>
      <c r="G25" s="827">
        <v>2.4739009900990099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5151</v>
      </c>
      <c r="B26" s="865">
        <v>10507.33</v>
      </c>
      <c r="C26" s="822">
        <v>0.75980403499891536</v>
      </c>
      <c r="D26" s="865">
        <v>13829</v>
      </c>
      <c r="E26" s="822">
        <v>1</v>
      </c>
      <c r="F26" s="865">
        <v>8791.119999999999</v>
      </c>
      <c r="G26" s="827">
        <v>0.63570178610167027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1690</v>
      </c>
      <c r="B27" s="865">
        <v>16743801.33</v>
      </c>
      <c r="C27" s="822">
        <v>0.77648681227420213</v>
      </c>
      <c r="D27" s="865">
        <v>21563536</v>
      </c>
      <c r="E27" s="822">
        <v>1</v>
      </c>
      <c r="F27" s="865">
        <v>16876709.93</v>
      </c>
      <c r="G27" s="827">
        <v>0.78265039323791796</v>
      </c>
      <c r="H27" s="865">
        <v>11768572.94999999</v>
      </c>
      <c r="I27" s="822">
        <v>0.95442217881634328</v>
      </c>
      <c r="J27" s="865">
        <v>12330573.630000046</v>
      </c>
      <c r="K27" s="822">
        <v>1</v>
      </c>
      <c r="L27" s="865">
        <v>8512233.46000004</v>
      </c>
      <c r="M27" s="827">
        <v>0.69033556064982582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5152</v>
      </c>
      <c r="B28" s="865">
        <v>381</v>
      </c>
      <c r="C28" s="822">
        <v>1.0026315789473683</v>
      </c>
      <c r="D28" s="865">
        <v>380</v>
      </c>
      <c r="E28" s="822">
        <v>1</v>
      </c>
      <c r="F28" s="865">
        <v>127</v>
      </c>
      <c r="G28" s="827">
        <v>0.33421052631578946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5153</v>
      </c>
      <c r="B29" s="865">
        <v>127</v>
      </c>
      <c r="C29" s="822">
        <v>1.0079365079365079</v>
      </c>
      <c r="D29" s="865">
        <v>126</v>
      </c>
      <c r="E29" s="822">
        <v>1</v>
      </c>
      <c r="F29" s="865"/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5154</v>
      </c>
      <c r="B30" s="867">
        <v>887</v>
      </c>
      <c r="C30" s="814">
        <v>0.11289296169021255</v>
      </c>
      <c r="D30" s="867">
        <v>7857</v>
      </c>
      <c r="E30" s="814">
        <v>1</v>
      </c>
      <c r="F30" s="867">
        <v>553.55999999999995</v>
      </c>
      <c r="G30" s="819">
        <v>7.0454371897670856E-2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92C11FE-257F-4F63-B91A-9A12FFDA53F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6508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21472.850000000002</v>
      </c>
      <c r="G3" s="208">
        <f t="shared" si="0"/>
        <v>28602364.270000007</v>
      </c>
      <c r="H3" s="208"/>
      <c r="I3" s="208"/>
      <c r="J3" s="208">
        <f t="shared" si="0"/>
        <v>22450.049999999992</v>
      </c>
      <c r="K3" s="208">
        <f t="shared" si="0"/>
        <v>33976605.63000001</v>
      </c>
      <c r="L3" s="208"/>
      <c r="M3" s="208"/>
      <c r="N3" s="208">
        <f t="shared" si="0"/>
        <v>18246.749999999996</v>
      </c>
      <c r="O3" s="208">
        <f t="shared" si="0"/>
        <v>25461552.629999999</v>
      </c>
      <c r="P3" s="79">
        <f>IF(K3=0,0,O3/K3)</f>
        <v>0.74938482399543893</v>
      </c>
      <c r="Q3" s="209">
        <f>IF(N3=0,0,O3/N3)</f>
        <v>1395.4020650252787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5155</v>
      </c>
      <c r="B6" s="807" t="s">
        <v>4963</v>
      </c>
      <c r="C6" s="807" t="s">
        <v>4959</v>
      </c>
      <c r="D6" s="807" t="s">
        <v>5001</v>
      </c>
      <c r="E6" s="807" t="s">
        <v>5002</v>
      </c>
      <c r="F6" s="225">
        <v>4</v>
      </c>
      <c r="G6" s="225">
        <v>508</v>
      </c>
      <c r="H6" s="225">
        <v>0.80634920634920637</v>
      </c>
      <c r="I6" s="225">
        <v>127</v>
      </c>
      <c r="J6" s="225">
        <v>5</v>
      </c>
      <c r="K6" s="225">
        <v>630</v>
      </c>
      <c r="L6" s="225">
        <v>1</v>
      </c>
      <c r="M6" s="225">
        <v>126</v>
      </c>
      <c r="N6" s="225">
        <v>3</v>
      </c>
      <c r="O6" s="225">
        <v>381</v>
      </c>
      <c r="P6" s="812">
        <v>0.60476190476190472</v>
      </c>
      <c r="Q6" s="830">
        <v>127</v>
      </c>
    </row>
    <row r="7" spans="1:17" ht="14.45" customHeight="1" x14ac:dyDescent="0.2">
      <c r="A7" s="821" t="s">
        <v>5155</v>
      </c>
      <c r="B7" s="822" t="s">
        <v>4963</v>
      </c>
      <c r="C7" s="822" t="s">
        <v>4959</v>
      </c>
      <c r="D7" s="822" t="s">
        <v>5019</v>
      </c>
      <c r="E7" s="822" t="s">
        <v>5020</v>
      </c>
      <c r="F7" s="831"/>
      <c r="G7" s="831"/>
      <c r="H7" s="831"/>
      <c r="I7" s="831"/>
      <c r="J7" s="831">
        <v>1</v>
      </c>
      <c r="K7" s="831">
        <v>1321</v>
      </c>
      <c r="L7" s="831">
        <v>1</v>
      </c>
      <c r="M7" s="831">
        <v>1321</v>
      </c>
      <c r="N7" s="831">
        <v>1</v>
      </c>
      <c r="O7" s="831">
        <v>1328</v>
      </c>
      <c r="P7" s="827">
        <v>1.0052990158970476</v>
      </c>
      <c r="Q7" s="832">
        <v>1328</v>
      </c>
    </row>
    <row r="8" spans="1:17" ht="14.45" customHeight="1" x14ac:dyDescent="0.2">
      <c r="A8" s="821" t="s">
        <v>5155</v>
      </c>
      <c r="B8" s="822" t="s">
        <v>4963</v>
      </c>
      <c r="C8" s="822" t="s">
        <v>4959</v>
      </c>
      <c r="D8" s="822" t="s">
        <v>4960</v>
      </c>
      <c r="E8" s="822" t="s">
        <v>4961</v>
      </c>
      <c r="F8" s="831">
        <v>1</v>
      </c>
      <c r="G8" s="831">
        <v>252</v>
      </c>
      <c r="H8" s="831">
        <v>0.49606299212598426</v>
      </c>
      <c r="I8" s="831">
        <v>252</v>
      </c>
      <c r="J8" s="831">
        <v>2</v>
      </c>
      <c r="K8" s="831">
        <v>508</v>
      </c>
      <c r="L8" s="831">
        <v>1</v>
      </c>
      <c r="M8" s="831">
        <v>254</v>
      </c>
      <c r="N8" s="831">
        <v>1</v>
      </c>
      <c r="O8" s="831">
        <v>255</v>
      </c>
      <c r="P8" s="827">
        <v>0.50196850393700787</v>
      </c>
      <c r="Q8" s="832">
        <v>255</v>
      </c>
    </row>
    <row r="9" spans="1:17" ht="14.45" customHeight="1" x14ac:dyDescent="0.2">
      <c r="A9" s="821" t="s">
        <v>5156</v>
      </c>
      <c r="B9" s="822" t="s">
        <v>4963</v>
      </c>
      <c r="C9" s="822" t="s">
        <v>4959</v>
      </c>
      <c r="D9" s="822" t="s">
        <v>4995</v>
      </c>
      <c r="E9" s="822" t="s">
        <v>4996</v>
      </c>
      <c r="F9" s="831"/>
      <c r="G9" s="831"/>
      <c r="H9" s="831"/>
      <c r="I9" s="831"/>
      <c r="J9" s="831">
        <v>1</v>
      </c>
      <c r="K9" s="831">
        <v>91</v>
      </c>
      <c r="L9" s="831">
        <v>1</v>
      </c>
      <c r="M9" s="831">
        <v>91</v>
      </c>
      <c r="N9" s="831"/>
      <c r="O9" s="831"/>
      <c r="P9" s="827"/>
      <c r="Q9" s="832"/>
    </row>
    <row r="10" spans="1:17" ht="14.45" customHeight="1" x14ac:dyDescent="0.2">
      <c r="A10" s="821" t="s">
        <v>5156</v>
      </c>
      <c r="B10" s="822" t="s">
        <v>4963</v>
      </c>
      <c r="C10" s="822" t="s">
        <v>4959</v>
      </c>
      <c r="D10" s="822" t="s">
        <v>5001</v>
      </c>
      <c r="E10" s="822" t="s">
        <v>5002</v>
      </c>
      <c r="F10" s="831">
        <v>2</v>
      </c>
      <c r="G10" s="831">
        <v>254</v>
      </c>
      <c r="H10" s="831">
        <v>0.16798941798941799</v>
      </c>
      <c r="I10" s="831">
        <v>127</v>
      </c>
      <c r="J10" s="831">
        <v>12</v>
      </c>
      <c r="K10" s="831">
        <v>1512</v>
      </c>
      <c r="L10" s="831">
        <v>1</v>
      </c>
      <c r="M10" s="831">
        <v>126</v>
      </c>
      <c r="N10" s="831">
        <v>12</v>
      </c>
      <c r="O10" s="831">
        <v>1524</v>
      </c>
      <c r="P10" s="827">
        <v>1.0079365079365079</v>
      </c>
      <c r="Q10" s="832">
        <v>127</v>
      </c>
    </row>
    <row r="11" spans="1:17" ht="14.45" customHeight="1" x14ac:dyDescent="0.2">
      <c r="A11" s="821" t="s">
        <v>5156</v>
      </c>
      <c r="B11" s="822" t="s">
        <v>4963</v>
      </c>
      <c r="C11" s="822" t="s">
        <v>4959</v>
      </c>
      <c r="D11" s="822" t="s">
        <v>5019</v>
      </c>
      <c r="E11" s="822" t="s">
        <v>5020</v>
      </c>
      <c r="F11" s="831"/>
      <c r="G11" s="831"/>
      <c r="H11" s="831"/>
      <c r="I11" s="831"/>
      <c r="J11" s="831">
        <v>2</v>
      </c>
      <c r="K11" s="831">
        <v>2642</v>
      </c>
      <c r="L11" s="831">
        <v>1</v>
      </c>
      <c r="M11" s="831">
        <v>1321</v>
      </c>
      <c r="N11" s="831">
        <v>1</v>
      </c>
      <c r="O11" s="831">
        <v>1328</v>
      </c>
      <c r="P11" s="827">
        <v>0.50264950794852381</v>
      </c>
      <c r="Q11" s="832">
        <v>1328</v>
      </c>
    </row>
    <row r="12" spans="1:17" ht="14.45" customHeight="1" x14ac:dyDescent="0.2">
      <c r="A12" s="821" t="s">
        <v>5156</v>
      </c>
      <c r="B12" s="822" t="s">
        <v>4963</v>
      </c>
      <c r="C12" s="822" t="s">
        <v>4959</v>
      </c>
      <c r="D12" s="822" t="s">
        <v>4960</v>
      </c>
      <c r="E12" s="822" t="s">
        <v>4961</v>
      </c>
      <c r="F12" s="831">
        <v>1</v>
      </c>
      <c r="G12" s="831">
        <v>252</v>
      </c>
      <c r="H12" s="831">
        <v>0.49606299212598426</v>
      </c>
      <c r="I12" s="831">
        <v>252</v>
      </c>
      <c r="J12" s="831">
        <v>2</v>
      </c>
      <c r="K12" s="831">
        <v>508</v>
      </c>
      <c r="L12" s="831">
        <v>1</v>
      </c>
      <c r="M12" s="831">
        <v>254</v>
      </c>
      <c r="N12" s="831">
        <v>3</v>
      </c>
      <c r="O12" s="831">
        <v>765</v>
      </c>
      <c r="P12" s="827">
        <v>1.5059055118110236</v>
      </c>
      <c r="Q12" s="832">
        <v>255</v>
      </c>
    </row>
    <row r="13" spans="1:17" ht="14.45" customHeight="1" x14ac:dyDescent="0.2">
      <c r="A13" s="821" t="s">
        <v>5156</v>
      </c>
      <c r="B13" s="822" t="s">
        <v>4963</v>
      </c>
      <c r="C13" s="822" t="s">
        <v>4959</v>
      </c>
      <c r="D13" s="822" t="s">
        <v>5077</v>
      </c>
      <c r="E13" s="822" t="s">
        <v>5078</v>
      </c>
      <c r="F13" s="831"/>
      <c r="G13" s="831"/>
      <c r="H13" s="831"/>
      <c r="I13" s="831"/>
      <c r="J13" s="831">
        <v>1</v>
      </c>
      <c r="K13" s="831">
        <v>145</v>
      </c>
      <c r="L13" s="831">
        <v>1</v>
      </c>
      <c r="M13" s="831">
        <v>145</v>
      </c>
      <c r="N13" s="831"/>
      <c r="O13" s="831"/>
      <c r="P13" s="827"/>
      <c r="Q13" s="832"/>
    </row>
    <row r="14" spans="1:17" ht="14.45" customHeight="1" x14ac:dyDescent="0.2">
      <c r="A14" s="821" t="s">
        <v>5157</v>
      </c>
      <c r="B14" s="822" t="s">
        <v>4963</v>
      </c>
      <c r="C14" s="822" t="s">
        <v>4959</v>
      </c>
      <c r="D14" s="822" t="s">
        <v>5001</v>
      </c>
      <c r="E14" s="822" t="s">
        <v>5002</v>
      </c>
      <c r="F14" s="831">
        <v>10</v>
      </c>
      <c r="G14" s="831">
        <v>1270</v>
      </c>
      <c r="H14" s="831">
        <v>0.71995464852607705</v>
      </c>
      <c r="I14" s="831">
        <v>127</v>
      </c>
      <c r="J14" s="831">
        <v>14</v>
      </c>
      <c r="K14" s="831">
        <v>1764</v>
      </c>
      <c r="L14" s="831">
        <v>1</v>
      </c>
      <c r="M14" s="831">
        <v>126</v>
      </c>
      <c r="N14" s="831">
        <v>10</v>
      </c>
      <c r="O14" s="831">
        <v>1270</v>
      </c>
      <c r="P14" s="827">
        <v>0.71995464852607705</v>
      </c>
      <c r="Q14" s="832">
        <v>127</v>
      </c>
    </row>
    <row r="15" spans="1:17" ht="14.45" customHeight="1" x14ac:dyDescent="0.2">
      <c r="A15" s="821" t="s">
        <v>5157</v>
      </c>
      <c r="B15" s="822" t="s">
        <v>4963</v>
      </c>
      <c r="C15" s="822" t="s">
        <v>4959</v>
      </c>
      <c r="D15" s="822" t="s">
        <v>5019</v>
      </c>
      <c r="E15" s="822" t="s">
        <v>5020</v>
      </c>
      <c r="F15" s="831"/>
      <c r="G15" s="831"/>
      <c r="H15" s="831"/>
      <c r="I15" s="831"/>
      <c r="J15" s="831">
        <v>1</v>
      </c>
      <c r="K15" s="831">
        <v>1321</v>
      </c>
      <c r="L15" s="831">
        <v>1</v>
      </c>
      <c r="M15" s="831">
        <v>1321</v>
      </c>
      <c r="N15" s="831">
        <v>1</v>
      </c>
      <c r="O15" s="831">
        <v>1328</v>
      </c>
      <c r="P15" s="827">
        <v>1.0052990158970476</v>
      </c>
      <c r="Q15" s="832">
        <v>1328</v>
      </c>
    </row>
    <row r="16" spans="1:17" ht="14.45" customHeight="1" x14ac:dyDescent="0.2">
      <c r="A16" s="821" t="s">
        <v>5157</v>
      </c>
      <c r="B16" s="822" t="s">
        <v>4963</v>
      </c>
      <c r="C16" s="822" t="s">
        <v>4959</v>
      </c>
      <c r="D16" s="822" t="s">
        <v>4960</v>
      </c>
      <c r="E16" s="822" t="s">
        <v>4961</v>
      </c>
      <c r="F16" s="831">
        <v>6</v>
      </c>
      <c r="G16" s="831">
        <v>1512</v>
      </c>
      <c r="H16" s="831">
        <v>1.4881889763779528</v>
      </c>
      <c r="I16" s="831">
        <v>252</v>
      </c>
      <c r="J16" s="831">
        <v>4</v>
      </c>
      <c r="K16" s="831">
        <v>1016</v>
      </c>
      <c r="L16" s="831">
        <v>1</v>
      </c>
      <c r="M16" s="831">
        <v>254</v>
      </c>
      <c r="N16" s="831">
        <v>1</v>
      </c>
      <c r="O16" s="831">
        <v>255</v>
      </c>
      <c r="P16" s="827">
        <v>0.25098425196850394</v>
      </c>
      <c r="Q16" s="832">
        <v>255</v>
      </c>
    </row>
    <row r="17" spans="1:17" ht="14.45" customHeight="1" x14ac:dyDescent="0.2">
      <c r="A17" s="821" t="s">
        <v>5158</v>
      </c>
      <c r="B17" s="822" t="s">
        <v>4963</v>
      </c>
      <c r="C17" s="822" t="s">
        <v>4959</v>
      </c>
      <c r="D17" s="822" t="s">
        <v>4995</v>
      </c>
      <c r="E17" s="822" t="s">
        <v>4996</v>
      </c>
      <c r="F17" s="831">
        <v>1</v>
      </c>
      <c r="G17" s="831">
        <v>91</v>
      </c>
      <c r="H17" s="831"/>
      <c r="I17" s="831">
        <v>91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5158</v>
      </c>
      <c r="B18" s="822" t="s">
        <v>4963</v>
      </c>
      <c r="C18" s="822" t="s">
        <v>4959</v>
      </c>
      <c r="D18" s="822" t="s">
        <v>4999</v>
      </c>
      <c r="E18" s="822" t="s">
        <v>5000</v>
      </c>
      <c r="F18" s="831">
        <v>1</v>
      </c>
      <c r="G18" s="831">
        <v>81</v>
      </c>
      <c r="H18" s="831"/>
      <c r="I18" s="831">
        <v>81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5158</v>
      </c>
      <c r="B19" s="822" t="s">
        <v>4963</v>
      </c>
      <c r="C19" s="822" t="s">
        <v>4959</v>
      </c>
      <c r="D19" s="822" t="s">
        <v>5001</v>
      </c>
      <c r="E19" s="822" t="s">
        <v>5002</v>
      </c>
      <c r="F19" s="831">
        <v>9</v>
      </c>
      <c r="G19" s="831">
        <v>1143</v>
      </c>
      <c r="H19" s="831">
        <v>2.2678571428571428</v>
      </c>
      <c r="I19" s="831">
        <v>127</v>
      </c>
      <c r="J19" s="831">
        <v>4</v>
      </c>
      <c r="K19" s="831">
        <v>504</v>
      </c>
      <c r="L19" s="831">
        <v>1</v>
      </c>
      <c r="M19" s="831">
        <v>126</v>
      </c>
      <c r="N19" s="831">
        <v>4</v>
      </c>
      <c r="O19" s="831">
        <v>508</v>
      </c>
      <c r="P19" s="827">
        <v>1.0079365079365079</v>
      </c>
      <c r="Q19" s="832">
        <v>127</v>
      </c>
    </row>
    <row r="20" spans="1:17" ht="14.45" customHeight="1" x14ac:dyDescent="0.2">
      <c r="A20" s="821" t="s">
        <v>4962</v>
      </c>
      <c r="B20" s="822" t="s">
        <v>4963</v>
      </c>
      <c r="C20" s="822" t="s">
        <v>4959</v>
      </c>
      <c r="D20" s="822" t="s">
        <v>5001</v>
      </c>
      <c r="E20" s="822" t="s">
        <v>5002</v>
      </c>
      <c r="F20" s="831">
        <v>4</v>
      </c>
      <c r="G20" s="831">
        <v>508</v>
      </c>
      <c r="H20" s="831">
        <v>1.343915343915344</v>
      </c>
      <c r="I20" s="831">
        <v>127</v>
      </c>
      <c r="J20" s="831">
        <v>3</v>
      </c>
      <c r="K20" s="831">
        <v>378</v>
      </c>
      <c r="L20" s="831">
        <v>1</v>
      </c>
      <c r="M20" s="831">
        <v>126</v>
      </c>
      <c r="N20" s="831">
        <v>4</v>
      </c>
      <c r="O20" s="831">
        <v>508</v>
      </c>
      <c r="P20" s="827">
        <v>1.343915343915344</v>
      </c>
      <c r="Q20" s="832">
        <v>127</v>
      </c>
    </row>
    <row r="21" spans="1:17" ht="14.45" customHeight="1" x14ac:dyDescent="0.2">
      <c r="A21" s="821" t="s">
        <v>4962</v>
      </c>
      <c r="B21" s="822" t="s">
        <v>4963</v>
      </c>
      <c r="C21" s="822" t="s">
        <v>4959</v>
      </c>
      <c r="D21" s="822" t="s">
        <v>4960</v>
      </c>
      <c r="E21" s="822" t="s">
        <v>4961</v>
      </c>
      <c r="F21" s="831">
        <v>1</v>
      </c>
      <c r="G21" s="831">
        <v>252</v>
      </c>
      <c r="H21" s="831"/>
      <c r="I21" s="831">
        <v>252</v>
      </c>
      <c r="J21" s="831"/>
      <c r="K21" s="831"/>
      <c r="L21" s="831"/>
      <c r="M21" s="831"/>
      <c r="N21" s="831">
        <v>1</v>
      </c>
      <c r="O21" s="831">
        <v>255</v>
      </c>
      <c r="P21" s="827"/>
      <c r="Q21" s="832">
        <v>255</v>
      </c>
    </row>
    <row r="22" spans="1:17" ht="14.45" customHeight="1" x14ac:dyDescent="0.2">
      <c r="A22" s="821" t="s">
        <v>4962</v>
      </c>
      <c r="B22" s="822" t="s">
        <v>4963</v>
      </c>
      <c r="C22" s="822" t="s">
        <v>4959</v>
      </c>
      <c r="D22" s="822" t="s">
        <v>5077</v>
      </c>
      <c r="E22" s="822" t="s">
        <v>5078</v>
      </c>
      <c r="F22" s="831">
        <v>1</v>
      </c>
      <c r="G22" s="831">
        <v>145</v>
      </c>
      <c r="H22" s="831"/>
      <c r="I22" s="831">
        <v>145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4962</v>
      </c>
      <c r="B23" s="822" t="s">
        <v>4963</v>
      </c>
      <c r="C23" s="822" t="s">
        <v>4959</v>
      </c>
      <c r="D23" s="822" t="s">
        <v>5103</v>
      </c>
      <c r="E23" s="822" t="s">
        <v>5104</v>
      </c>
      <c r="F23" s="831"/>
      <c r="G23" s="831"/>
      <c r="H23" s="831"/>
      <c r="I23" s="831"/>
      <c r="J23" s="831">
        <v>1</v>
      </c>
      <c r="K23" s="831">
        <v>122</v>
      </c>
      <c r="L23" s="831">
        <v>1</v>
      </c>
      <c r="M23" s="831">
        <v>122</v>
      </c>
      <c r="N23" s="831"/>
      <c r="O23" s="831"/>
      <c r="P23" s="827"/>
      <c r="Q23" s="832"/>
    </row>
    <row r="24" spans="1:17" ht="14.45" customHeight="1" x14ac:dyDescent="0.2">
      <c r="A24" s="821" t="s">
        <v>5159</v>
      </c>
      <c r="B24" s="822" t="s">
        <v>4963</v>
      </c>
      <c r="C24" s="822" t="s">
        <v>4959</v>
      </c>
      <c r="D24" s="822" t="s">
        <v>5001</v>
      </c>
      <c r="E24" s="822" t="s">
        <v>5002</v>
      </c>
      <c r="F24" s="831">
        <v>10</v>
      </c>
      <c r="G24" s="831">
        <v>1270</v>
      </c>
      <c r="H24" s="831">
        <v>3.35978835978836</v>
      </c>
      <c r="I24" s="831">
        <v>127</v>
      </c>
      <c r="J24" s="831">
        <v>3</v>
      </c>
      <c r="K24" s="831">
        <v>378</v>
      </c>
      <c r="L24" s="831">
        <v>1</v>
      </c>
      <c r="M24" s="831">
        <v>126</v>
      </c>
      <c r="N24" s="831"/>
      <c r="O24" s="831"/>
      <c r="P24" s="827"/>
      <c r="Q24" s="832"/>
    </row>
    <row r="25" spans="1:17" ht="14.45" customHeight="1" x14ac:dyDescent="0.2">
      <c r="A25" s="821" t="s">
        <v>5159</v>
      </c>
      <c r="B25" s="822" t="s">
        <v>4963</v>
      </c>
      <c r="C25" s="822" t="s">
        <v>4959</v>
      </c>
      <c r="D25" s="822" t="s">
        <v>5019</v>
      </c>
      <c r="E25" s="822" t="s">
        <v>5020</v>
      </c>
      <c r="F25" s="831"/>
      <c r="G25" s="831"/>
      <c r="H25" s="831"/>
      <c r="I25" s="831"/>
      <c r="J25" s="831">
        <v>1</v>
      </c>
      <c r="K25" s="831">
        <v>1321</v>
      </c>
      <c r="L25" s="831">
        <v>1</v>
      </c>
      <c r="M25" s="831">
        <v>1321</v>
      </c>
      <c r="N25" s="831"/>
      <c r="O25" s="831"/>
      <c r="P25" s="827"/>
      <c r="Q25" s="832"/>
    </row>
    <row r="26" spans="1:17" ht="14.45" customHeight="1" x14ac:dyDescent="0.2">
      <c r="A26" s="821" t="s">
        <v>5159</v>
      </c>
      <c r="B26" s="822" t="s">
        <v>4963</v>
      </c>
      <c r="C26" s="822" t="s">
        <v>4959</v>
      </c>
      <c r="D26" s="822" t="s">
        <v>4960</v>
      </c>
      <c r="E26" s="822" t="s">
        <v>4961</v>
      </c>
      <c r="F26" s="831"/>
      <c r="G26" s="831"/>
      <c r="H26" s="831"/>
      <c r="I26" s="831"/>
      <c r="J26" s="831">
        <v>2</v>
      </c>
      <c r="K26" s="831">
        <v>508</v>
      </c>
      <c r="L26" s="831">
        <v>1</v>
      </c>
      <c r="M26" s="831">
        <v>254</v>
      </c>
      <c r="N26" s="831"/>
      <c r="O26" s="831"/>
      <c r="P26" s="827"/>
      <c r="Q26" s="832"/>
    </row>
    <row r="27" spans="1:17" ht="14.45" customHeight="1" x14ac:dyDescent="0.2">
      <c r="A27" s="821" t="s">
        <v>5159</v>
      </c>
      <c r="B27" s="822" t="s">
        <v>4963</v>
      </c>
      <c r="C27" s="822" t="s">
        <v>4959</v>
      </c>
      <c r="D27" s="822" t="s">
        <v>5059</v>
      </c>
      <c r="E27" s="822" t="s">
        <v>5060</v>
      </c>
      <c r="F27" s="831">
        <v>2</v>
      </c>
      <c r="G27" s="831">
        <v>242</v>
      </c>
      <c r="H27" s="831"/>
      <c r="I27" s="831">
        <v>121</v>
      </c>
      <c r="J27" s="831"/>
      <c r="K27" s="831"/>
      <c r="L27" s="831"/>
      <c r="M27" s="831"/>
      <c r="N27" s="831">
        <v>1</v>
      </c>
      <c r="O27" s="831">
        <v>123</v>
      </c>
      <c r="P27" s="827"/>
      <c r="Q27" s="832">
        <v>123</v>
      </c>
    </row>
    <row r="28" spans="1:17" ht="14.45" customHeight="1" x14ac:dyDescent="0.2">
      <c r="A28" s="821" t="s">
        <v>5159</v>
      </c>
      <c r="B28" s="822" t="s">
        <v>4958</v>
      </c>
      <c r="C28" s="822" t="s">
        <v>4959</v>
      </c>
      <c r="D28" s="822" t="s">
        <v>5160</v>
      </c>
      <c r="E28" s="822" t="s">
        <v>5161</v>
      </c>
      <c r="F28" s="831">
        <v>2</v>
      </c>
      <c r="G28" s="831">
        <v>16658</v>
      </c>
      <c r="H28" s="831"/>
      <c r="I28" s="831">
        <v>8329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5162</v>
      </c>
      <c r="B29" s="822" t="s">
        <v>4963</v>
      </c>
      <c r="C29" s="822" t="s">
        <v>4959</v>
      </c>
      <c r="D29" s="822" t="s">
        <v>5001</v>
      </c>
      <c r="E29" s="822" t="s">
        <v>5002</v>
      </c>
      <c r="F29" s="831">
        <v>2</v>
      </c>
      <c r="G29" s="831">
        <v>254</v>
      </c>
      <c r="H29" s="831"/>
      <c r="I29" s="831">
        <v>127</v>
      </c>
      <c r="J29" s="831"/>
      <c r="K29" s="831"/>
      <c r="L29" s="831"/>
      <c r="M29" s="831"/>
      <c r="N29" s="831">
        <v>1</v>
      </c>
      <c r="O29" s="831">
        <v>127</v>
      </c>
      <c r="P29" s="827"/>
      <c r="Q29" s="832">
        <v>127</v>
      </c>
    </row>
    <row r="30" spans="1:17" ht="14.45" customHeight="1" x14ac:dyDescent="0.2">
      <c r="A30" s="821" t="s">
        <v>5162</v>
      </c>
      <c r="B30" s="822" t="s">
        <v>4963</v>
      </c>
      <c r="C30" s="822" t="s">
        <v>4959</v>
      </c>
      <c r="D30" s="822" t="s">
        <v>4960</v>
      </c>
      <c r="E30" s="822" t="s">
        <v>4961</v>
      </c>
      <c r="F30" s="831"/>
      <c r="G30" s="831"/>
      <c r="H30" s="831"/>
      <c r="I30" s="831"/>
      <c r="J30" s="831">
        <v>1</v>
      </c>
      <c r="K30" s="831">
        <v>254</v>
      </c>
      <c r="L30" s="831">
        <v>1</v>
      </c>
      <c r="M30" s="831">
        <v>254</v>
      </c>
      <c r="N30" s="831"/>
      <c r="O30" s="831"/>
      <c r="P30" s="827"/>
      <c r="Q30" s="832"/>
    </row>
    <row r="31" spans="1:17" ht="14.45" customHeight="1" x14ac:dyDescent="0.2">
      <c r="A31" s="821" t="s">
        <v>5163</v>
      </c>
      <c r="B31" s="822" t="s">
        <v>4963</v>
      </c>
      <c r="C31" s="822" t="s">
        <v>4959</v>
      </c>
      <c r="D31" s="822" t="s">
        <v>5001</v>
      </c>
      <c r="E31" s="822" t="s">
        <v>5002</v>
      </c>
      <c r="F31" s="831">
        <v>1</v>
      </c>
      <c r="G31" s="831">
        <v>127</v>
      </c>
      <c r="H31" s="831"/>
      <c r="I31" s="831">
        <v>127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5164</v>
      </c>
      <c r="B32" s="822" t="s">
        <v>4963</v>
      </c>
      <c r="C32" s="822" t="s">
        <v>4959</v>
      </c>
      <c r="D32" s="822" t="s">
        <v>4989</v>
      </c>
      <c r="E32" s="822" t="s">
        <v>4990</v>
      </c>
      <c r="F32" s="831">
        <v>2</v>
      </c>
      <c r="G32" s="831">
        <v>482</v>
      </c>
      <c r="H32" s="831">
        <v>1.9917355371900827</v>
      </c>
      <c r="I32" s="831">
        <v>241</v>
      </c>
      <c r="J32" s="831">
        <v>1</v>
      </c>
      <c r="K32" s="831">
        <v>242</v>
      </c>
      <c r="L32" s="831">
        <v>1</v>
      </c>
      <c r="M32" s="831">
        <v>242</v>
      </c>
      <c r="N32" s="831"/>
      <c r="O32" s="831"/>
      <c r="P32" s="827"/>
      <c r="Q32" s="832"/>
    </row>
    <row r="33" spans="1:17" ht="14.45" customHeight="1" x14ac:dyDescent="0.2">
      <c r="A33" s="821" t="s">
        <v>5164</v>
      </c>
      <c r="B33" s="822" t="s">
        <v>4963</v>
      </c>
      <c r="C33" s="822" t="s">
        <v>4959</v>
      </c>
      <c r="D33" s="822" t="s">
        <v>4993</v>
      </c>
      <c r="E33" s="822" t="s">
        <v>4994</v>
      </c>
      <c r="F33" s="831"/>
      <c r="G33" s="831"/>
      <c r="H33" s="831"/>
      <c r="I33" s="831"/>
      <c r="J33" s="831">
        <v>1</v>
      </c>
      <c r="K33" s="831">
        <v>606</v>
      </c>
      <c r="L33" s="831">
        <v>1</v>
      </c>
      <c r="M33" s="831">
        <v>606</v>
      </c>
      <c r="N33" s="831"/>
      <c r="O33" s="831"/>
      <c r="P33" s="827"/>
      <c r="Q33" s="832"/>
    </row>
    <row r="34" spans="1:17" ht="14.45" customHeight="1" x14ac:dyDescent="0.2">
      <c r="A34" s="821" t="s">
        <v>5164</v>
      </c>
      <c r="B34" s="822" t="s">
        <v>4963</v>
      </c>
      <c r="C34" s="822" t="s">
        <v>4959</v>
      </c>
      <c r="D34" s="822" t="s">
        <v>4995</v>
      </c>
      <c r="E34" s="822" t="s">
        <v>4996</v>
      </c>
      <c r="F34" s="831"/>
      <c r="G34" s="831"/>
      <c r="H34" s="831"/>
      <c r="I34" s="831"/>
      <c r="J34" s="831">
        <v>2</v>
      </c>
      <c r="K34" s="831">
        <v>182</v>
      </c>
      <c r="L34" s="831">
        <v>1</v>
      </c>
      <c r="M34" s="831">
        <v>91</v>
      </c>
      <c r="N34" s="831"/>
      <c r="O34" s="831"/>
      <c r="P34" s="827"/>
      <c r="Q34" s="832"/>
    </row>
    <row r="35" spans="1:17" ht="14.45" customHeight="1" x14ac:dyDescent="0.2">
      <c r="A35" s="821" t="s">
        <v>5164</v>
      </c>
      <c r="B35" s="822" t="s">
        <v>4963</v>
      </c>
      <c r="C35" s="822" t="s">
        <v>4959</v>
      </c>
      <c r="D35" s="822" t="s">
        <v>4999</v>
      </c>
      <c r="E35" s="822" t="s">
        <v>5000</v>
      </c>
      <c r="F35" s="831">
        <v>1</v>
      </c>
      <c r="G35" s="831">
        <v>81</v>
      </c>
      <c r="H35" s="831"/>
      <c r="I35" s="831">
        <v>81</v>
      </c>
      <c r="J35" s="831"/>
      <c r="K35" s="831"/>
      <c r="L35" s="831"/>
      <c r="M35" s="831"/>
      <c r="N35" s="831">
        <v>1</v>
      </c>
      <c r="O35" s="831">
        <v>82</v>
      </c>
      <c r="P35" s="827"/>
      <c r="Q35" s="832">
        <v>82</v>
      </c>
    </row>
    <row r="36" spans="1:17" ht="14.45" customHeight="1" x14ac:dyDescent="0.2">
      <c r="A36" s="821" t="s">
        <v>5164</v>
      </c>
      <c r="B36" s="822" t="s">
        <v>4963</v>
      </c>
      <c r="C36" s="822" t="s">
        <v>4959</v>
      </c>
      <c r="D36" s="822" t="s">
        <v>5001</v>
      </c>
      <c r="E36" s="822" t="s">
        <v>5002</v>
      </c>
      <c r="F36" s="831">
        <v>125</v>
      </c>
      <c r="G36" s="831">
        <v>15875</v>
      </c>
      <c r="H36" s="831">
        <v>1.3694789510006902</v>
      </c>
      <c r="I36" s="831">
        <v>127</v>
      </c>
      <c r="J36" s="831">
        <v>92</v>
      </c>
      <c r="K36" s="831">
        <v>11592</v>
      </c>
      <c r="L36" s="831">
        <v>1</v>
      </c>
      <c r="M36" s="831">
        <v>126</v>
      </c>
      <c r="N36" s="831">
        <v>93</v>
      </c>
      <c r="O36" s="831">
        <v>11811</v>
      </c>
      <c r="P36" s="827">
        <v>1.0188923395445135</v>
      </c>
      <c r="Q36" s="832">
        <v>127</v>
      </c>
    </row>
    <row r="37" spans="1:17" ht="14.45" customHeight="1" x14ac:dyDescent="0.2">
      <c r="A37" s="821" t="s">
        <v>5164</v>
      </c>
      <c r="B37" s="822" t="s">
        <v>4963</v>
      </c>
      <c r="C37" s="822" t="s">
        <v>4959</v>
      </c>
      <c r="D37" s="822" t="s">
        <v>5019</v>
      </c>
      <c r="E37" s="822" t="s">
        <v>5020</v>
      </c>
      <c r="F37" s="831"/>
      <c r="G37" s="831"/>
      <c r="H37" s="831"/>
      <c r="I37" s="831"/>
      <c r="J37" s="831">
        <v>3</v>
      </c>
      <c r="K37" s="831">
        <v>3963</v>
      </c>
      <c r="L37" s="831">
        <v>1</v>
      </c>
      <c r="M37" s="831">
        <v>1321</v>
      </c>
      <c r="N37" s="831">
        <v>9</v>
      </c>
      <c r="O37" s="831">
        <v>11952</v>
      </c>
      <c r="P37" s="827">
        <v>3.0158970476911429</v>
      </c>
      <c r="Q37" s="832">
        <v>1328</v>
      </c>
    </row>
    <row r="38" spans="1:17" ht="14.45" customHeight="1" x14ac:dyDescent="0.2">
      <c r="A38" s="821" t="s">
        <v>5164</v>
      </c>
      <c r="B38" s="822" t="s">
        <v>4963</v>
      </c>
      <c r="C38" s="822" t="s">
        <v>4959</v>
      </c>
      <c r="D38" s="822" t="s">
        <v>5027</v>
      </c>
      <c r="E38" s="822" t="s">
        <v>5028</v>
      </c>
      <c r="F38" s="831">
        <v>1</v>
      </c>
      <c r="G38" s="831">
        <v>164</v>
      </c>
      <c r="H38" s="831"/>
      <c r="I38" s="831">
        <v>164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5164</v>
      </c>
      <c r="B39" s="822" t="s">
        <v>4963</v>
      </c>
      <c r="C39" s="822" t="s">
        <v>4959</v>
      </c>
      <c r="D39" s="822" t="s">
        <v>5035</v>
      </c>
      <c r="E39" s="822" t="s">
        <v>5036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176</v>
      </c>
      <c r="P39" s="827"/>
      <c r="Q39" s="832">
        <v>88</v>
      </c>
    </row>
    <row r="40" spans="1:17" ht="14.45" customHeight="1" x14ac:dyDescent="0.2">
      <c r="A40" s="821" t="s">
        <v>5164</v>
      </c>
      <c r="B40" s="822" t="s">
        <v>4963</v>
      </c>
      <c r="C40" s="822" t="s">
        <v>4959</v>
      </c>
      <c r="D40" s="822" t="s">
        <v>5043</v>
      </c>
      <c r="E40" s="822" t="s">
        <v>5044</v>
      </c>
      <c r="F40" s="831">
        <v>2</v>
      </c>
      <c r="G40" s="831">
        <v>992</v>
      </c>
      <c r="H40" s="831">
        <v>1.9879759519038076</v>
      </c>
      <c r="I40" s="831">
        <v>496</v>
      </c>
      <c r="J40" s="831">
        <v>1</v>
      </c>
      <c r="K40" s="831">
        <v>499</v>
      </c>
      <c r="L40" s="831">
        <v>1</v>
      </c>
      <c r="M40" s="831">
        <v>499</v>
      </c>
      <c r="N40" s="831"/>
      <c r="O40" s="831"/>
      <c r="P40" s="827"/>
      <c r="Q40" s="832"/>
    </row>
    <row r="41" spans="1:17" ht="14.45" customHeight="1" x14ac:dyDescent="0.2">
      <c r="A41" s="821" t="s">
        <v>5164</v>
      </c>
      <c r="B41" s="822" t="s">
        <v>4963</v>
      </c>
      <c r="C41" s="822" t="s">
        <v>4959</v>
      </c>
      <c r="D41" s="822" t="s">
        <v>4960</v>
      </c>
      <c r="E41" s="822" t="s">
        <v>4961</v>
      </c>
      <c r="F41" s="831">
        <v>14</v>
      </c>
      <c r="G41" s="831">
        <v>3528</v>
      </c>
      <c r="H41" s="831">
        <v>1.262705798138869</v>
      </c>
      <c r="I41" s="831">
        <v>252</v>
      </c>
      <c r="J41" s="831">
        <v>11</v>
      </c>
      <c r="K41" s="831">
        <v>2794</v>
      </c>
      <c r="L41" s="831">
        <v>1</v>
      </c>
      <c r="M41" s="831">
        <v>254</v>
      </c>
      <c r="N41" s="831">
        <v>15</v>
      </c>
      <c r="O41" s="831">
        <v>3825</v>
      </c>
      <c r="P41" s="827">
        <v>1.3690050107372942</v>
      </c>
      <c r="Q41" s="832">
        <v>255</v>
      </c>
    </row>
    <row r="42" spans="1:17" ht="14.45" customHeight="1" x14ac:dyDescent="0.2">
      <c r="A42" s="821" t="s">
        <v>5164</v>
      </c>
      <c r="B42" s="822" t="s">
        <v>4963</v>
      </c>
      <c r="C42" s="822" t="s">
        <v>4959</v>
      </c>
      <c r="D42" s="822" t="s">
        <v>5059</v>
      </c>
      <c r="E42" s="822" t="s">
        <v>5060</v>
      </c>
      <c r="F42" s="831">
        <v>2</v>
      </c>
      <c r="G42" s="831">
        <v>242</v>
      </c>
      <c r="H42" s="831"/>
      <c r="I42" s="831">
        <v>121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5164</v>
      </c>
      <c r="B43" s="822" t="s">
        <v>4963</v>
      </c>
      <c r="C43" s="822" t="s">
        <v>4959</v>
      </c>
      <c r="D43" s="822" t="s">
        <v>5071</v>
      </c>
      <c r="E43" s="822" t="s">
        <v>5072</v>
      </c>
      <c r="F43" s="831">
        <v>1</v>
      </c>
      <c r="G43" s="831">
        <v>353</v>
      </c>
      <c r="H43" s="831">
        <v>0.9943661971830986</v>
      </c>
      <c r="I43" s="831">
        <v>353</v>
      </c>
      <c r="J43" s="831">
        <v>1</v>
      </c>
      <c r="K43" s="831">
        <v>355</v>
      </c>
      <c r="L43" s="831">
        <v>1</v>
      </c>
      <c r="M43" s="831">
        <v>355</v>
      </c>
      <c r="N43" s="831">
        <v>1</v>
      </c>
      <c r="O43" s="831">
        <v>356</v>
      </c>
      <c r="P43" s="827">
        <v>1.0028169014084507</v>
      </c>
      <c r="Q43" s="832">
        <v>356</v>
      </c>
    </row>
    <row r="44" spans="1:17" ht="14.45" customHeight="1" x14ac:dyDescent="0.2">
      <c r="A44" s="821" t="s">
        <v>5164</v>
      </c>
      <c r="B44" s="822" t="s">
        <v>4963</v>
      </c>
      <c r="C44" s="822" t="s">
        <v>4959</v>
      </c>
      <c r="D44" s="822" t="s">
        <v>5077</v>
      </c>
      <c r="E44" s="822" t="s">
        <v>5078</v>
      </c>
      <c r="F44" s="831">
        <v>4</v>
      </c>
      <c r="G44" s="831">
        <v>580</v>
      </c>
      <c r="H44" s="831"/>
      <c r="I44" s="831">
        <v>145</v>
      </c>
      <c r="J44" s="831"/>
      <c r="K44" s="831"/>
      <c r="L44" s="831"/>
      <c r="M44" s="831"/>
      <c r="N44" s="831">
        <v>2</v>
      </c>
      <c r="O44" s="831">
        <v>292</v>
      </c>
      <c r="P44" s="827"/>
      <c r="Q44" s="832">
        <v>146</v>
      </c>
    </row>
    <row r="45" spans="1:17" ht="14.45" customHeight="1" x14ac:dyDescent="0.2">
      <c r="A45" s="821" t="s">
        <v>5164</v>
      </c>
      <c r="B45" s="822" t="s">
        <v>4963</v>
      </c>
      <c r="C45" s="822" t="s">
        <v>4959</v>
      </c>
      <c r="D45" s="822" t="s">
        <v>5091</v>
      </c>
      <c r="E45" s="822" t="s">
        <v>5092</v>
      </c>
      <c r="F45" s="831">
        <v>1</v>
      </c>
      <c r="G45" s="831">
        <v>165</v>
      </c>
      <c r="H45" s="831"/>
      <c r="I45" s="831">
        <v>165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5164</v>
      </c>
      <c r="B46" s="822" t="s">
        <v>4958</v>
      </c>
      <c r="C46" s="822" t="s">
        <v>4959</v>
      </c>
      <c r="D46" s="822" t="s">
        <v>4989</v>
      </c>
      <c r="E46" s="822" t="s">
        <v>4990</v>
      </c>
      <c r="F46" s="831"/>
      <c r="G46" s="831"/>
      <c r="H46" s="831"/>
      <c r="I46" s="831"/>
      <c r="J46" s="831">
        <v>1</v>
      </c>
      <c r="K46" s="831">
        <v>242</v>
      </c>
      <c r="L46" s="831">
        <v>1</v>
      </c>
      <c r="M46" s="831">
        <v>242</v>
      </c>
      <c r="N46" s="831">
        <v>1</v>
      </c>
      <c r="O46" s="831">
        <v>243</v>
      </c>
      <c r="P46" s="827">
        <v>1.0041322314049588</v>
      </c>
      <c r="Q46" s="832">
        <v>243</v>
      </c>
    </row>
    <row r="47" spans="1:17" ht="14.45" customHeight="1" x14ac:dyDescent="0.2">
      <c r="A47" s="821" t="s">
        <v>5164</v>
      </c>
      <c r="B47" s="822" t="s">
        <v>4958</v>
      </c>
      <c r="C47" s="822" t="s">
        <v>4959</v>
      </c>
      <c r="D47" s="822" t="s">
        <v>4991</v>
      </c>
      <c r="E47" s="822" t="s">
        <v>4992</v>
      </c>
      <c r="F47" s="831">
        <v>1</v>
      </c>
      <c r="G47" s="831">
        <v>382</v>
      </c>
      <c r="H47" s="831"/>
      <c r="I47" s="831">
        <v>382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5164</v>
      </c>
      <c r="B48" s="822" t="s">
        <v>4958</v>
      </c>
      <c r="C48" s="822" t="s">
        <v>4959</v>
      </c>
      <c r="D48" s="822" t="s">
        <v>5003</v>
      </c>
      <c r="E48" s="822" t="s">
        <v>5004</v>
      </c>
      <c r="F48" s="831"/>
      <c r="G48" s="831"/>
      <c r="H48" s="831"/>
      <c r="I48" s="831"/>
      <c r="J48" s="831">
        <v>1</v>
      </c>
      <c r="K48" s="831">
        <v>244</v>
      </c>
      <c r="L48" s="831">
        <v>1</v>
      </c>
      <c r="M48" s="831">
        <v>244</v>
      </c>
      <c r="N48" s="831"/>
      <c r="O48" s="831"/>
      <c r="P48" s="827"/>
      <c r="Q48" s="832"/>
    </row>
    <row r="49" spans="1:17" ht="14.45" customHeight="1" x14ac:dyDescent="0.2">
      <c r="A49" s="821" t="s">
        <v>5164</v>
      </c>
      <c r="B49" s="822" t="s">
        <v>4958</v>
      </c>
      <c r="C49" s="822" t="s">
        <v>4959</v>
      </c>
      <c r="D49" s="822" t="s">
        <v>5165</v>
      </c>
      <c r="E49" s="822" t="s">
        <v>5166</v>
      </c>
      <c r="F49" s="831">
        <v>1</v>
      </c>
      <c r="G49" s="831">
        <v>4917</v>
      </c>
      <c r="H49" s="831"/>
      <c r="I49" s="831">
        <v>4917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5164</v>
      </c>
      <c r="B50" s="822" t="s">
        <v>4958</v>
      </c>
      <c r="C50" s="822" t="s">
        <v>4959</v>
      </c>
      <c r="D50" s="822" t="s">
        <v>5167</v>
      </c>
      <c r="E50" s="822" t="s">
        <v>5168</v>
      </c>
      <c r="F50" s="831">
        <v>1</v>
      </c>
      <c r="G50" s="831">
        <v>3319</v>
      </c>
      <c r="H50" s="831"/>
      <c r="I50" s="831">
        <v>3319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5164</v>
      </c>
      <c r="B51" s="822" t="s">
        <v>4958</v>
      </c>
      <c r="C51" s="822" t="s">
        <v>4959</v>
      </c>
      <c r="D51" s="822" t="s">
        <v>5169</v>
      </c>
      <c r="E51" s="822" t="s">
        <v>5170</v>
      </c>
      <c r="F51" s="831"/>
      <c r="G51" s="831"/>
      <c r="H51" s="831"/>
      <c r="I51" s="831"/>
      <c r="J51" s="831">
        <v>1</v>
      </c>
      <c r="K51" s="831">
        <v>4377</v>
      </c>
      <c r="L51" s="831">
        <v>1</v>
      </c>
      <c r="M51" s="831">
        <v>4377</v>
      </c>
      <c r="N51" s="831"/>
      <c r="O51" s="831"/>
      <c r="P51" s="827"/>
      <c r="Q51" s="832"/>
    </row>
    <row r="52" spans="1:17" ht="14.45" customHeight="1" x14ac:dyDescent="0.2">
      <c r="A52" s="821" t="s">
        <v>5164</v>
      </c>
      <c r="B52" s="822" t="s">
        <v>4958</v>
      </c>
      <c r="C52" s="822" t="s">
        <v>4959</v>
      </c>
      <c r="D52" s="822" t="s">
        <v>5019</v>
      </c>
      <c r="E52" s="822" t="s">
        <v>5020</v>
      </c>
      <c r="F52" s="831">
        <v>4</v>
      </c>
      <c r="G52" s="831">
        <v>5252</v>
      </c>
      <c r="H52" s="831">
        <v>1.9878879636638911</v>
      </c>
      <c r="I52" s="831">
        <v>1313</v>
      </c>
      <c r="J52" s="831">
        <v>2</v>
      </c>
      <c r="K52" s="831">
        <v>2642</v>
      </c>
      <c r="L52" s="831">
        <v>1</v>
      </c>
      <c r="M52" s="831">
        <v>1321</v>
      </c>
      <c r="N52" s="831">
        <v>2</v>
      </c>
      <c r="O52" s="831">
        <v>2656</v>
      </c>
      <c r="P52" s="827">
        <v>1.0052990158970476</v>
      </c>
      <c r="Q52" s="832">
        <v>1328</v>
      </c>
    </row>
    <row r="53" spans="1:17" ht="14.45" customHeight="1" x14ac:dyDescent="0.2">
      <c r="A53" s="821" t="s">
        <v>5164</v>
      </c>
      <c r="B53" s="822" t="s">
        <v>4958</v>
      </c>
      <c r="C53" s="822" t="s">
        <v>4959</v>
      </c>
      <c r="D53" s="822" t="s">
        <v>5171</v>
      </c>
      <c r="E53" s="822" t="s">
        <v>5172</v>
      </c>
      <c r="F53" s="831"/>
      <c r="G53" s="831"/>
      <c r="H53" s="831"/>
      <c r="I53" s="831"/>
      <c r="J53" s="831">
        <v>1</v>
      </c>
      <c r="K53" s="831">
        <v>4176</v>
      </c>
      <c r="L53" s="831">
        <v>1</v>
      </c>
      <c r="M53" s="831">
        <v>4176</v>
      </c>
      <c r="N53" s="831"/>
      <c r="O53" s="831"/>
      <c r="P53" s="827"/>
      <c r="Q53" s="832"/>
    </row>
    <row r="54" spans="1:17" ht="14.45" customHeight="1" x14ac:dyDescent="0.2">
      <c r="A54" s="821" t="s">
        <v>5164</v>
      </c>
      <c r="B54" s="822" t="s">
        <v>4958</v>
      </c>
      <c r="C54" s="822" t="s">
        <v>4959</v>
      </c>
      <c r="D54" s="822" t="s">
        <v>5051</v>
      </c>
      <c r="E54" s="822" t="s">
        <v>5052</v>
      </c>
      <c r="F54" s="831"/>
      <c r="G54" s="831"/>
      <c r="H54" s="831"/>
      <c r="I54" s="831"/>
      <c r="J54" s="831">
        <v>1</v>
      </c>
      <c r="K54" s="831">
        <v>122</v>
      </c>
      <c r="L54" s="831">
        <v>1</v>
      </c>
      <c r="M54" s="831">
        <v>122</v>
      </c>
      <c r="N54" s="831"/>
      <c r="O54" s="831"/>
      <c r="P54" s="827"/>
      <c r="Q54" s="832"/>
    </row>
    <row r="55" spans="1:17" ht="14.45" customHeight="1" x14ac:dyDescent="0.2">
      <c r="A55" s="821" t="s">
        <v>5164</v>
      </c>
      <c r="B55" s="822" t="s">
        <v>4958</v>
      </c>
      <c r="C55" s="822" t="s">
        <v>4959</v>
      </c>
      <c r="D55" s="822" t="s">
        <v>5059</v>
      </c>
      <c r="E55" s="822" t="s">
        <v>5060</v>
      </c>
      <c r="F55" s="831">
        <v>1</v>
      </c>
      <c r="G55" s="831">
        <v>121</v>
      </c>
      <c r="H55" s="831">
        <v>0.33060109289617484</v>
      </c>
      <c r="I55" s="831">
        <v>121</v>
      </c>
      <c r="J55" s="831">
        <v>3</v>
      </c>
      <c r="K55" s="831">
        <v>366</v>
      </c>
      <c r="L55" s="831">
        <v>1</v>
      </c>
      <c r="M55" s="831">
        <v>122</v>
      </c>
      <c r="N55" s="831"/>
      <c r="O55" s="831"/>
      <c r="P55" s="827"/>
      <c r="Q55" s="832"/>
    </row>
    <row r="56" spans="1:17" ht="14.45" customHeight="1" x14ac:dyDescent="0.2">
      <c r="A56" s="821" t="s">
        <v>5164</v>
      </c>
      <c r="B56" s="822" t="s">
        <v>4958</v>
      </c>
      <c r="C56" s="822" t="s">
        <v>4959</v>
      </c>
      <c r="D56" s="822" t="s">
        <v>5071</v>
      </c>
      <c r="E56" s="822" t="s">
        <v>5072</v>
      </c>
      <c r="F56" s="831">
        <v>1</v>
      </c>
      <c r="G56" s="831">
        <v>353</v>
      </c>
      <c r="H56" s="831"/>
      <c r="I56" s="831">
        <v>353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5164</v>
      </c>
      <c r="B57" s="822" t="s">
        <v>4958</v>
      </c>
      <c r="C57" s="822" t="s">
        <v>4959</v>
      </c>
      <c r="D57" s="822" t="s">
        <v>5173</v>
      </c>
      <c r="E57" s="822" t="s">
        <v>5174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2685</v>
      </c>
      <c r="P57" s="827"/>
      <c r="Q57" s="832">
        <v>2685</v>
      </c>
    </row>
    <row r="58" spans="1:17" ht="14.45" customHeight="1" x14ac:dyDescent="0.2">
      <c r="A58" s="821" t="s">
        <v>5164</v>
      </c>
      <c r="B58" s="822" t="s">
        <v>4958</v>
      </c>
      <c r="C58" s="822" t="s">
        <v>4959</v>
      </c>
      <c r="D58" s="822" t="s">
        <v>5175</v>
      </c>
      <c r="E58" s="822" t="s">
        <v>5176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1653</v>
      </c>
      <c r="P58" s="827"/>
      <c r="Q58" s="832">
        <v>1653</v>
      </c>
    </row>
    <row r="59" spans="1:17" ht="14.45" customHeight="1" x14ac:dyDescent="0.2">
      <c r="A59" s="821" t="s">
        <v>5177</v>
      </c>
      <c r="B59" s="822" t="s">
        <v>4963</v>
      </c>
      <c r="C59" s="822" t="s">
        <v>4959</v>
      </c>
      <c r="D59" s="822" t="s">
        <v>5001</v>
      </c>
      <c r="E59" s="822" t="s">
        <v>5002</v>
      </c>
      <c r="F59" s="831">
        <v>1</v>
      </c>
      <c r="G59" s="831">
        <v>127</v>
      </c>
      <c r="H59" s="831"/>
      <c r="I59" s="831">
        <v>127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5177</v>
      </c>
      <c r="B60" s="822" t="s">
        <v>4963</v>
      </c>
      <c r="C60" s="822" t="s">
        <v>4959</v>
      </c>
      <c r="D60" s="822" t="s">
        <v>4960</v>
      </c>
      <c r="E60" s="822" t="s">
        <v>4961</v>
      </c>
      <c r="F60" s="831">
        <v>2</v>
      </c>
      <c r="G60" s="831">
        <v>504</v>
      </c>
      <c r="H60" s="831">
        <v>1.984251968503937</v>
      </c>
      <c r="I60" s="831">
        <v>252</v>
      </c>
      <c r="J60" s="831">
        <v>1</v>
      </c>
      <c r="K60" s="831">
        <v>254</v>
      </c>
      <c r="L60" s="831">
        <v>1</v>
      </c>
      <c r="M60" s="831">
        <v>254</v>
      </c>
      <c r="N60" s="831"/>
      <c r="O60" s="831"/>
      <c r="P60" s="827"/>
      <c r="Q60" s="832"/>
    </row>
    <row r="61" spans="1:17" ht="14.45" customHeight="1" x14ac:dyDescent="0.2">
      <c r="A61" s="821" t="s">
        <v>5178</v>
      </c>
      <c r="B61" s="822" t="s">
        <v>4963</v>
      </c>
      <c r="C61" s="822" t="s">
        <v>4959</v>
      </c>
      <c r="D61" s="822" t="s">
        <v>5001</v>
      </c>
      <c r="E61" s="822" t="s">
        <v>5002</v>
      </c>
      <c r="F61" s="831">
        <v>1</v>
      </c>
      <c r="G61" s="831">
        <v>127</v>
      </c>
      <c r="H61" s="831"/>
      <c r="I61" s="831">
        <v>127</v>
      </c>
      <c r="J61" s="831"/>
      <c r="K61" s="831"/>
      <c r="L61" s="831"/>
      <c r="M61" s="831"/>
      <c r="N61" s="831">
        <v>1</v>
      </c>
      <c r="O61" s="831">
        <v>127</v>
      </c>
      <c r="P61" s="827"/>
      <c r="Q61" s="832">
        <v>127</v>
      </c>
    </row>
    <row r="62" spans="1:17" ht="14.45" customHeight="1" x14ac:dyDescent="0.2">
      <c r="A62" s="821" t="s">
        <v>5178</v>
      </c>
      <c r="B62" s="822" t="s">
        <v>4963</v>
      </c>
      <c r="C62" s="822" t="s">
        <v>4959</v>
      </c>
      <c r="D62" s="822" t="s">
        <v>4960</v>
      </c>
      <c r="E62" s="822" t="s">
        <v>4961</v>
      </c>
      <c r="F62" s="831">
        <v>1</v>
      </c>
      <c r="G62" s="831">
        <v>252</v>
      </c>
      <c r="H62" s="831"/>
      <c r="I62" s="831">
        <v>252</v>
      </c>
      <c r="J62" s="831"/>
      <c r="K62" s="831"/>
      <c r="L62" s="831"/>
      <c r="M62" s="831"/>
      <c r="N62" s="831">
        <v>1</v>
      </c>
      <c r="O62" s="831">
        <v>255</v>
      </c>
      <c r="P62" s="827"/>
      <c r="Q62" s="832">
        <v>255</v>
      </c>
    </row>
    <row r="63" spans="1:17" ht="14.45" customHeight="1" x14ac:dyDescent="0.2">
      <c r="A63" s="821" t="s">
        <v>5179</v>
      </c>
      <c r="B63" s="822" t="s">
        <v>4963</v>
      </c>
      <c r="C63" s="822" t="s">
        <v>4959</v>
      </c>
      <c r="D63" s="822" t="s">
        <v>5001</v>
      </c>
      <c r="E63" s="822" t="s">
        <v>5002</v>
      </c>
      <c r="F63" s="831">
        <v>2</v>
      </c>
      <c r="G63" s="831">
        <v>254</v>
      </c>
      <c r="H63" s="831"/>
      <c r="I63" s="831">
        <v>127</v>
      </c>
      <c r="J63" s="831"/>
      <c r="K63" s="831"/>
      <c r="L63" s="831"/>
      <c r="M63" s="831"/>
      <c r="N63" s="831">
        <v>1</v>
      </c>
      <c r="O63" s="831">
        <v>127</v>
      </c>
      <c r="P63" s="827"/>
      <c r="Q63" s="832">
        <v>127</v>
      </c>
    </row>
    <row r="64" spans="1:17" ht="14.45" customHeight="1" x14ac:dyDescent="0.2">
      <c r="A64" s="821" t="s">
        <v>5179</v>
      </c>
      <c r="B64" s="822" t="s">
        <v>4963</v>
      </c>
      <c r="C64" s="822" t="s">
        <v>4959</v>
      </c>
      <c r="D64" s="822" t="s">
        <v>4960</v>
      </c>
      <c r="E64" s="822" t="s">
        <v>4961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255</v>
      </c>
      <c r="P64" s="827"/>
      <c r="Q64" s="832">
        <v>255</v>
      </c>
    </row>
    <row r="65" spans="1:17" ht="14.45" customHeight="1" x14ac:dyDescent="0.2">
      <c r="A65" s="821" t="s">
        <v>5180</v>
      </c>
      <c r="B65" s="822" t="s">
        <v>4963</v>
      </c>
      <c r="C65" s="822" t="s">
        <v>4959</v>
      </c>
      <c r="D65" s="822" t="s">
        <v>4999</v>
      </c>
      <c r="E65" s="822" t="s">
        <v>5000</v>
      </c>
      <c r="F65" s="831">
        <v>1</v>
      </c>
      <c r="G65" s="831">
        <v>81</v>
      </c>
      <c r="H65" s="831"/>
      <c r="I65" s="831">
        <v>81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5180</v>
      </c>
      <c r="B66" s="822" t="s">
        <v>4963</v>
      </c>
      <c r="C66" s="822" t="s">
        <v>4959</v>
      </c>
      <c r="D66" s="822" t="s">
        <v>5001</v>
      </c>
      <c r="E66" s="822" t="s">
        <v>5002</v>
      </c>
      <c r="F66" s="831">
        <v>6</v>
      </c>
      <c r="G66" s="831">
        <v>762</v>
      </c>
      <c r="H66" s="831"/>
      <c r="I66" s="831">
        <v>127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5181</v>
      </c>
      <c r="B67" s="822" t="s">
        <v>4963</v>
      </c>
      <c r="C67" s="822" t="s">
        <v>4959</v>
      </c>
      <c r="D67" s="822" t="s">
        <v>4999</v>
      </c>
      <c r="E67" s="822" t="s">
        <v>5000</v>
      </c>
      <c r="F67" s="831">
        <v>1</v>
      </c>
      <c r="G67" s="831">
        <v>81</v>
      </c>
      <c r="H67" s="831"/>
      <c r="I67" s="831">
        <v>81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5181</v>
      </c>
      <c r="B68" s="822" t="s">
        <v>4963</v>
      </c>
      <c r="C68" s="822" t="s">
        <v>4959</v>
      </c>
      <c r="D68" s="822" t="s">
        <v>5001</v>
      </c>
      <c r="E68" s="822" t="s">
        <v>5002</v>
      </c>
      <c r="F68" s="831">
        <v>4</v>
      </c>
      <c r="G68" s="831">
        <v>508</v>
      </c>
      <c r="H68" s="831">
        <v>1.0079365079365079</v>
      </c>
      <c r="I68" s="831">
        <v>127</v>
      </c>
      <c r="J68" s="831">
        <v>4</v>
      </c>
      <c r="K68" s="831">
        <v>504</v>
      </c>
      <c r="L68" s="831">
        <v>1</v>
      </c>
      <c r="M68" s="831">
        <v>126</v>
      </c>
      <c r="N68" s="831">
        <v>3</v>
      </c>
      <c r="O68" s="831">
        <v>381</v>
      </c>
      <c r="P68" s="827">
        <v>0.75595238095238093</v>
      </c>
      <c r="Q68" s="832">
        <v>127</v>
      </c>
    </row>
    <row r="69" spans="1:17" ht="14.45" customHeight="1" x14ac:dyDescent="0.2">
      <c r="A69" s="821" t="s">
        <v>5181</v>
      </c>
      <c r="B69" s="822" t="s">
        <v>4963</v>
      </c>
      <c r="C69" s="822" t="s">
        <v>4959</v>
      </c>
      <c r="D69" s="822" t="s">
        <v>5019</v>
      </c>
      <c r="E69" s="822" t="s">
        <v>5020</v>
      </c>
      <c r="F69" s="831"/>
      <c r="G69" s="831"/>
      <c r="H69" s="831"/>
      <c r="I69" s="831"/>
      <c r="J69" s="831">
        <v>1</v>
      </c>
      <c r="K69" s="831">
        <v>1321</v>
      </c>
      <c r="L69" s="831">
        <v>1</v>
      </c>
      <c r="M69" s="831">
        <v>1321</v>
      </c>
      <c r="N69" s="831"/>
      <c r="O69" s="831"/>
      <c r="P69" s="827"/>
      <c r="Q69" s="832"/>
    </row>
    <row r="70" spans="1:17" ht="14.45" customHeight="1" x14ac:dyDescent="0.2">
      <c r="A70" s="821" t="s">
        <v>5181</v>
      </c>
      <c r="B70" s="822" t="s">
        <v>4963</v>
      </c>
      <c r="C70" s="822" t="s">
        <v>4959</v>
      </c>
      <c r="D70" s="822" t="s">
        <v>4960</v>
      </c>
      <c r="E70" s="822" t="s">
        <v>4961</v>
      </c>
      <c r="F70" s="831">
        <v>1</v>
      </c>
      <c r="G70" s="831">
        <v>252</v>
      </c>
      <c r="H70" s="831">
        <v>0.99212598425196852</v>
      </c>
      <c r="I70" s="831">
        <v>252</v>
      </c>
      <c r="J70" s="831">
        <v>1</v>
      </c>
      <c r="K70" s="831">
        <v>254</v>
      </c>
      <c r="L70" s="831">
        <v>1</v>
      </c>
      <c r="M70" s="831">
        <v>254</v>
      </c>
      <c r="N70" s="831"/>
      <c r="O70" s="831"/>
      <c r="P70" s="827"/>
      <c r="Q70" s="832"/>
    </row>
    <row r="71" spans="1:17" ht="14.45" customHeight="1" x14ac:dyDescent="0.2">
      <c r="A71" s="821" t="s">
        <v>5181</v>
      </c>
      <c r="B71" s="822" t="s">
        <v>4963</v>
      </c>
      <c r="C71" s="822" t="s">
        <v>4959</v>
      </c>
      <c r="D71" s="822" t="s">
        <v>5077</v>
      </c>
      <c r="E71" s="822" t="s">
        <v>5078</v>
      </c>
      <c r="F71" s="831"/>
      <c r="G71" s="831"/>
      <c r="H71" s="831"/>
      <c r="I71" s="831"/>
      <c r="J71" s="831">
        <v>1</v>
      </c>
      <c r="K71" s="831">
        <v>145</v>
      </c>
      <c r="L71" s="831">
        <v>1</v>
      </c>
      <c r="M71" s="831">
        <v>145</v>
      </c>
      <c r="N71" s="831"/>
      <c r="O71" s="831"/>
      <c r="P71" s="827"/>
      <c r="Q71" s="832"/>
    </row>
    <row r="72" spans="1:17" ht="14.45" customHeight="1" x14ac:dyDescent="0.2">
      <c r="A72" s="821" t="s">
        <v>5182</v>
      </c>
      <c r="B72" s="822" t="s">
        <v>4963</v>
      </c>
      <c r="C72" s="822" t="s">
        <v>4959</v>
      </c>
      <c r="D72" s="822" t="s">
        <v>4989</v>
      </c>
      <c r="E72" s="822" t="s">
        <v>4990</v>
      </c>
      <c r="F72" s="831"/>
      <c r="G72" s="831"/>
      <c r="H72" s="831"/>
      <c r="I72" s="831"/>
      <c r="J72" s="831">
        <v>1</v>
      </c>
      <c r="K72" s="831">
        <v>242</v>
      </c>
      <c r="L72" s="831">
        <v>1</v>
      </c>
      <c r="M72" s="831">
        <v>242</v>
      </c>
      <c r="N72" s="831">
        <v>1</v>
      </c>
      <c r="O72" s="831">
        <v>243</v>
      </c>
      <c r="P72" s="827">
        <v>1.0041322314049588</v>
      </c>
      <c r="Q72" s="832">
        <v>243</v>
      </c>
    </row>
    <row r="73" spans="1:17" ht="14.45" customHeight="1" x14ac:dyDescent="0.2">
      <c r="A73" s="821" t="s">
        <v>5182</v>
      </c>
      <c r="B73" s="822" t="s">
        <v>4963</v>
      </c>
      <c r="C73" s="822" t="s">
        <v>4959</v>
      </c>
      <c r="D73" s="822" t="s">
        <v>4991</v>
      </c>
      <c r="E73" s="822" t="s">
        <v>4992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385</v>
      </c>
      <c r="P73" s="827"/>
      <c r="Q73" s="832">
        <v>385</v>
      </c>
    </row>
    <row r="74" spans="1:17" ht="14.45" customHeight="1" x14ac:dyDescent="0.2">
      <c r="A74" s="821" t="s">
        <v>5182</v>
      </c>
      <c r="B74" s="822" t="s">
        <v>4963</v>
      </c>
      <c r="C74" s="822" t="s">
        <v>4959</v>
      </c>
      <c r="D74" s="822" t="s">
        <v>4999</v>
      </c>
      <c r="E74" s="822" t="s">
        <v>5000</v>
      </c>
      <c r="F74" s="831"/>
      <c r="G74" s="831"/>
      <c r="H74" s="831"/>
      <c r="I74" s="831"/>
      <c r="J74" s="831">
        <v>1</v>
      </c>
      <c r="K74" s="831">
        <v>81</v>
      </c>
      <c r="L74" s="831">
        <v>1</v>
      </c>
      <c r="M74" s="831">
        <v>81</v>
      </c>
      <c r="N74" s="831"/>
      <c r="O74" s="831"/>
      <c r="P74" s="827"/>
      <c r="Q74" s="832"/>
    </row>
    <row r="75" spans="1:17" ht="14.45" customHeight="1" x14ac:dyDescent="0.2">
      <c r="A75" s="821" t="s">
        <v>5182</v>
      </c>
      <c r="B75" s="822" t="s">
        <v>4963</v>
      </c>
      <c r="C75" s="822" t="s">
        <v>4959</v>
      </c>
      <c r="D75" s="822" t="s">
        <v>5001</v>
      </c>
      <c r="E75" s="822" t="s">
        <v>5002</v>
      </c>
      <c r="F75" s="831">
        <v>7</v>
      </c>
      <c r="G75" s="831">
        <v>889</v>
      </c>
      <c r="H75" s="831">
        <v>0.88194444444444442</v>
      </c>
      <c r="I75" s="831">
        <v>127</v>
      </c>
      <c r="J75" s="831">
        <v>8</v>
      </c>
      <c r="K75" s="831">
        <v>1008</v>
      </c>
      <c r="L75" s="831">
        <v>1</v>
      </c>
      <c r="M75" s="831">
        <v>126</v>
      </c>
      <c r="N75" s="831">
        <v>6</v>
      </c>
      <c r="O75" s="831">
        <v>762</v>
      </c>
      <c r="P75" s="827">
        <v>0.75595238095238093</v>
      </c>
      <c r="Q75" s="832">
        <v>127</v>
      </c>
    </row>
    <row r="76" spans="1:17" ht="14.45" customHeight="1" x14ac:dyDescent="0.2">
      <c r="A76" s="821" t="s">
        <v>5182</v>
      </c>
      <c r="B76" s="822" t="s">
        <v>4963</v>
      </c>
      <c r="C76" s="822" t="s">
        <v>4959</v>
      </c>
      <c r="D76" s="822" t="s">
        <v>4960</v>
      </c>
      <c r="E76" s="822" t="s">
        <v>4961</v>
      </c>
      <c r="F76" s="831"/>
      <c r="G76" s="831"/>
      <c r="H76" s="831"/>
      <c r="I76" s="831"/>
      <c r="J76" s="831">
        <v>1</v>
      </c>
      <c r="K76" s="831">
        <v>254</v>
      </c>
      <c r="L76" s="831">
        <v>1</v>
      </c>
      <c r="M76" s="831">
        <v>254</v>
      </c>
      <c r="N76" s="831">
        <v>1</v>
      </c>
      <c r="O76" s="831">
        <v>255</v>
      </c>
      <c r="P76" s="827">
        <v>1.0039370078740157</v>
      </c>
      <c r="Q76" s="832">
        <v>255</v>
      </c>
    </row>
    <row r="77" spans="1:17" ht="14.45" customHeight="1" x14ac:dyDescent="0.2">
      <c r="A77" s="821" t="s">
        <v>5182</v>
      </c>
      <c r="B77" s="822" t="s">
        <v>4963</v>
      </c>
      <c r="C77" s="822" t="s">
        <v>4959</v>
      </c>
      <c r="D77" s="822" t="s">
        <v>5077</v>
      </c>
      <c r="E77" s="822" t="s">
        <v>5078</v>
      </c>
      <c r="F77" s="831"/>
      <c r="G77" s="831"/>
      <c r="H77" s="831"/>
      <c r="I77" s="831"/>
      <c r="J77" s="831">
        <v>1</v>
      </c>
      <c r="K77" s="831">
        <v>145</v>
      </c>
      <c r="L77" s="831">
        <v>1</v>
      </c>
      <c r="M77" s="831">
        <v>145</v>
      </c>
      <c r="N77" s="831">
        <v>2</v>
      </c>
      <c r="O77" s="831">
        <v>292</v>
      </c>
      <c r="P77" s="827">
        <v>2.0137931034482759</v>
      </c>
      <c r="Q77" s="832">
        <v>146</v>
      </c>
    </row>
    <row r="78" spans="1:17" ht="14.45" customHeight="1" x14ac:dyDescent="0.2">
      <c r="A78" s="821" t="s">
        <v>5182</v>
      </c>
      <c r="B78" s="822" t="s">
        <v>4963</v>
      </c>
      <c r="C78" s="822" t="s">
        <v>4959</v>
      </c>
      <c r="D78" s="822" t="s">
        <v>5091</v>
      </c>
      <c r="E78" s="822" t="s">
        <v>5092</v>
      </c>
      <c r="F78" s="831"/>
      <c r="G78" s="831"/>
      <c r="H78" s="831"/>
      <c r="I78" s="831"/>
      <c r="J78" s="831">
        <v>1</v>
      </c>
      <c r="K78" s="831">
        <v>165</v>
      </c>
      <c r="L78" s="831">
        <v>1</v>
      </c>
      <c r="M78" s="831">
        <v>165</v>
      </c>
      <c r="N78" s="831"/>
      <c r="O78" s="831"/>
      <c r="P78" s="827"/>
      <c r="Q78" s="832"/>
    </row>
    <row r="79" spans="1:17" ht="14.45" customHeight="1" x14ac:dyDescent="0.2">
      <c r="A79" s="821" t="s">
        <v>5183</v>
      </c>
      <c r="B79" s="822" t="s">
        <v>4963</v>
      </c>
      <c r="C79" s="822" t="s">
        <v>4959</v>
      </c>
      <c r="D79" s="822" t="s">
        <v>4989</v>
      </c>
      <c r="E79" s="822" t="s">
        <v>4990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243</v>
      </c>
      <c r="P79" s="827"/>
      <c r="Q79" s="832">
        <v>243</v>
      </c>
    </row>
    <row r="80" spans="1:17" ht="14.45" customHeight="1" x14ac:dyDescent="0.2">
      <c r="A80" s="821" t="s">
        <v>5183</v>
      </c>
      <c r="B80" s="822" t="s">
        <v>4963</v>
      </c>
      <c r="C80" s="822" t="s">
        <v>4959</v>
      </c>
      <c r="D80" s="822" t="s">
        <v>4995</v>
      </c>
      <c r="E80" s="822" t="s">
        <v>4996</v>
      </c>
      <c r="F80" s="831">
        <v>2</v>
      </c>
      <c r="G80" s="831">
        <v>182</v>
      </c>
      <c r="H80" s="831">
        <v>1</v>
      </c>
      <c r="I80" s="831">
        <v>91</v>
      </c>
      <c r="J80" s="831">
        <v>2</v>
      </c>
      <c r="K80" s="831">
        <v>182</v>
      </c>
      <c r="L80" s="831">
        <v>1</v>
      </c>
      <c r="M80" s="831">
        <v>91</v>
      </c>
      <c r="N80" s="831">
        <v>1</v>
      </c>
      <c r="O80" s="831">
        <v>92</v>
      </c>
      <c r="P80" s="827">
        <v>0.50549450549450547</v>
      </c>
      <c r="Q80" s="832">
        <v>92</v>
      </c>
    </row>
    <row r="81" spans="1:17" ht="14.45" customHeight="1" x14ac:dyDescent="0.2">
      <c r="A81" s="821" t="s">
        <v>5183</v>
      </c>
      <c r="B81" s="822" t="s">
        <v>4963</v>
      </c>
      <c r="C81" s="822" t="s">
        <v>4959</v>
      </c>
      <c r="D81" s="822" t="s">
        <v>4999</v>
      </c>
      <c r="E81" s="822" t="s">
        <v>5000</v>
      </c>
      <c r="F81" s="831"/>
      <c r="G81" s="831"/>
      <c r="H81" s="831"/>
      <c r="I81" s="831"/>
      <c r="J81" s="831">
        <v>1</v>
      </c>
      <c r="K81" s="831">
        <v>81</v>
      </c>
      <c r="L81" s="831">
        <v>1</v>
      </c>
      <c r="M81" s="831">
        <v>81</v>
      </c>
      <c r="N81" s="831">
        <v>1</v>
      </c>
      <c r="O81" s="831">
        <v>82</v>
      </c>
      <c r="P81" s="827">
        <v>1.0123456790123457</v>
      </c>
      <c r="Q81" s="832">
        <v>82</v>
      </c>
    </row>
    <row r="82" spans="1:17" ht="14.45" customHeight="1" x14ac:dyDescent="0.2">
      <c r="A82" s="821" t="s">
        <v>5183</v>
      </c>
      <c r="B82" s="822" t="s">
        <v>4963</v>
      </c>
      <c r="C82" s="822" t="s">
        <v>4959</v>
      </c>
      <c r="D82" s="822" t="s">
        <v>5001</v>
      </c>
      <c r="E82" s="822" t="s">
        <v>5002</v>
      </c>
      <c r="F82" s="831">
        <v>10</v>
      </c>
      <c r="G82" s="831">
        <v>1270</v>
      </c>
      <c r="H82" s="831">
        <v>0.55996472663139329</v>
      </c>
      <c r="I82" s="831">
        <v>127</v>
      </c>
      <c r="J82" s="831">
        <v>18</v>
      </c>
      <c r="K82" s="831">
        <v>2268</v>
      </c>
      <c r="L82" s="831">
        <v>1</v>
      </c>
      <c r="M82" s="831">
        <v>126</v>
      </c>
      <c r="N82" s="831">
        <v>6</v>
      </c>
      <c r="O82" s="831">
        <v>762</v>
      </c>
      <c r="P82" s="827">
        <v>0.33597883597883599</v>
      </c>
      <c r="Q82" s="832">
        <v>127</v>
      </c>
    </row>
    <row r="83" spans="1:17" ht="14.45" customHeight="1" x14ac:dyDescent="0.2">
      <c r="A83" s="821" t="s">
        <v>5183</v>
      </c>
      <c r="B83" s="822" t="s">
        <v>4963</v>
      </c>
      <c r="C83" s="822" t="s">
        <v>4959</v>
      </c>
      <c r="D83" s="822" t="s">
        <v>5019</v>
      </c>
      <c r="E83" s="822" t="s">
        <v>5020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1328</v>
      </c>
      <c r="P83" s="827"/>
      <c r="Q83" s="832">
        <v>1328</v>
      </c>
    </row>
    <row r="84" spans="1:17" ht="14.45" customHeight="1" x14ac:dyDescent="0.2">
      <c r="A84" s="821" t="s">
        <v>5183</v>
      </c>
      <c r="B84" s="822" t="s">
        <v>4963</v>
      </c>
      <c r="C84" s="822" t="s">
        <v>4959</v>
      </c>
      <c r="D84" s="822" t="s">
        <v>5027</v>
      </c>
      <c r="E84" s="822" t="s">
        <v>5028</v>
      </c>
      <c r="F84" s="831"/>
      <c r="G84" s="831"/>
      <c r="H84" s="831"/>
      <c r="I84" s="831"/>
      <c r="J84" s="831">
        <v>1</v>
      </c>
      <c r="K84" s="831">
        <v>165</v>
      </c>
      <c r="L84" s="831">
        <v>1</v>
      </c>
      <c r="M84" s="831">
        <v>165</v>
      </c>
      <c r="N84" s="831"/>
      <c r="O84" s="831"/>
      <c r="P84" s="827"/>
      <c r="Q84" s="832"/>
    </row>
    <row r="85" spans="1:17" ht="14.45" customHeight="1" x14ac:dyDescent="0.2">
      <c r="A85" s="821" t="s">
        <v>5183</v>
      </c>
      <c r="B85" s="822" t="s">
        <v>4963</v>
      </c>
      <c r="C85" s="822" t="s">
        <v>4959</v>
      </c>
      <c r="D85" s="822" t="s">
        <v>4960</v>
      </c>
      <c r="E85" s="822" t="s">
        <v>4961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510</v>
      </c>
      <c r="P85" s="827"/>
      <c r="Q85" s="832">
        <v>255</v>
      </c>
    </row>
    <row r="86" spans="1:17" ht="14.45" customHeight="1" x14ac:dyDescent="0.2">
      <c r="A86" s="821" t="s">
        <v>5183</v>
      </c>
      <c r="B86" s="822" t="s">
        <v>4963</v>
      </c>
      <c r="C86" s="822" t="s">
        <v>4959</v>
      </c>
      <c r="D86" s="822" t="s">
        <v>5077</v>
      </c>
      <c r="E86" s="822" t="s">
        <v>5078</v>
      </c>
      <c r="F86" s="831"/>
      <c r="G86" s="831"/>
      <c r="H86" s="831"/>
      <c r="I86" s="831"/>
      <c r="J86" s="831">
        <v>1</v>
      </c>
      <c r="K86" s="831">
        <v>145</v>
      </c>
      <c r="L86" s="831">
        <v>1</v>
      </c>
      <c r="M86" s="831">
        <v>145</v>
      </c>
      <c r="N86" s="831"/>
      <c r="O86" s="831"/>
      <c r="P86" s="827"/>
      <c r="Q86" s="832"/>
    </row>
    <row r="87" spans="1:17" ht="14.45" customHeight="1" x14ac:dyDescent="0.2">
      <c r="A87" s="821" t="s">
        <v>5184</v>
      </c>
      <c r="B87" s="822" t="s">
        <v>4963</v>
      </c>
      <c r="C87" s="822" t="s">
        <v>4959</v>
      </c>
      <c r="D87" s="822" t="s">
        <v>5001</v>
      </c>
      <c r="E87" s="822" t="s">
        <v>5002</v>
      </c>
      <c r="F87" s="831">
        <v>4</v>
      </c>
      <c r="G87" s="831">
        <v>508</v>
      </c>
      <c r="H87" s="831">
        <v>1.343915343915344</v>
      </c>
      <c r="I87" s="831">
        <v>127</v>
      </c>
      <c r="J87" s="831">
        <v>3</v>
      </c>
      <c r="K87" s="831">
        <v>378</v>
      </c>
      <c r="L87" s="831">
        <v>1</v>
      </c>
      <c r="M87" s="831">
        <v>126</v>
      </c>
      <c r="N87" s="831">
        <v>6</v>
      </c>
      <c r="O87" s="831">
        <v>762</v>
      </c>
      <c r="P87" s="827">
        <v>2.0158730158730158</v>
      </c>
      <c r="Q87" s="832">
        <v>127</v>
      </c>
    </row>
    <row r="88" spans="1:17" ht="14.45" customHeight="1" x14ac:dyDescent="0.2">
      <c r="A88" s="821" t="s">
        <v>5184</v>
      </c>
      <c r="B88" s="822" t="s">
        <v>4963</v>
      </c>
      <c r="C88" s="822" t="s">
        <v>4959</v>
      </c>
      <c r="D88" s="822" t="s">
        <v>5029</v>
      </c>
      <c r="E88" s="822" t="s">
        <v>5030</v>
      </c>
      <c r="F88" s="831">
        <v>2</v>
      </c>
      <c r="G88" s="831">
        <v>66.66</v>
      </c>
      <c r="H88" s="831"/>
      <c r="I88" s="831">
        <v>33.33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5184</v>
      </c>
      <c r="B89" s="822" t="s">
        <v>4963</v>
      </c>
      <c r="C89" s="822" t="s">
        <v>4959</v>
      </c>
      <c r="D89" s="822" t="s">
        <v>5035</v>
      </c>
      <c r="E89" s="822" t="s">
        <v>5036</v>
      </c>
      <c r="F89" s="831">
        <v>1</v>
      </c>
      <c r="G89" s="831">
        <v>86</v>
      </c>
      <c r="H89" s="831"/>
      <c r="I89" s="831">
        <v>86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5184</v>
      </c>
      <c r="B90" s="822" t="s">
        <v>4963</v>
      </c>
      <c r="C90" s="822" t="s">
        <v>4959</v>
      </c>
      <c r="D90" s="822" t="s">
        <v>4960</v>
      </c>
      <c r="E90" s="822" t="s">
        <v>4961</v>
      </c>
      <c r="F90" s="831">
        <v>1</v>
      </c>
      <c r="G90" s="831">
        <v>252</v>
      </c>
      <c r="H90" s="831"/>
      <c r="I90" s="831">
        <v>252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5184</v>
      </c>
      <c r="B91" s="822" t="s">
        <v>4963</v>
      </c>
      <c r="C91" s="822" t="s">
        <v>4959</v>
      </c>
      <c r="D91" s="822" t="s">
        <v>5101</v>
      </c>
      <c r="E91" s="822" t="s">
        <v>5102</v>
      </c>
      <c r="F91" s="831">
        <v>1</v>
      </c>
      <c r="G91" s="831">
        <v>1037</v>
      </c>
      <c r="H91" s="831"/>
      <c r="I91" s="831">
        <v>1037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5184</v>
      </c>
      <c r="B92" s="822" t="s">
        <v>4963</v>
      </c>
      <c r="C92" s="822" t="s">
        <v>4959</v>
      </c>
      <c r="D92" s="822" t="s">
        <v>5119</v>
      </c>
      <c r="E92" s="822" t="s">
        <v>5120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88</v>
      </c>
      <c r="P92" s="827"/>
      <c r="Q92" s="832">
        <v>88</v>
      </c>
    </row>
    <row r="93" spans="1:17" ht="14.45" customHeight="1" x14ac:dyDescent="0.2">
      <c r="A93" s="821" t="s">
        <v>5185</v>
      </c>
      <c r="B93" s="822" t="s">
        <v>4963</v>
      </c>
      <c r="C93" s="822" t="s">
        <v>4959</v>
      </c>
      <c r="D93" s="822" t="s">
        <v>4995</v>
      </c>
      <c r="E93" s="822" t="s">
        <v>4996</v>
      </c>
      <c r="F93" s="831"/>
      <c r="G93" s="831"/>
      <c r="H93" s="831"/>
      <c r="I93" s="831"/>
      <c r="J93" s="831">
        <v>1</v>
      </c>
      <c r="K93" s="831">
        <v>91</v>
      </c>
      <c r="L93" s="831">
        <v>1</v>
      </c>
      <c r="M93" s="831">
        <v>91</v>
      </c>
      <c r="N93" s="831"/>
      <c r="O93" s="831"/>
      <c r="P93" s="827"/>
      <c r="Q93" s="832"/>
    </row>
    <row r="94" spans="1:17" ht="14.45" customHeight="1" x14ac:dyDescent="0.2">
      <c r="A94" s="821" t="s">
        <v>5185</v>
      </c>
      <c r="B94" s="822" t="s">
        <v>4963</v>
      </c>
      <c r="C94" s="822" t="s">
        <v>4959</v>
      </c>
      <c r="D94" s="822" t="s">
        <v>5001</v>
      </c>
      <c r="E94" s="822" t="s">
        <v>5002</v>
      </c>
      <c r="F94" s="831"/>
      <c r="G94" s="831"/>
      <c r="H94" s="831"/>
      <c r="I94" s="831"/>
      <c r="J94" s="831">
        <v>3</v>
      </c>
      <c r="K94" s="831">
        <v>378</v>
      </c>
      <c r="L94" s="831">
        <v>1</v>
      </c>
      <c r="M94" s="831">
        <v>126</v>
      </c>
      <c r="N94" s="831">
        <v>3</v>
      </c>
      <c r="O94" s="831">
        <v>381</v>
      </c>
      <c r="P94" s="827">
        <v>1.0079365079365079</v>
      </c>
      <c r="Q94" s="832">
        <v>127</v>
      </c>
    </row>
    <row r="95" spans="1:17" ht="14.45" customHeight="1" x14ac:dyDescent="0.2">
      <c r="A95" s="821" t="s">
        <v>5185</v>
      </c>
      <c r="B95" s="822" t="s">
        <v>4963</v>
      </c>
      <c r="C95" s="822" t="s">
        <v>4959</v>
      </c>
      <c r="D95" s="822" t="s">
        <v>4960</v>
      </c>
      <c r="E95" s="822" t="s">
        <v>4961</v>
      </c>
      <c r="F95" s="831">
        <v>1</v>
      </c>
      <c r="G95" s="831">
        <v>252</v>
      </c>
      <c r="H95" s="831"/>
      <c r="I95" s="831">
        <v>252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5186</v>
      </c>
      <c r="B96" s="822" t="s">
        <v>4963</v>
      </c>
      <c r="C96" s="822" t="s">
        <v>4959</v>
      </c>
      <c r="D96" s="822" t="s">
        <v>5001</v>
      </c>
      <c r="E96" s="822" t="s">
        <v>5002</v>
      </c>
      <c r="F96" s="831">
        <v>3</v>
      </c>
      <c r="G96" s="831">
        <v>381</v>
      </c>
      <c r="H96" s="831">
        <v>1.0079365079365079</v>
      </c>
      <c r="I96" s="831">
        <v>127</v>
      </c>
      <c r="J96" s="831">
        <v>3</v>
      </c>
      <c r="K96" s="831">
        <v>378</v>
      </c>
      <c r="L96" s="831">
        <v>1</v>
      </c>
      <c r="M96" s="831">
        <v>126</v>
      </c>
      <c r="N96" s="831">
        <v>1</v>
      </c>
      <c r="O96" s="831">
        <v>127</v>
      </c>
      <c r="P96" s="827">
        <v>0.33597883597883599</v>
      </c>
      <c r="Q96" s="832">
        <v>127</v>
      </c>
    </row>
    <row r="97" spans="1:17" ht="14.45" customHeight="1" x14ac:dyDescent="0.2">
      <c r="A97" s="821" t="s">
        <v>5186</v>
      </c>
      <c r="B97" s="822" t="s">
        <v>4963</v>
      </c>
      <c r="C97" s="822" t="s">
        <v>4959</v>
      </c>
      <c r="D97" s="822" t="s">
        <v>5071</v>
      </c>
      <c r="E97" s="822" t="s">
        <v>5072</v>
      </c>
      <c r="F97" s="831">
        <v>1</v>
      </c>
      <c r="G97" s="831">
        <v>353</v>
      </c>
      <c r="H97" s="831">
        <v>0.9943661971830986</v>
      </c>
      <c r="I97" s="831">
        <v>353</v>
      </c>
      <c r="J97" s="831">
        <v>1</v>
      </c>
      <c r="K97" s="831">
        <v>355</v>
      </c>
      <c r="L97" s="831">
        <v>1</v>
      </c>
      <c r="M97" s="831">
        <v>355</v>
      </c>
      <c r="N97" s="831"/>
      <c r="O97" s="831"/>
      <c r="P97" s="827"/>
      <c r="Q97" s="832"/>
    </row>
    <row r="98" spans="1:17" ht="14.45" customHeight="1" x14ac:dyDescent="0.2">
      <c r="A98" s="821" t="s">
        <v>5186</v>
      </c>
      <c r="B98" s="822" t="s">
        <v>4963</v>
      </c>
      <c r="C98" s="822" t="s">
        <v>4959</v>
      </c>
      <c r="D98" s="822" t="s">
        <v>5077</v>
      </c>
      <c r="E98" s="822" t="s">
        <v>5078</v>
      </c>
      <c r="F98" s="831"/>
      <c r="G98" s="831"/>
      <c r="H98" s="831"/>
      <c r="I98" s="831"/>
      <c r="J98" s="831">
        <v>1</v>
      </c>
      <c r="K98" s="831">
        <v>145</v>
      </c>
      <c r="L98" s="831">
        <v>1</v>
      </c>
      <c r="M98" s="831">
        <v>145</v>
      </c>
      <c r="N98" s="831"/>
      <c r="O98" s="831"/>
      <c r="P98" s="827"/>
      <c r="Q98" s="832"/>
    </row>
    <row r="99" spans="1:17" ht="14.45" customHeight="1" x14ac:dyDescent="0.2">
      <c r="A99" s="821" t="s">
        <v>5187</v>
      </c>
      <c r="B99" s="822" t="s">
        <v>4963</v>
      </c>
      <c r="C99" s="822" t="s">
        <v>4959</v>
      </c>
      <c r="D99" s="822" t="s">
        <v>4995</v>
      </c>
      <c r="E99" s="822" t="s">
        <v>4996</v>
      </c>
      <c r="F99" s="831">
        <v>4</v>
      </c>
      <c r="G99" s="831">
        <v>364</v>
      </c>
      <c r="H99" s="831"/>
      <c r="I99" s="831">
        <v>91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5187</v>
      </c>
      <c r="B100" s="822" t="s">
        <v>4963</v>
      </c>
      <c r="C100" s="822" t="s">
        <v>4959</v>
      </c>
      <c r="D100" s="822" t="s">
        <v>5001</v>
      </c>
      <c r="E100" s="822" t="s">
        <v>5002</v>
      </c>
      <c r="F100" s="831">
        <v>49</v>
      </c>
      <c r="G100" s="831">
        <v>6223</v>
      </c>
      <c r="H100" s="831">
        <v>2.0578703703703702</v>
      </c>
      <c r="I100" s="831">
        <v>127</v>
      </c>
      <c r="J100" s="831">
        <v>24</v>
      </c>
      <c r="K100" s="831">
        <v>3024</v>
      </c>
      <c r="L100" s="831">
        <v>1</v>
      </c>
      <c r="M100" s="831">
        <v>126</v>
      </c>
      <c r="N100" s="831">
        <v>29</v>
      </c>
      <c r="O100" s="831">
        <v>3683</v>
      </c>
      <c r="P100" s="827">
        <v>1.2179232804232805</v>
      </c>
      <c r="Q100" s="832">
        <v>127</v>
      </c>
    </row>
    <row r="101" spans="1:17" ht="14.45" customHeight="1" x14ac:dyDescent="0.2">
      <c r="A101" s="821" t="s">
        <v>5187</v>
      </c>
      <c r="B101" s="822" t="s">
        <v>4963</v>
      </c>
      <c r="C101" s="822" t="s">
        <v>4959</v>
      </c>
      <c r="D101" s="822" t="s">
        <v>5019</v>
      </c>
      <c r="E101" s="822" t="s">
        <v>5020</v>
      </c>
      <c r="F101" s="831">
        <v>1</v>
      </c>
      <c r="G101" s="831">
        <v>1313</v>
      </c>
      <c r="H101" s="831"/>
      <c r="I101" s="831">
        <v>1313</v>
      </c>
      <c r="J101" s="831"/>
      <c r="K101" s="831"/>
      <c r="L101" s="831"/>
      <c r="M101" s="831"/>
      <c r="N101" s="831">
        <v>2</v>
      </c>
      <c r="O101" s="831">
        <v>2656</v>
      </c>
      <c r="P101" s="827"/>
      <c r="Q101" s="832">
        <v>1328</v>
      </c>
    </row>
    <row r="102" spans="1:17" ht="14.45" customHeight="1" x14ac:dyDescent="0.2">
      <c r="A102" s="821" t="s">
        <v>5187</v>
      </c>
      <c r="B102" s="822" t="s">
        <v>4963</v>
      </c>
      <c r="C102" s="822" t="s">
        <v>4959</v>
      </c>
      <c r="D102" s="822" t="s">
        <v>5021</v>
      </c>
      <c r="E102" s="822" t="s">
        <v>5022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989</v>
      </c>
      <c r="P102" s="827"/>
      <c r="Q102" s="832">
        <v>989</v>
      </c>
    </row>
    <row r="103" spans="1:17" ht="14.45" customHeight="1" x14ac:dyDescent="0.2">
      <c r="A103" s="821" t="s">
        <v>5187</v>
      </c>
      <c r="B103" s="822" t="s">
        <v>4963</v>
      </c>
      <c r="C103" s="822" t="s">
        <v>4959</v>
      </c>
      <c r="D103" s="822" t="s">
        <v>5023</v>
      </c>
      <c r="E103" s="822" t="s">
        <v>5024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1004</v>
      </c>
      <c r="P103" s="827"/>
      <c r="Q103" s="832">
        <v>1004</v>
      </c>
    </row>
    <row r="104" spans="1:17" ht="14.45" customHeight="1" x14ac:dyDescent="0.2">
      <c r="A104" s="821" t="s">
        <v>5187</v>
      </c>
      <c r="B104" s="822" t="s">
        <v>4963</v>
      </c>
      <c r="C104" s="822" t="s">
        <v>4959</v>
      </c>
      <c r="D104" s="822" t="s">
        <v>5027</v>
      </c>
      <c r="E104" s="822" t="s">
        <v>5028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166</v>
      </c>
      <c r="P104" s="827"/>
      <c r="Q104" s="832">
        <v>166</v>
      </c>
    </row>
    <row r="105" spans="1:17" ht="14.45" customHeight="1" x14ac:dyDescent="0.2">
      <c r="A105" s="821" t="s">
        <v>5187</v>
      </c>
      <c r="B105" s="822" t="s">
        <v>4963</v>
      </c>
      <c r="C105" s="822" t="s">
        <v>4959</v>
      </c>
      <c r="D105" s="822" t="s">
        <v>5029</v>
      </c>
      <c r="E105" s="822" t="s">
        <v>5030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45.56</v>
      </c>
      <c r="P105" s="827"/>
      <c r="Q105" s="832">
        <v>45.56</v>
      </c>
    </row>
    <row r="106" spans="1:17" ht="14.45" customHeight="1" x14ac:dyDescent="0.2">
      <c r="A106" s="821" t="s">
        <v>5187</v>
      </c>
      <c r="B106" s="822" t="s">
        <v>4963</v>
      </c>
      <c r="C106" s="822" t="s">
        <v>4959</v>
      </c>
      <c r="D106" s="822" t="s">
        <v>5035</v>
      </c>
      <c r="E106" s="822" t="s">
        <v>5036</v>
      </c>
      <c r="F106" s="831">
        <v>1</v>
      </c>
      <c r="G106" s="831">
        <v>86</v>
      </c>
      <c r="H106" s="831"/>
      <c r="I106" s="831">
        <v>86</v>
      </c>
      <c r="J106" s="831"/>
      <c r="K106" s="831"/>
      <c r="L106" s="831"/>
      <c r="M106" s="831"/>
      <c r="N106" s="831">
        <v>2</v>
      </c>
      <c r="O106" s="831">
        <v>176</v>
      </c>
      <c r="P106" s="827"/>
      <c r="Q106" s="832">
        <v>88</v>
      </c>
    </row>
    <row r="107" spans="1:17" ht="14.45" customHeight="1" x14ac:dyDescent="0.2">
      <c r="A107" s="821" t="s">
        <v>5187</v>
      </c>
      <c r="B107" s="822" t="s">
        <v>4963</v>
      </c>
      <c r="C107" s="822" t="s">
        <v>4959</v>
      </c>
      <c r="D107" s="822" t="s">
        <v>4960</v>
      </c>
      <c r="E107" s="822" t="s">
        <v>4961</v>
      </c>
      <c r="F107" s="831">
        <v>1</v>
      </c>
      <c r="G107" s="831">
        <v>252</v>
      </c>
      <c r="H107" s="831">
        <v>0.24803149606299213</v>
      </c>
      <c r="I107" s="831">
        <v>252</v>
      </c>
      <c r="J107" s="831">
        <v>4</v>
      </c>
      <c r="K107" s="831">
        <v>1016</v>
      </c>
      <c r="L107" s="831">
        <v>1</v>
      </c>
      <c r="M107" s="831">
        <v>254</v>
      </c>
      <c r="N107" s="831">
        <v>5</v>
      </c>
      <c r="O107" s="831">
        <v>1275</v>
      </c>
      <c r="P107" s="827">
        <v>1.2549212598425197</v>
      </c>
      <c r="Q107" s="832">
        <v>255</v>
      </c>
    </row>
    <row r="108" spans="1:17" ht="14.45" customHeight="1" x14ac:dyDescent="0.2">
      <c r="A108" s="821" t="s">
        <v>5188</v>
      </c>
      <c r="B108" s="822" t="s">
        <v>4963</v>
      </c>
      <c r="C108" s="822" t="s">
        <v>4959</v>
      </c>
      <c r="D108" s="822" t="s">
        <v>4982</v>
      </c>
      <c r="E108" s="822" t="s">
        <v>4983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38</v>
      </c>
      <c r="P108" s="827"/>
      <c r="Q108" s="832">
        <v>38</v>
      </c>
    </row>
    <row r="109" spans="1:17" ht="14.45" customHeight="1" x14ac:dyDescent="0.2">
      <c r="A109" s="821" t="s">
        <v>5188</v>
      </c>
      <c r="B109" s="822" t="s">
        <v>4963</v>
      </c>
      <c r="C109" s="822" t="s">
        <v>4959</v>
      </c>
      <c r="D109" s="822" t="s">
        <v>4995</v>
      </c>
      <c r="E109" s="822" t="s">
        <v>4996</v>
      </c>
      <c r="F109" s="831">
        <v>1</v>
      </c>
      <c r="G109" s="831">
        <v>91</v>
      </c>
      <c r="H109" s="831">
        <v>1</v>
      </c>
      <c r="I109" s="831">
        <v>91</v>
      </c>
      <c r="J109" s="831">
        <v>1</v>
      </c>
      <c r="K109" s="831">
        <v>91</v>
      </c>
      <c r="L109" s="831">
        <v>1</v>
      </c>
      <c r="M109" s="831">
        <v>91</v>
      </c>
      <c r="N109" s="831">
        <v>4</v>
      </c>
      <c r="O109" s="831">
        <v>368</v>
      </c>
      <c r="P109" s="827">
        <v>4.0439560439560438</v>
      </c>
      <c r="Q109" s="832">
        <v>92</v>
      </c>
    </row>
    <row r="110" spans="1:17" ht="14.45" customHeight="1" x14ac:dyDescent="0.2">
      <c r="A110" s="821" t="s">
        <v>5188</v>
      </c>
      <c r="B110" s="822" t="s">
        <v>4963</v>
      </c>
      <c r="C110" s="822" t="s">
        <v>4959</v>
      </c>
      <c r="D110" s="822" t="s">
        <v>5001</v>
      </c>
      <c r="E110" s="822" t="s">
        <v>5002</v>
      </c>
      <c r="F110" s="831">
        <v>67</v>
      </c>
      <c r="G110" s="831">
        <v>8509</v>
      </c>
      <c r="H110" s="831">
        <v>1.2278499278499277</v>
      </c>
      <c r="I110" s="831">
        <v>127</v>
      </c>
      <c r="J110" s="831">
        <v>55</v>
      </c>
      <c r="K110" s="831">
        <v>6930</v>
      </c>
      <c r="L110" s="831">
        <v>1</v>
      </c>
      <c r="M110" s="831">
        <v>126</v>
      </c>
      <c r="N110" s="831">
        <v>40</v>
      </c>
      <c r="O110" s="831">
        <v>5080</v>
      </c>
      <c r="P110" s="827">
        <v>0.73304473304473305</v>
      </c>
      <c r="Q110" s="832">
        <v>127</v>
      </c>
    </row>
    <row r="111" spans="1:17" ht="14.45" customHeight="1" x14ac:dyDescent="0.2">
      <c r="A111" s="821" t="s">
        <v>5188</v>
      </c>
      <c r="B111" s="822" t="s">
        <v>4963</v>
      </c>
      <c r="C111" s="822" t="s">
        <v>4959</v>
      </c>
      <c r="D111" s="822" t="s">
        <v>5019</v>
      </c>
      <c r="E111" s="822" t="s">
        <v>5020</v>
      </c>
      <c r="F111" s="831"/>
      <c r="G111" s="831"/>
      <c r="H111" s="831"/>
      <c r="I111" s="831"/>
      <c r="J111" s="831">
        <v>4</v>
      </c>
      <c r="K111" s="831">
        <v>5284</v>
      </c>
      <c r="L111" s="831">
        <v>1</v>
      </c>
      <c r="M111" s="831">
        <v>1321</v>
      </c>
      <c r="N111" s="831">
        <v>1</v>
      </c>
      <c r="O111" s="831">
        <v>1328</v>
      </c>
      <c r="P111" s="827">
        <v>0.25132475397426191</v>
      </c>
      <c r="Q111" s="832">
        <v>1328</v>
      </c>
    </row>
    <row r="112" spans="1:17" ht="14.45" customHeight="1" x14ac:dyDescent="0.2">
      <c r="A112" s="821" t="s">
        <v>5188</v>
      </c>
      <c r="B112" s="822" t="s">
        <v>4963</v>
      </c>
      <c r="C112" s="822" t="s">
        <v>4959</v>
      </c>
      <c r="D112" s="822" t="s">
        <v>5021</v>
      </c>
      <c r="E112" s="822" t="s">
        <v>5022</v>
      </c>
      <c r="F112" s="831">
        <v>1</v>
      </c>
      <c r="G112" s="831">
        <v>975</v>
      </c>
      <c r="H112" s="831"/>
      <c r="I112" s="831">
        <v>975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5188</v>
      </c>
      <c r="B113" s="822" t="s">
        <v>4963</v>
      </c>
      <c r="C113" s="822" t="s">
        <v>4959</v>
      </c>
      <c r="D113" s="822" t="s">
        <v>5027</v>
      </c>
      <c r="E113" s="822" t="s">
        <v>5028</v>
      </c>
      <c r="F113" s="831">
        <v>1</v>
      </c>
      <c r="G113" s="831">
        <v>164</v>
      </c>
      <c r="H113" s="831"/>
      <c r="I113" s="831">
        <v>164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5188</v>
      </c>
      <c r="B114" s="822" t="s">
        <v>4963</v>
      </c>
      <c r="C114" s="822" t="s">
        <v>4959</v>
      </c>
      <c r="D114" s="822" t="s">
        <v>5029</v>
      </c>
      <c r="E114" s="822" t="s">
        <v>5030</v>
      </c>
      <c r="F114" s="831">
        <v>1</v>
      </c>
      <c r="G114" s="831">
        <v>33.33</v>
      </c>
      <c r="H114" s="831"/>
      <c r="I114" s="831">
        <v>33.33</v>
      </c>
      <c r="J114" s="831"/>
      <c r="K114" s="831"/>
      <c r="L114" s="831"/>
      <c r="M114" s="831"/>
      <c r="N114" s="831">
        <v>2</v>
      </c>
      <c r="O114" s="831">
        <v>91.12</v>
      </c>
      <c r="P114" s="827"/>
      <c r="Q114" s="832">
        <v>45.56</v>
      </c>
    </row>
    <row r="115" spans="1:17" ht="14.45" customHeight="1" x14ac:dyDescent="0.2">
      <c r="A115" s="821" t="s">
        <v>5188</v>
      </c>
      <c r="B115" s="822" t="s">
        <v>4963</v>
      </c>
      <c r="C115" s="822" t="s">
        <v>4959</v>
      </c>
      <c r="D115" s="822" t="s">
        <v>5035</v>
      </c>
      <c r="E115" s="822" t="s">
        <v>5036</v>
      </c>
      <c r="F115" s="831">
        <v>1</v>
      </c>
      <c r="G115" s="831">
        <v>86</v>
      </c>
      <c r="H115" s="831"/>
      <c r="I115" s="831">
        <v>86</v>
      </c>
      <c r="J115" s="831"/>
      <c r="K115" s="831"/>
      <c r="L115" s="831"/>
      <c r="M115" s="831"/>
      <c r="N115" s="831">
        <v>1</v>
      </c>
      <c r="O115" s="831">
        <v>88</v>
      </c>
      <c r="P115" s="827"/>
      <c r="Q115" s="832">
        <v>88</v>
      </c>
    </row>
    <row r="116" spans="1:17" ht="14.45" customHeight="1" x14ac:dyDescent="0.2">
      <c r="A116" s="821" t="s">
        <v>5188</v>
      </c>
      <c r="B116" s="822" t="s">
        <v>4963</v>
      </c>
      <c r="C116" s="822" t="s">
        <v>4959</v>
      </c>
      <c r="D116" s="822" t="s">
        <v>4960</v>
      </c>
      <c r="E116" s="822" t="s">
        <v>4961</v>
      </c>
      <c r="F116" s="831">
        <v>2</v>
      </c>
      <c r="G116" s="831">
        <v>504</v>
      </c>
      <c r="H116" s="831">
        <v>0.33070866141732286</v>
      </c>
      <c r="I116" s="831">
        <v>252</v>
      </c>
      <c r="J116" s="831">
        <v>6</v>
      </c>
      <c r="K116" s="831">
        <v>1524</v>
      </c>
      <c r="L116" s="831">
        <v>1</v>
      </c>
      <c r="M116" s="831">
        <v>254</v>
      </c>
      <c r="N116" s="831">
        <v>5</v>
      </c>
      <c r="O116" s="831">
        <v>1275</v>
      </c>
      <c r="P116" s="827">
        <v>0.83661417322834641</v>
      </c>
      <c r="Q116" s="832">
        <v>255</v>
      </c>
    </row>
    <row r="117" spans="1:17" ht="14.45" customHeight="1" x14ac:dyDescent="0.2">
      <c r="A117" s="821" t="s">
        <v>5188</v>
      </c>
      <c r="B117" s="822" t="s">
        <v>4963</v>
      </c>
      <c r="C117" s="822" t="s">
        <v>4959</v>
      </c>
      <c r="D117" s="822" t="s">
        <v>5065</v>
      </c>
      <c r="E117" s="822" t="s">
        <v>5066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377</v>
      </c>
      <c r="P117" s="827"/>
      <c r="Q117" s="832">
        <v>377</v>
      </c>
    </row>
    <row r="118" spans="1:17" ht="14.45" customHeight="1" x14ac:dyDescent="0.2">
      <c r="A118" s="821" t="s">
        <v>5188</v>
      </c>
      <c r="B118" s="822" t="s">
        <v>4963</v>
      </c>
      <c r="C118" s="822" t="s">
        <v>4959</v>
      </c>
      <c r="D118" s="822" t="s">
        <v>5077</v>
      </c>
      <c r="E118" s="822" t="s">
        <v>5078</v>
      </c>
      <c r="F118" s="831">
        <v>1</v>
      </c>
      <c r="G118" s="831">
        <v>145</v>
      </c>
      <c r="H118" s="831"/>
      <c r="I118" s="831">
        <v>145</v>
      </c>
      <c r="J118" s="831"/>
      <c r="K118" s="831"/>
      <c r="L118" s="831"/>
      <c r="M118" s="831"/>
      <c r="N118" s="831">
        <v>1</v>
      </c>
      <c r="O118" s="831">
        <v>146</v>
      </c>
      <c r="P118" s="827"/>
      <c r="Q118" s="832">
        <v>146</v>
      </c>
    </row>
    <row r="119" spans="1:17" ht="14.45" customHeight="1" x14ac:dyDescent="0.2">
      <c r="A119" s="821" t="s">
        <v>571</v>
      </c>
      <c r="B119" s="822" t="s">
        <v>4963</v>
      </c>
      <c r="C119" s="822" t="s">
        <v>4959</v>
      </c>
      <c r="D119" s="822" t="s">
        <v>4982</v>
      </c>
      <c r="E119" s="822" t="s">
        <v>4983</v>
      </c>
      <c r="F119" s="831">
        <v>1</v>
      </c>
      <c r="G119" s="831">
        <v>37</v>
      </c>
      <c r="H119" s="831"/>
      <c r="I119" s="831">
        <v>37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571</v>
      </c>
      <c r="B120" s="822" t="s">
        <v>4963</v>
      </c>
      <c r="C120" s="822" t="s">
        <v>4959</v>
      </c>
      <c r="D120" s="822" t="s">
        <v>4989</v>
      </c>
      <c r="E120" s="822" t="s">
        <v>4990</v>
      </c>
      <c r="F120" s="831">
        <v>1</v>
      </c>
      <c r="G120" s="831">
        <v>241</v>
      </c>
      <c r="H120" s="831"/>
      <c r="I120" s="831">
        <v>241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571</v>
      </c>
      <c r="B121" s="822" t="s">
        <v>4963</v>
      </c>
      <c r="C121" s="822" t="s">
        <v>4959</v>
      </c>
      <c r="D121" s="822" t="s">
        <v>4991</v>
      </c>
      <c r="E121" s="822" t="s">
        <v>4992</v>
      </c>
      <c r="F121" s="831"/>
      <c r="G121" s="831"/>
      <c r="H121" s="831"/>
      <c r="I121" s="831"/>
      <c r="J121" s="831"/>
      <c r="K121" s="831"/>
      <c r="L121" s="831"/>
      <c r="M121" s="831"/>
      <c r="N121" s="831">
        <v>2</v>
      </c>
      <c r="O121" s="831">
        <v>770</v>
      </c>
      <c r="P121" s="827"/>
      <c r="Q121" s="832">
        <v>385</v>
      </c>
    </row>
    <row r="122" spans="1:17" ht="14.45" customHeight="1" x14ac:dyDescent="0.2">
      <c r="A122" s="821" t="s">
        <v>571</v>
      </c>
      <c r="B122" s="822" t="s">
        <v>4963</v>
      </c>
      <c r="C122" s="822" t="s">
        <v>4959</v>
      </c>
      <c r="D122" s="822" t="s">
        <v>4995</v>
      </c>
      <c r="E122" s="822" t="s">
        <v>4996</v>
      </c>
      <c r="F122" s="831">
        <v>1</v>
      </c>
      <c r="G122" s="831">
        <v>91</v>
      </c>
      <c r="H122" s="831">
        <v>1</v>
      </c>
      <c r="I122" s="831">
        <v>91</v>
      </c>
      <c r="J122" s="831">
        <v>1</v>
      </c>
      <c r="K122" s="831">
        <v>91</v>
      </c>
      <c r="L122" s="831">
        <v>1</v>
      </c>
      <c r="M122" s="831">
        <v>91</v>
      </c>
      <c r="N122" s="831"/>
      <c r="O122" s="831"/>
      <c r="P122" s="827"/>
      <c r="Q122" s="832"/>
    </row>
    <row r="123" spans="1:17" ht="14.45" customHeight="1" x14ac:dyDescent="0.2">
      <c r="A123" s="821" t="s">
        <v>571</v>
      </c>
      <c r="B123" s="822" t="s">
        <v>4963</v>
      </c>
      <c r="C123" s="822" t="s">
        <v>4959</v>
      </c>
      <c r="D123" s="822" t="s">
        <v>4999</v>
      </c>
      <c r="E123" s="822" t="s">
        <v>5000</v>
      </c>
      <c r="F123" s="831"/>
      <c r="G123" s="831"/>
      <c r="H123" s="831"/>
      <c r="I123" s="831"/>
      <c r="J123" s="831">
        <v>1</v>
      </c>
      <c r="K123" s="831">
        <v>81</v>
      </c>
      <c r="L123" s="831">
        <v>1</v>
      </c>
      <c r="M123" s="831">
        <v>81</v>
      </c>
      <c r="N123" s="831"/>
      <c r="O123" s="831"/>
      <c r="P123" s="827"/>
      <c r="Q123" s="832"/>
    </row>
    <row r="124" spans="1:17" ht="14.45" customHeight="1" x14ac:dyDescent="0.2">
      <c r="A124" s="821" t="s">
        <v>571</v>
      </c>
      <c r="B124" s="822" t="s">
        <v>4963</v>
      </c>
      <c r="C124" s="822" t="s">
        <v>4959</v>
      </c>
      <c r="D124" s="822" t="s">
        <v>5001</v>
      </c>
      <c r="E124" s="822" t="s">
        <v>5002</v>
      </c>
      <c r="F124" s="831">
        <v>126</v>
      </c>
      <c r="G124" s="831">
        <v>16002</v>
      </c>
      <c r="H124" s="831">
        <v>0.67553191489361697</v>
      </c>
      <c r="I124" s="831">
        <v>127</v>
      </c>
      <c r="J124" s="831">
        <v>188</v>
      </c>
      <c r="K124" s="831">
        <v>23688</v>
      </c>
      <c r="L124" s="831">
        <v>1</v>
      </c>
      <c r="M124" s="831">
        <v>126</v>
      </c>
      <c r="N124" s="831">
        <v>214</v>
      </c>
      <c r="O124" s="831">
        <v>27178</v>
      </c>
      <c r="P124" s="827">
        <v>1.1473319824383654</v>
      </c>
      <c r="Q124" s="832">
        <v>127</v>
      </c>
    </row>
    <row r="125" spans="1:17" ht="14.45" customHeight="1" x14ac:dyDescent="0.2">
      <c r="A125" s="821" t="s">
        <v>571</v>
      </c>
      <c r="B125" s="822" t="s">
        <v>4963</v>
      </c>
      <c r="C125" s="822" t="s">
        <v>4959</v>
      </c>
      <c r="D125" s="822" t="s">
        <v>5003</v>
      </c>
      <c r="E125" s="822" t="s">
        <v>5004</v>
      </c>
      <c r="F125" s="831">
        <v>1</v>
      </c>
      <c r="G125" s="831">
        <v>242</v>
      </c>
      <c r="H125" s="831"/>
      <c r="I125" s="831">
        <v>242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571</v>
      </c>
      <c r="B126" s="822" t="s">
        <v>4963</v>
      </c>
      <c r="C126" s="822" t="s">
        <v>4959</v>
      </c>
      <c r="D126" s="822" t="s">
        <v>5019</v>
      </c>
      <c r="E126" s="822" t="s">
        <v>5020</v>
      </c>
      <c r="F126" s="831"/>
      <c r="G126" s="831"/>
      <c r="H126" s="831"/>
      <c r="I126" s="831"/>
      <c r="J126" s="831">
        <v>1</v>
      </c>
      <c r="K126" s="831">
        <v>1321</v>
      </c>
      <c r="L126" s="831">
        <v>1</v>
      </c>
      <c r="M126" s="831">
        <v>1321</v>
      </c>
      <c r="N126" s="831"/>
      <c r="O126" s="831"/>
      <c r="P126" s="827"/>
      <c r="Q126" s="832"/>
    </row>
    <row r="127" spans="1:17" ht="14.45" customHeight="1" x14ac:dyDescent="0.2">
      <c r="A127" s="821" t="s">
        <v>571</v>
      </c>
      <c r="B127" s="822" t="s">
        <v>4963</v>
      </c>
      <c r="C127" s="822" t="s">
        <v>4959</v>
      </c>
      <c r="D127" s="822" t="s">
        <v>5021</v>
      </c>
      <c r="E127" s="822" t="s">
        <v>5022</v>
      </c>
      <c r="F127" s="831"/>
      <c r="G127" s="831"/>
      <c r="H127" s="831"/>
      <c r="I127" s="831"/>
      <c r="J127" s="831">
        <v>1</v>
      </c>
      <c r="K127" s="831">
        <v>982</v>
      </c>
      <c r="L127" s="831">
        <v>1</v>
      </c>
      <c r="M127" s="831">
        <v>982</v>
      </c>
      <c r="N127" s="831"/>
      <c r="O127" s="831"/>
      <c r="P127" s="827"/>
      <c r="Q127" s="832"/>
    </row>
    <row r="128" spans="1:17" ht="14.45" customHeight="1" x14ac:dyDescent="0.2">
      <c r="A128" s="821" t="s">
        <v>571</v>
      </c>
      <c r="B128" s="822" t="s">
        <v>4963</v>
      </c>
      <c r="C128" s="822" t="s">
        <v>4959</v>
      </c>
      <c r="D128" s="822" t="s">
        <v>5027</v>
      </c>
      <c r="E128" s="822" t="s">
        <v>5028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166</v>
      </c>
      <c r="P128" s="827"/>
      <c r="Q128" s="832">
        <v>166</v>
      </c>
    </row>
    <row r="129" spans="1:17" ht="14.45" customHeight="1" x14ac:dyDescent="0.2">
      <c r="A129" s="821" t="s">
        <v>571</v>
      </c>
      <c r="B129" s="822" t="s">
        <v>4963</v>
      </c>
      <c r="C129" s="822" t="s">
        <v>4959</v>
      </c>
      <c r="D129" s="822" t="s">
        <v>5029</v>
      </c>
      <c r="E129" s="822" t="s">
        <v>5030</v>
      </c>
      <c r="F129" s="831">
        <v>4</v>
      </c>
      <c r="G129" s="831">
        <v>133.32999999999998</v>
      </c>
      <c r="H129" s="831"/>
      <c r="I129" s="831">
        <v>33.332499999999996</v>
      </c>
      <c r="J129" s="831"/>
      <c r="K129" s="831"/>
      <c r="L129" s="831"/>
      <c r="M129" s="831"/>
      <c r="N129" s="831">
        <v>16</v>
      </c>
      <c r="O129" s="831">
        <v>728.93</v>
      </c>
      <c r="P129" s="827"/>
      <c r="Q129" s="832">
        <v>45.558124999999997</v>
      </c>
    </row>
    <row r="130" spans="1:17" ht="14.45" customHeight="1" x14ac:dyDescent="0.2">
      <c r="A130" s="821" t="s">
        <v>571</v>
      </c>
      <c r="B130" s="822" t="s">
        <v>4963</v>
      </c>
      <c r="C130" s="822" t="s">
        <v>4959</v>
      </c>
      <c r="D130" s="822" t="s">
        <v>5035</v>
      </c>
      <c r="E130" s="822" t="s">
        <v>5036</v>
      </c>
      <c r="F130" s="831"/>
      <c r="G130" s="831"/>
      <c r="H130" s="831"/>
      <c r="I130" s="831"/>
      <c r="J130" s="831">
        <v>1</v>
      </c>
      <c r="K130" s="831">
        <v>87</v>
      </c>
      <c r="L130" s="831">
        <v>1</v>
      </c>
      <c r="M130" s="831">
        <v>87</v>
      </c>
      <c r="N130" s="831"/>
      <c r="O130" s="831"/>
      <c r="P130" s="827"/>
      <c r="Q130" s="832"/>
    </row>
    <row r="131" spans="1:17" ht="14.45" customHeight="1" x14ac:dyDescent="0.2">
      <c r="A131" s="821" t="s">
        <v>571</v>
      </c>
      <c r="B131" s="822" t="s">
        <v>4963</v>
      </c>
      <c r="C131" s="822" t="s">
        <v>4959</v>
      </c>
      <c r="D131" s="822" t="s">
        <v>5043</v>
      </c>
      <c r="E131" s="822" t="s">
        <v>5044</v>
      </c>
      <c r="F131" s="831">
        <v>1</v>
      </c>
      <c r="G131" s="831">
        <v>496</v>
      </c>
      <c r="H131" s="831">
        <v>0.9939879759519038</v>
      </c>
      <c r="I131" s="831">
        <v>496</v>
      </c>
      <c r="J131" s="831">
        <v>1</v>
      </c>
      <c r="K131" s="831">
        <v>499</v>
      </c>
      <c r="L131" s="831">
        <v>1</v>
      </c>
      <c r="M131" s="831">
        <v>499</v>
      </c>
      <c r="N131" s="831"/>
      <c r="O131" s="831"/>
      <c r="P131" s="827"/>
      <c r="Q131" s="832"/>
    </row>
    <row r="132" spans="1:17" ht="14.45" customHeight="1" x14ac:dyDescent="0.2">
      <c r="A132" s="821" t="s">
        <v>571</v>
      </c>
      <c r="B132" s="822" t="s">
        <v>4963</v>
      </c>
      <c r="C132" s="822" t="s">
        <v>4959</v>
      </c>
      <c r="D132" s="822" t="s">
        <v>4960</v>
      </c>
      <c r="E132" s="822" t="s">
        <v>4961</v>
      </c>
      <c r="F132" s="831">
        <v>10</v>
      </c>
      <c r="G132" s="831">
        <v>2520</v>
      </c>
      <c r="H132" s="831">
        <v>0.99212598425196852</v>
      </c>
      <c r="I132" s="831">
        <v>252</v>
      </c>
      <c r="J132" s="831">
        <v>10</v>
      </c>
      <c r="K132" s="831">
        <v>2540</v>
      </c>
      <c r="L132" s="831">
        <v>1</v>
      </c>
      <c r="M132" s="831">
        <v>254</v>
      </c>
      <c r="N132" s="831">
        <v>10</v>
      </c>
      <c r="O132" s="831">
        <v>2550</v>
      </c>
      <c r="P132" s="827">
        <v>1.0039370078740157</v>
      </c>
      <c r="Q132" s="832">
        <v>255</v>
      </c>
    </row>
    <row r="133" spans="1:17" ht="14.45" customHeight="1" x14ac:dyDescent="0.2">
      <c r="A133" s="821" t="s">
        <v>571</v>
      </c>
      <c r="B133" s="822" t="s">
        <v>4963</v>
      </c>
      <c r="C133" s="822" t="s">
        <v>4959</v>
      </c>
      <c r="D133" s="822" t="s">
        <v>5065</v>
      </c>
      <c r="E133" s="822" t="s">
        <v>5066</v>
      </c>
      <c r="F133" s="831">
        <v>1</v>
      </c>
      <c r="G133" s="831">
        <v>375</v>
      </c>
      <c r="H133" s="831"/>
      <c r="I133" s="831">
        <v>375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571</v>
      </c>
      <c r="B134" s="822" t="s">
        <v>4963</v>
      </c>
      <c r="C134" s="822" t="s">
        <v>4959</v>
      </c>
      <c r="D134" s="822" t="s">
        <v>5077</v>
      </c>
      <c r="E134" s="822" t="s">
        <v>5078</v>
      </c>
      <c r="F134" s="831"/>
      <c r="G134" s="831"/>
      <c r="H134" s="831"/>
      <c r="I134" s="831"/>
      <c r="J134" s="831">
        <v>1</v>
      </c>
      <c r="K134" s="831">
        <v>145</v>
      </c>
      <c r="L134" s="831">
        <v>1</v>
      </c>
      <c r="M134" s="831">
        <v>145</v>
      </c>
      <c r="N134" s="831">
        <v>1</v>
      </c>
      <c r="O134" s="831">
        <v>146</v>
      </c>
      <c r="P134" s="827">
        <v>1.0068965517241379</v>
      </c>
      <c r="Q134" s="832">
        <v>146</v>
      </c>
    </row>
    <row r="135" spans="1:17" ht="14.45" customHeight="1" x14ac:dyDescent="0.2">
      <c r="A135" s="821" t="s">
        <v>571</v>
      </c>
      <c r="B135" s="822" t="s">
        <v>4963</v>
      </c>
      <c r="C135" s="822" t="s">
        <v>4959</v>
      </c>
      <c r="D135" s="822" t="s">
        <v>5091</v>
      </c>
      <c r="E135" s="822" t="s">
        <v>5092</v>
      </c>
      <c r="F135" s="831">
        <v>1</v>
      </c>
      <c r="G135" s="831">
        <v>165</v>
      </c>
      <c r="H135" s="831"/>
      <c r="I135" s="831">
        <v>165</v>
      </c>
      <c r="J135" s="831"/>
      <c r="K135" s="831"/>
      <c r="L135" s="831"/>
      <c r="M135" s="831"/>
      <c r="N135" s="831">
        <v>1</v>
      </c>
      <c r="O135" s="831">
        <v>166</v>
      </c>
      <c r="P135" s="827"/>
      <c r="Q135" s="832">
        <v>166</v>
      </c>
    </row>
    <row r="136" spans="1:17" ht="14.45" customHeight="1" x14ac:dyDescent="0.2">
      <c r="A136" s="821" t="s">
        <v>571</v>
      </c>
      <c r="B136" s="822" t="s">
        <v>5189</v>
      </c>
      <c r="C136" s="822" t="s">
        <v>4959</v>
      </c>
      <c r="D136" s="822" t="s">
        <v>5190</v>
      </c>
      <c r="E136" s="822" t="s">
        <v>5191</v>
      </c>
      <c r="F136" s="831">
        <v>1</v>
      </c>
      <c r="G136" s="831">
        <v>2774</v>
      </c>
      <c r="H136" s="831">
        <v>0.9956927494615937</v>
      </c>
      <c r="I136" s="831">
        <v>2774</v>
      </c>
      <c r="J136" s="831">
        <v>1</v>
      </c>
      <c r="K136" s="831">
        <v>2786</v>
      </c>
      <c r="L136" s="831">
        <v>1</v>
      </c>
      <c r="M136" s="831">
        <v>2786</v>
      </c>
      <c r="N136" s="831">
        <v>1</v>
      </c>
      <c r="O136" s="831">
        <v>2796</v>
      </c>
      <c r="P136" s="827">
        <v>1.003589375448672</v>
      </c>
      <c r="Q136" s="832">
        <v>2796</v>
      </c>
    </row>
    <row r="137" spans="1:17" ht="14.45" customHeight="1" x14ac:dyDescent="0.2">
      <c r="A137" s="821" t="s">
        <v>571</v>
      </c>
      <c r="B137" s="822" t="s">
        <v>5189</v>
      </c>
      <c r="C137" s="822" t="s">
        <v>4959</v>
      </c>
      <c r="D137" s="822" t="s">
        <v>5192</v>
      </c>
      <c r="E137" s="822" t="s">
        <v>5193</v>
      </c>
      <c r="F137" s="831"/>
      <c r="G137" s="831"/>
      <c r="H137" s="831"/>
      <c r="I137" s="831"/>
      <c r="J137" s="831">
        <v>1</v>
      </c>
      <c r="K137" s="831">
        <v>2330</v>
      </c>
      <c r="L137" s="831">
        <v>1</v>
      </c>
      <c r="M137" s="831">
        <v>2330</v>
      </c>
      <c r="N137" s="831"/>
      <c r="O137" s="831"/>
      <c r="P137" s="827"/>
      <c r="Q137" s="832"/>
    </row>
    <row r="138" spans="1:17" ht="14.45" customHeight="1" x14ac:dyDescent="0.2">
      <c r="A138" s="821" t="s">
        <v>571</v>
      </c>
      <c r="B138" s="822" t="s">
        <v>5189</v>
      </c>
      <c r="C138" s="822" t="s">
        <v>4959</v>
      </c>
      <c r="D138" s="822" t="s">
        <v>5194</v>
      </c>
      <c r="E138" s="822" t="s">
        <v>5195</v>
      </c>
      <c r="F138" s="831"/>
      <c r="G138" s="831"/>
      <c r="H138" s="831"/>
      <c r="I138" s="831"/>
      <c r="J138" s="831">
        <v>1</v>
      </c>
      <c r="K138" s="831">
        <v>2785</v>
      </c>
      <c r="L138" s="831">
        <v>1</v>
      </c>
      <c r="M138" s="831">
        <v>2785</v>
      </c>
      <c r="N138" s="831"/>
      <c r="O138" s="831"/>
      <c r="P138" s="827"/>
      <c r="Q138" s="832"/>
    </row>
    <row r="139" spans="1:17" ht="14.45" customHeight="1" x14ac:dyDescent="0.2">
      <c r="A139" s="821" t="s">
        <v>571</v>
      </c>
      <c r="B139" s="822" t="s">
        <v>5189</v>
      </c>
      <c r="C139" s="822" t="s">
        <v>4959</v>
      </c>
      <c r="D139" s="822" t="s">
        <v>5196</v>
      </c>
      <c r="E139" s="822" t="s">
        <v>5197</v>
      </c>
      <c r="F139" s="831"/>
      <c r="G139" s="831"/>
      <c r="H139" s="831"/>
      <c r="I139" s="831"/>
      <c r="J139" s="831">
        <v>1</v>
      </c>
      <c r="K139" s="831">
        <v>0</v>
      </c>
      <c r="L139" s="831"/>
      <c r="M139" s="831">
        <v>0</v>
      </c>
      <c r="N139" s="831">
        <v>2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571</v>
      </c>
      <c r="B140" s="822" t="s">
        <v>5189</v>
      </c>
      <c r="C140" s="822" t="s">
        <v>4959</v>
      </c>
      <c r="D140" s="822" t="s">
        <v>5198</v>
      </c>
      <c r="E140" s="822" t="s">
        <v>5199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571</v>
      </c>
      <c r="B141" s="822" t="s">
        <v>5189</v>
      </c>
      <c r="C141" s="822" t="s">
        <v>4959</v>
      </c>
      <c r="D141" s="822" t="s">
        <v>5200</v>
      </c>
      <c r="E141" s="822" t="s">
        <v>5201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0</v>
      </c>
      <c r="P141" s="827"/>
      <c r="Q141" s="832">
        <v>0</v>
      </c>
    </row>
    <row r="142" spans="1:17" ht="14.45" customHeight="1" x14ac:dyDescent="0.2">
      <c r="A142" s="821" t="s">
        <v>571</v>
      </c>
      <c r="B142" s="822" t="s">
        <v>5189</v>
      </c>
      <c r="C142" s="822" t="s">
        <v>4959</v>
      </c>
      <c r="D142" s="822" t="s">
        <v>5202</v>
      </c>
      <c r="E142" s="822" t="s">
        <v>5203</v>
      </c>
      <c r="F142" s="831"/>
      <c r="G142" s="831"/>
      <c r="H142" s="831"/>
      <c r="I142" s="831"/>
      <c r="J142" s="831">
        <v>1</v>
      </c>
      <c r="K142" s="831">
        <v>0</v>
      </c>
      <c r="L142" s="831"/>
      <c r="M142" s="831">
        <v>0</v>
      </c>
      <c r="N142" s="831">
        <v>2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571</v>
      </c>
      <c r="B143" s="822" t="s">
        <v>5189</v>
      </c>
      <c r="C143" s="822" t="s">
        <v>4959</v>
      </c>
      <c r="D143" s="822" t="s">
        <v>5035</v>
      </c>
      <c r="E143" s="822" t="s">
        <v>5036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88</v>
      </c>
      <c r="P143" s="827"/>
      <c r="Q143" s="832">
        <v>88</v>
      </c>
    </row>
    <row r="144" spans="1:17" ht="14.45" customHeight="1" x14ac:dyDescent="0.2">
      <c r="A144" s="821" t="s">
        <v>571</v>
      </c>
      <c r="B144" s="822" t="s">
        <v>5189</v>
      </c>
      <c r="C144" s="822" t="s">
        <v>4959</v>
      </c>
      <c r="D144" s="822" t="s">
        <v>5204</v>
      </c>
      <c r="E144" s="822" t="s">
        <v>5205</v>
      </c>
      <c r="F144" s="831"/>
      <c r="G144" s="831"/>
      <c r="H144" s="831"/>
      <c r="I144" s="831"/>
      <c r="J144" s="831">
        <v>1</v>
      </c>
      <c r="K144" s="831">
        <v>539</v>
      </c>
      <c r="L144" s="831">
        <v>1</v>
      </c>
      <c r="M144" s="831">
        <v>539</v>
      </c>
      <c r="N144" s="831">
        <v>1</v>
      </c>
      <c r="O144" s="831">
        <v>544</v>
      </c>
      <c r="P144" s="827">
        <v>1.0092764378478665</v>
      </c>
      <c r="Q144" s="832">
        <v>544</v>
      </c>
    </row>
    <row r="145" spans="1:17" ht="14.45" customHeight="1" x14ac:dyDescent="0.2">
      <c r="A145" s="821" t="s">
        <v>571</v>
      </c>
      <c r="B145" s="822" t="s">
        <v>5189</v>
      </c>
      <c r="C145" s="822" t="s">
        <v>4959</v>
      </c>
      <c r="D145" s="822" t="s">
        <v>5206</v>
      </c>
      <c r="E145" s="822" t="s">
        <v>5207</v>
      </c>
      <c r="F145" s="831">
        <v>1</v>
      </c>
      <c r="G145" s="831">
        <v>2814</v>
      </c>
      <c r="H145" s="831"/>
      <c r="I145" s="831">
        <v>2814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571</v>
      </c>
      <c r="B146" s="822" t="s">
        <v>5189</v>
      </c>
      <c r="C146" s="822" t="s">
        <v>4959</v>
      </c>
      <c r="D146" s="822" t="s">
        <v>5208</v>
      </c>
      <c r="E146" s="822" t="s">
        <v>5209</v>
      </c>
      <c r="F146" s="831"/>
      <c r="G146" s="831"/>
      <c r="H146" s="831"/>
      <c r="I146" s="831"/>
      <c r="J146" s="831">
        <v>1</v>
      </c>
      <c r="K146" s="831">
        <v>850</v>
      </c>
      <c r="L146" s="831">
        <v>1</v>
      </c>
      <c r="M146" s="831">
        <v>850</v>
      </c>
      <c r="N146" s="831"/>
      <c r="O146" s="831"/>
      <c r="P146" s="827"/>
      <c r="Q146" s="832"/>
    </row>
    <row r="147" spans="1:17" ht="14.45" customHeight="1" x14ac:dyDescent="0.2">
      <c r="A147" s="821" t="s">
        <v>571</v>
      </c>
      <c r="B147" s="822" t="s">
        <v>5189</v>
      </c>
      <c r="C147" s="822" t="s">
        <v>4959</v>
      </c>
      <c r="D147" s="822" t="s">
        <v>5210</v>
      </c>
      <c r="E147" s="822" t="s">
        <v>5211</v>
      </c>
      <c r="F147" s="831"/>
      <c r="G147" s="831"/>
      <c r="H147" s="831"/>
      <c r="I147" s="831"/>
      <c r="J147" s="831">
        <v>2</v>
      </c>
      <c r="K147" s="831">
        <v>18818</v>
      </c>
      <c r="L147" s="831">
        <v>1</v>
      </c>
      <c r="M147" s="831">
        <v>9409</v>
      </c>
      <c r="N147" s="831">
        <v>2</v>
      </c>
      <c r="O147" s="831">
        <v>18904</v>
      </c>
      <c r="P147" s="827">
        <v>1.0045700924646614</v>
      </c>
      <c r="Q147" s="832">
        <v>9452</v>
      </c>
    </row>
    <row r="148" spans="1:17" ht="14.45" customHeight="1" x14ac:dyDescent="0.2">
      <c r="A148" s="821" t="s">
        <v>571</v>
      </c>
      <c r="B148" s="822" t="s">
        <v>5189</v>
      </c>
      <c r="C148" s="822" t="s">
        <v>4959</v>
      </c>
      <c r="D148" s="822" t="s">
        <v>5212</v>
      </c>
      <c r="E148" s="822" t="s">
        <v>5213</v>
      </c>
      <c r="F148" s="831"/>
      <c r="G148" s="831"/>
      <c r="H148" s="831"/>
      <c r="I148" s="831"/>
      <c r="J148" s="831">
        <v>1</v>
      </c>
      <c r="K148" s="831">
        <v>0</v>
      </c>
      <c r="L148" s="831"/>
      <c r="M148" s="831">
        <v>0</v>
      </c>
      <c r="N148" s="831">
        <v>1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571</v>
      </c>
      <c r="B149" s="822" t="s">
        <v>5189</v>
      </c>
      <c r="C149" s="822" t="s">
        <v>4959</v>
      </c>
      <c r="D149" s="822" t="s">
        <v>5214</v>
      </c>
      <c r="E149" s="822" t="s">
        <v>5215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3194</v>
      </c>
      <c r="P149" s="827"/>
      <c r="Q149" s="832">
        <v>3194</v>
      </c>
    </row>
    <row r="150" spans="1:17" ht="14.45" customHeight="1" x14ac:dyDescent="0.2">
      <c r="A150" s="821" t="s">
        <v>571</v>
      </c>
      <c r="B150" s="822" t="s">
        <v>5189</v>
      </c>
      <c r="C150" s="822" t="s">
        <v>4959</v>
      </c>
      <c r="D150" s="822" t="s">
        <v>5216</v>
      </c>
      <c r="E150" s="822" t="s">
        <v>5217</v>
      </c>
      <c r="F150" s="831"/>
      <c r="G150" s="831"/>
      <c r="H150" s="831"/>
      <c r="I150" s="831"/>
      <c r="J150" s="831">
        <v>1</v>
      </c>
      <c r="K150" s="831">
        <v>7044</v>
      </c>
      <c r="L150" s="831">
        <v>1</v>
      </c>
      <c r="M150" s="831">
        <v>7044</v>
      </c>
      <c r="N150" s="831"/>
      <c r="O150" s="831"/>
      <c r="P150" s="827"/>
      <c r="Q150" s="832"/>
    </row>
    <row r="151" spans="1:17" ht="14.45" customHeight="1" x14ac:dyDescent="0.2">
      <c r="A151" s="821" t="s">
        <v>571</v>
      </c>
      <c r="B151" s="822" t="s">
        <v>5189</v>
      </c>
      <c r="C151" s="822" t="s">
        <v>4959</v>
      </c>
      <c r="D151" s="822" t="s">
        <v>5218</v>
      </c>
      <c r="E151" s="822" t="s">
        <v>5219</v>
      </c>
      <c r="F151" s="831"/>
      <c r="G151" s="831"/>
      <c r="H151" s="831"/>
      <c r="I151" s="831"/>
      <c r="J151" s="831">
        <v>1</v>
      </c>
      <c r="K151" s="831">
        <v>0</v>
      </c>
      <c r="L151" s="831"/>
      <c r="M151" s="831">
        <v>0</v>
      </c>
      <c r="N151" s="831">
        <v>2</v>
      </c>
      <c r="O151" s="831">
        <v>0</v>
      </c>
      <c r="P151" s="827"/>
      <c r="Q151" s="832">
        <v>0</v>
      </c>
    </row>
    <row r="152" spans="1:17" ht="14.45" customHeight="1" x14ac:dyDescent="0.2">
      <c r="A152" s="821" t="s">
        <v>571</v>
      </c>
      <c r="B152" s="822" t="s">
        <v>5189</v>
      </c>
      <c r="C152" s="822" t="s">
        <v>4959</v>
      </c>
      <c r="D152" s="822" t="s">
        <v>5220</v>
      </c>
      <c r="E152" s="822" t="s">
        <v>5221</v>
      </c>
      <c r="F152" s="831">
        <v>1</v>
      </c>
      <c r="G152" s="831">
        <v>3301</v>
      </c>
      <c r="H152" s="831"/>
      <c r="I152" s="831">
        <v>3301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571</v>
      </c>
      <c r="B153" s="822" t="s">
        <v>5189</v>
      </c>
      <c r="C153" s="822" t="s">
        <v>4959</v>
      </c>
      <c r="D153" s="822" t="s">
        <v>5222</v>
      </c>
      <c r="E153" s="822" t="s">
        <v>5223</v>
      </c>
      <c r="F153" s="831"/>
      <c r="G153" s="831"/>
      <c r="H153" s="831"/>
      <c r="I153" s="831"/>
      <c r="J153" s="831"/>
      <c r="K153" s="831"/>
      <c r="L153" s="831"/>
      <c r="M153" s="831"/>
      <c r="N153" s="831">
        <v>2</v>
      </c>
      <c r="O153" s="831">
        <v>0</v>
      </c>
      <c r="P153" s="827"/>
      <c r="Q153" s="832">
        <v>0</v>
      </c>
    </row>
    <row r="154" spans="1:17" ht="14.45" customHeight="1" x14ac:dyDescent="0.2">
      <c r="A154" s="821" t="s">
        <v>571</v>
      </c>
      <c r="B154" s="822" t="s">
        <v>5189</v>
      </c>
      <c r="C154" s="822" t="s">
        <v>4959</v>
      </c>
      <c r="D154" s="822" t="s">
        <v>5224</v>
      </c>
      <c r="E154" s="822" t="s">
        <v>5225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0</v>
      </c>
      <c r="P154" s="827"/>
      <c r="Q154" s="832">
        <v>0</v>
      </c>
    </row>
    <row r="155" spans="1:17" ht="14.45" customHeight="1" x14ac:dyDescent="0.2">
      <c r="A155" s="821" t="s">
        <v>571</v>
      </c>
      <c r="B155" s="822" t="s">
        <v>5189</v>
      </c>
      <c r="C155" s="822" t="s">
        <v>4959</v>
      </c>
      <c r="D155" s="822" t="s">
        <v>5226</v>
      </c>
      <c r="E155" s="822" t="s">
        <v>5227</v>
      </c>
      <c r="F155" s="831">
        <v>1</v>
      </c>
      <c r="G155" s="831">
        <v>5755</v>
      </c>
      <c r="H155" s="831"/>
      <c r="I155" s="831">
        <v>5755</v>
      </c>
      <c r="J155" s="831"/>
      <c r="K155" s="831"/>
      <c r="L155" s="831"/>
      <c r="M155" s="831"/>
      <c r="N155" s="831">
        <v>1</v>
      </c>
      <c r="O155" s="831">
        <v>5799</v>
      </c>
      <c r="P155" s="827"/>
      <c r="Q155" s="832">
        <v>5799</v>
      </c>
    </row>
    <row r="156" spans="1:17" ht="14.45" customHeight="1" x14ac:dyDescent="0.2">
      <c r="A156" s="821" t="s">
        <v>571</v>
      </c>
      <c r="B156" s="822" t="s">
        <v>5189</v>
      </c>
      <c r="C156" s="822" t="s">
        <v>4959</v>
      </c>
      <c r="D156" s="822" t="s">
        <v>5228</v>
      </c>
      <c r="E156" s="822" t="s">
        <v>5229</v>
      </c>
      <c r="F156" s="831"/>
      <c r="G156" s="831"/>
      <c r="H156" s="831"/>
      <c r="I156" s="831"/>
      <c r="J156" s="831">
        <v>1</v>
      </c>
      <c r="K156" s="831">
        <v>5271</v>
      </c>
      <c r="L156" s="831">
        <v>1</v>
      </c>
      <c r="M156" s="831">
        <v>5271</v>
      </c>
      <c r="N156" s="831">
        <v>3</v>
      </c>
      <c r="O156" s="831">
        <v>15900</v>
      </c>
      <c r="P156" s="827">
        <v>3.0165054069436539</v>
      </c>
      <c r="Q156" s="832">
        <v>5300</v>
      </c>
    </row>
    <row r="157" spans="1:17" ht="14.45" customHeight="1" x14ac:dyDescent="0.2">
      <c r="A157" s="821" t="s">
        <v>571</v>
      </c>
      <c r="B157" s="822" t="s">
        <v>5189</v>
      </c>
      <c r="C157" s="822" t="s">
        <v>4959</v>
      </c>
      <c r="D157" s="822" t="s">
        <v>5230</v>
      </c>
      <c r="E157" s="822" t="s">
        <v>5231</v>
      </c>
      <c r="F157" s="831"/>
      <c r="G157" s="831"/>
      <c r="H157" s="831"/>
      <c r="I157" s="831"/>
      <c r="J157" s="831"/>
      <c r="K157" s="831"/>
      <c r="L157" s="831"/>
      <c r="M157" s="831"/>
      <c r="N157" s="831">
        <v>2</v>
      </c>
      <c r="O157" s="831">
        <v>9404</v>
      </c>
      <c r="P157" s="827"/>
      <c r="Q157" s="832">
        <v>4702</v>
      </c>
    </row>
    <row r="158" spans="1:17" ht="14.45" customHeight="1" x14ac:dyDescent="0.2">
      <c r="A158" s="821" t="s">
        <v>571</v>
      </c>
      <c r="B158" s="822" t="s">
        <v>5189</v>
      </c>
      <c r="C158" s="822" t="s">
        <v>4959</v>
      </c>
      <c r="D158" s="822" t="s">
        <v>5232</v>
      </c>
      <c r="E158" s="822" t="s">
        <v>5233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5331</v>
      </c>
      <c r="P158" s="827"/>
      <c r="Q158" s="832">
        <v>5331</v>
      </c>
    </row>
    <row r="159" spans="1:17" ht="14.45" customHeight="1" x14ac:dyDescent="0.2">
      <c r="A159" s="821" t="s">
        <v>571</v>
      </c>
      <c r="B159" s="822" t="s">
        <v>5189</v>
      </c>
      <c r="C159" s="822" t="s">
        <v>4959</v>
      </c>
      <c r="D159" s="822" t="s">
        <v>5234</v>
      </c>
      <c r="E159" s="822" t="s">
        <v>5235</v>
      </c>
      <c r="F159" s="831">
        <v>1</v>
      </c>
      <c r="G159" s="831">
        <v>8761</v>
      </c>
      <c r="H159" s="831"/>
      <c r="I159" s="831">
        <v>8761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571</v>
      </c>
      <c r="B160" s="822" t="s">
        <v>5189</v>
      </c>
      <c r="C160" s="822" t="s">
        <v>4959</v>
      </c>
      <c r="D160" s="822" t="s">
        <v>5236</v>
      </c>
      <c r="E160" s="822" t="s">
        <v>5237</v>
      </c>
      <c r="F160" s="831"/>
      <c r="G160" s="831"/>
      <c r="H160" s="831"/>
      <c r="I160" s="831"/>
      <c r="J160" s="831"/>
      <c r="K160" s="831"/>
      <c r="L160" s="831"/>
      <c r="M160" s="831"/>
      <c r="N160" s="831">
        <v>2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571</v>
      </c>
      <c r="B161" s="822" t="s">
        <v>5189</v>
      </c>
      <c r="C161" s="822" t="s">
        <v>4959</v>
      </c>
      <c r="D161" s="822" t="s">
        <v>5238</v>
      </c>
      <c r="E161" s="822" t="s">
        <v>5239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12554</v>
      </c>
      <c r="P161" s="827"/>
      <c r="Q161" s="832">
        <v>6277</v>
      </c>
    </row>
    <row r="162" spans="1:17" ht="14.45" customHeight="1" x14ac:dyDescent="0.2">
      <c r="A162" s="821" t="s">
        <v>571</v>
      </c>
      <c r="B162" s="822" t="s">
        <v>5189</v>
      </c>
      <c r="C162" s="822" t="s">
        <v>4959</v>
      </c>
      <c r="D162" s="822" t="s">
        <v>5240</v>
      </c>
      <c r="E162" s="822" t="s">
        <v>5241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8675</v>
      </c>
      <c r="P162" s="827"/>
      <c r="Q162" s="832">
        <v>8675</v>
      </c>
    </row>
    <row r="163" spans="1:17" ht="14.45" customHeight="1" x14ac:dyDescent="0.2">
      <c r="A163" s="821" t="s">
        <v>571</v>
      </c>
      <c r="B163" s="822" t="s">
        <v>5189</v>
      </c>
      <c r="C163" s="822" t="s">
        <v>4959</v>
      </c>
      <c r="D163" s="822" t="s">
        <v>5242</v>
      </c>
      <c r="E163" s="822" t="s">
        <v>5243</v>
      </c>
      <c r="F163" s="831"/>
      <c r="G163" s="831"/>
      <c r="H163" s="831"/>
      <c r="I163" s="831"/>
      <c r="J163" s="831">
        <v>1</v>
      </c>
      <c r="K163" s="831">
        <v>0</v>
      </c>
      <c r="L163" s="831"/>
      <c r="M163" s="831">
        <v>0</v>
      </c>
      <c r="N163" s="831">
        <v>1</v>
      </c>
      <c r="O163" s="831">
        <v>0</v>
      </c>
      <c r="P163" s="827"/>
      <c r="Q163" s="832">
        <v>0</v>
      </c>
    </row>
    <row r="164" spans="1:17" ht="14.45" customHeight="1" x14ac:dyDescent="0.2">
      <c r="A164" s="821" t="s">
        <v>571</v>
      </c>
      <c r="B164" s="822" t="s">
        <v>5189</v>
      </c>
      <c r="C164" s="822" t="s">
        <v>4959</v>
      </c>
      <c r="D164" s="822" t="s">
        <v>5244</v>
      </c>
      <c r="E164" s="822" t="s">
        <v>5245</v>
      </c>
      <c r="F164" s="831"/>
      <c r="G164" s="831"/>
      <c r="H164" s="831"/>
      <c r="I164" s="831"/>
      <c r="J164" s="831">
        <v>1</v>
      </c>
      <c r="K164" s="831">
        <v>0</v>
      </c>
      <c r="L164" s="831"/>
      <c r="M164" s="831">
        <v>0</v>
      </c>
      <c r="N164" s="831"/>
      <c r="O164" s="831"/>
      <c r="P164" s="827"/>
      <c r="Q164" s="832"/>
    </row>
    <row r="165" spans="1:17" ht="14.45" customHeight="1" x14ac:dyDescent="0.2">
      <c r="A165" s="821" t="s">
        <v>571</v>
      </c>
      <c r="B165" s="822" t="s">
        <v>4958</v>
      </c>
      <c r="C165" s="822" t="s">
        <v>4964</v>
      </c>
      <c r="D165" s="822" t="s">
        <v>5246</v>
      </c>
      <c r="E165" s="822" t="s">
        <v>1161</v>
      </c>
      <c r="F165" s="831">
        <v>7.6</v>
      </c>
      <c r="G165" s="831">
        <v>37994.959999999999</v>
      </c>
      <c r="H165" s="831"/>
      <c r="I165" s="831">
        <v>4999.3368421052637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571</v>
      </c>
      <c r="B166" s="822" t="s">
        <v>4958</v>
      </c>
      <c r="C166" s="822" t="s">
        <v>4964</v>
      </c>
      <c r="D166" s="822" t="s">
        <v>5247</v>
      </c>
      <c r="E166" s="822" t="s">
        <v>1780</v>
      </c>
      <c r="F166" s="831">
        <v>72</v>
      </c>
      <c r="G166" s="831">
        <v>3885.84</v>
      </c>
      <c r="H166" s="831"/>
      <c r="I166" s="831">
        <v>53.97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571</v>
      </c>
      <c r="B167" s="822" t="s">
        <v>4958</v>
      </c>
      <c r="C167" s="822" t="s">
        <v>4964</v>
      </c>
      <c r="D167" s="822" t="s">
        <v>5248</v>
      </c>
      <c r="E167" s="822" t="s">
        <v>1067</v>
      </c>
      <c r="F167" s="831">
        <v>1</v>
      </c>
      <c r="G167" s="831">
        <v>4988.09</v>
      </c>
      <c r="H167" s="831">
        <v>1.0754412291027946</v>
      </c>
      <c r="I167" s="831">
        <v>4988.09</v>
      </c>
      <c r="J167" s="831">
        <v>1</v>
      </c>
      <c r="K167" s="831">
        <v>4638.18</v>
      </c>
      <c r="L167" s="831">
        <v>1</v>
      </c>
      <c r="M167" s="831">
        <v>4638.18</v>
      </c>
      <c r="N167" s="831"/>
      <c r="O167" s="831"/>
      <c r="P167" s="827"/>
      <c r="Q167" s="832"/>
    </row>
    <row r="168" spans="1:17" ht="14.45" customHeight="1" x14ac:dyDescent="0.2">
      <c r="A168" s="821" t="s">
        <v>571</v>
      </c>
      <c r="B168" s="822" t="s">
        <v>4958</v>
      </c>
      <c r="C168" s="822" t="s">
        <v>4964</v>
      </c>
      <c r="D168" s="822" t="s">
        <v>5249</v>
      </c>
      <c r="E168" s="822" t="s">
        <v>1780</v>
      </c>
      <c r="F168" s="831">
        <v>546</v>
      </c>
      <c r="G168" s="831">
        <v>43723.68</v>
      </c>
      <c r="H168" s="831"/>
      <c r="I168" s="831">
        <v>80.08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571</v>
      </c>
      <c r="B169" s="822" t="s">
        <v>4958</v>
      </c>
      <c r="C169" s="822" t="s">
        <v>4964</v>
      </c>
      <c r="D169" s="822" t="s">
        <v>5250</v>
      </c>
      <c r="E169" s="822" t="s">
        <v>5251</v>
      </c>
      <c r="F169" s="831"/>
      <c r="G169" s="831"/>
      <c r="H169" s="831"/>
      <c r="I169" s="831"/>
      <c r="J169" s="831">
        <v>6.8</v>
      </c>
      <c r="K169" s="831">
        <v>2520.2800000000002</v>
      </c>
      <c r="L169" s="831">
        <v>1</v>
      </c>
      <c r="M169" s="831">
        <v>370.62941176470594</v>
      </c>
      <c r="N169" s="831">
        <v>13.299999999999999</v>
      </c>
      <c r="O169" s="831">
        <v>4915.58</v>
      </c>
      <c r="P169" s="827">
        <v>1.9504102718745535</v>
      </c>
      <c r="Q169" s="832">
        <v>369.59248120300754</v>
      </c>
    </row>
    <row r="170" spans="1:17" ht="14.45" customHeight="1" x14ac:dyDescent="0.2">
      <c r="A170" s="821" t="s">
        <v>571</v>
      </c>
      <c r="B170" s="822" t="s">
        <v>4958</v>
      </c>
      <c r="C170" s="822" t="s">
        <v>4964</v>
      </c>
      <c r="D170" s="822" t="s">
        <v>5252</v>
      </c>
      <c r="E170" s="822" t="s">
        <v>1157</v>
      </c>
      <c r="F170" s="831">
        <v>604</v>
      </c>
      <c r="G170" s="831">
        <v>30410.100000000002</v>
      </c>
      <c r="H170" s="831">
        <v>1.0958547206282352</v>
      </c>
      <c r="I170" s="831">
        <v>50.347847682119209</v>
      </c>
      <c r="J170" s="831">
        <v>742.3</v>
      </c>
      <c r="K170" s="831">
        <v>27750.12</v>
      </c>
      <c r="L170" s="831">
        <v>1</v>
      </c>
      <c r="M170" s="831">
        <v>37.383968745790114</v>
      </c>
      <c r="N170" s="831">
        <v>39</v>
      </c>
      <c r="O170" s="831">
        <v>2277.5999999999995</v>
      </c>
      <c r="P170" s="827">
        <v>8.2075320755369691E-2</v>
      </c>
      <c r="Q170" s="832">
        <v>58.399999999999984</v>
      </c>
    </row>
    <row r="171" spans="1:17" ht="14.45" customHeight="1" x14ac:dyDescent="0.2">
      <c r="A171" s="821" t="s">
        <v>571</v>
      </c>
      <c r="B171" s="822" t="s">
        <v>4958</v>
      </c>
      <c r="C171" s="822" t="s">
        <v>4964</v>
      </c>
      <c r="D171" s="822" t="s">
        <v>5253</v>
      </c>
      <c r="E171" s="822" t="s">
        <v>5254</v>
      </c>
      <c r="F171" s="831"/>
      <c r="G171" s="831"/>
      <c r="H171" s="831"/>
      <c r="I171" s="831"/>
      <c r="J171" s="831"/>
      <c r="K171" s="831"/>
      <c r="L171" s="831"/>
      <c r="M171" s="831"/>
      <c r="N171" s="831">
        <v>4</v>
      </c>
      <c r="O171" s="831">
        <v>2769.16</v>
      </c>
      <c r="P171" s="827"/>
      <c r="Q171" s="832">
        <v>692.29</v>
      </c>
    </row>
    <row r="172" spans="1:17" ht="14.45" customHeight="1" x14ac:dyDescent="0.2">
      <c r="A172" s="821" t="s">
        <v>571</v>
      </c>
      <c r="B172" s="822" t="s">
        <v>4958</v>
      </c>
      <c r="C172" s="822" t="s">
        <v>4964</v>
      </c>
      <c r="D172" s="822" t="s">
        <v>5255</v>
      </c>
      <c r="E172" s="822" t="s">
        <v>1516</v>
      </c>
      <c r="F172" s="831">
        <v>3.3000000000000003</v>
      </c>
      <c r="G172" s="831">
        <v>39644.22</v>
      </c>
      <c r="H172" s="831"/>
      <c r="I172" s="831">
        <v>12013.4</v>
      </c>
      <c r="J172" s="831"/>
      <c r="K172" s="831"/>
      <c r="L172" s="831"/>
      <c r="M172" s="831"/>
      <c r="N172" s="831">
        <v>5.7</v>
      </c>
      <c r="O172" s="831">
        <v>12801.73</v>
      </c>
      <c r="P172" s="827"/>
      <c r="Q172" s="832">
        <v>2245.917543859649</v>
      </c>
    </row>
    <row r="173" spans="1:17" ht="14.45" customHeight="1" x14ac:dyDescent="0.2">
      <c r="A173" s="821" t="s">
        <v>571</v>
      </c>
      <c r="B173" s="822" t="s">
        <v>4958</v>
      </c>
      <c r="C173" s="822" t="s">
        <v>4964</v>
      </c>
      <c r="D173" s="822" t="s">
        <v>5256</v>
      </c>
      <c r="E173" s="822" t="s">
        <v>5257</v>
      </c>
      <c r="F173" s="831"/>
      <c r="G173" s="831"/>
      <c r="H173" s="831"/>
      <c r="I173" s="831"/>
      <c r="J173" s="831"/>
      <c r="K173" s="831"/>
      <c r="L173" s="831"/>
      <c r="M173" s="831"/>
      <c r="N173" s="831">
        <v>10</v>
      </c>
      <c r="O173" s="831">
        <v>3339.1000000000004</v>
      </c>
      <c r="P173" s="827"/>
      <c r="Q173" s="832">
        <v>333.91</v>
      </c>
    </row>
    <row r="174" spans="1:17" ht="14.45" customHeight="1" x14ac:dyDescent="0.2">
      <c r="A174" s="821" t="s">
        <v>571</v>
      </c>
      <c r="B174" s="822" t="s">
        <v>4958</v>
      </c>
      <c r="C174" s="822" t="s">
        <v>4964</v>
      </c>
      <c r="D174" s="822" t="s">
        <v>5258</v>
      </c>
      <c r="E174" s="822"/>
      <c r="F174" s="831">
        <v>47.5</v>
      </c>
      <c r="G174" s="831">
        <v>17856.03</v>
      </c>
      <c r="H174" s="831"/>
      <c r="I174" s="831">
        <v>375.91642105263156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571</v>
      </c>
      <c r="B175" s="822" t="s">
        <v>4958</v>
      </c>
      <c r="C175" s="822" t="s">
        <v>4964</v>
      </c>
      <c r="D175" s="822" t="s">
        <v>5259</v>
      </c>
      <c r="E175" s="822" t="s">
        <v>2042</v>
      </c>
      <c r="F175" s="831">
        <v>28</v>
      </c>
      <c r="G175" s="831">
        <v>1081.08</v>
      </c>
      <c r="H175" s="831"/>
      <c r="I175" s="831">
        <v>38.61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571</v>
      </c>
      <c r="B176" s="822" t="s">
        <v>4958</v>
      </c>
      <c r="C176" s="822" t="s">
        <v>4964</v>
      </c>
      <c r="D176" s="822" t="s">
        <v>5260</v>
      </c>
      <c r="E176" s="822" t="s">
        <v>1065</v>
      </c>
      <c r="F176" s="831">
        <v>7</v>
      </c>
      <c r="G176" s="831">
        <v>64107.89</v>
      </c>
      <c r="H176" s="831">
        <v>0.7</v>
      </c>
      <c r="I176" s="831">
        <v>9158.27</v>
      </c>
      <c r="J176" s="831">
        <v>10</v>
      </c>
      <c r="K176" s="831">
        <v>91582.700000000012</v>
      </c>
      <c r="L176" s="831">
        <v>1</v>
      </c>
      <c r="M176" s="831">
        <v>9158.27</v>
      </c>
      <c r="N176" s="831">
        <v>7</v>
      </c>
      <c r="O176" s="831">
        <v>64107.89</v>
      </c>
      <c r="P176" s="827">
        <v>0.7</v>
      </c>
      <c r="Q176" s="832">
        <v>9158.27</v>
      </c>
    </row>
    <row r="177" spans="1:17" ht="14.45" customHeight="1" x14ac:dyDescent="0.2">
      <c r="A177" s="821" t="s">
        <v>571</v>
      </c>
      <c r="B177" s="822" t="s">
        <v>4958</v>
      </c>
      <c r="C177" s="822" t="s">
        <v>4964</v>
      </c>
      <c r="D177" s="822" t="s">
        <v>5261</v>
      </c>
      <c r="E177" s="822" t="s">
        <v>1065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17457.349999999999</v>
      </c>
      <c r="P177" s="827"/>
      <c r="Q177" s="832">
        <v>17457.349999999999</v>
      </c>
    </row>
    <row r="178" spans="1:17" ht="14.45" customHeight="1" x14ac:dyDescent="0.2">
      <c r="A178" s="821" t="s">
        <v>571</v>
      </c>
      <c r="B178" s="822" t="s">
        <v>4958</v>
      </c>
      <c r="C178" s="822" t="s">
        <v>4964</v>
      </c>
      <c r="D178" s="822" t="s">
        <v>5262</v>
      </c>
      <c r="E178" s="822" t="s">
        <v>1538</v>
      </c>
      <c r="F178" s="831">
        <v>25.2</v>
      </c>
      <c r="G178" s="831">
        <v>9738.31</v>
      </c>
      <c r="H178" s="831">
        <v>32.646027489104924</v>
      </c>
      <c r="I178" s="831">
        <v>386.44087301587302</v>
      </c>
      <c r="J178" s="831">
        <v>1.5</v>
      </c>
      <c r="K178" s="831">
        <v>298.3</v>
      </c>
      <c r="L178" s="831">
        <v>1</v>
      </c>
      <c r="M178" s="831">
        <v>198.86666666666667</v>
      </c>
      <c r="N178" s="831">
        <v>1.5</v>
      </c>
      <c r="O178" s="831">
        <v>294.03999999999996</v>
      </c>
      <c r="P178" s="827">
        <v>0.98571907475695597</v>
      </c>
      <c r="Q178" s="832">
        <v>196.02666666666664</v>
      </c>
    </row>
    <row r="179" spans="1:17" ht="14.45" customHeight="1" x14ac:dyDescent="0.2">
      <c r="A179" s="821" t="s">
        <v>571</v>
      </c>
      <c r="B179" s="822" t="s">
        <v>4958</v>
      </c>
      <c r="C179" s="822" t="s">
        <v>4964</v>
      </c>
      <c r="D179" s="822" t="s">
        <v>5263</v>
      </c>
      <c r="E179" s="822"/>
      <c r="F179" s="831">
        <v>19</v>
      </c>
      <c r="G179" s="831">
        <v>814.72</v>
      </c>
      <c r="H179" s="831"/>
      <c r="I179" s="831">
        <v>42.88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571</v>
      </c>
      <c r="B180" s="822" t="s">
        <v>4958</v>
      </c>
      <c r="C180" s="822" t="s">
        <v>4964</v>
      </c>
      <c r="D180" s="822" t="s">
        <v>5263</v>
      </c>
      <c r="E180" s="822" t="s">
        <v>5264</v>
      </c>
      <c r="F180" s="831"/>
      <c r="G180" s="831"/>
      <c r="H180" s="831"/>
      <c r="I180" s="831"/>
      <c r="J180" s="831"/>
      <c r="K180" s="831"/>
      <c r="L180" s="831"/>
      <c r="M180" s="831"/>
      <c r="N180" s="831">
        <v>3</v>
      </c>
      <c r="O180" s="831">
        <v>128.64000000000001</v>
      </c>
      <c r="P180" s="827"/>
      <c r="Q180" s="832">
        <v>42.88</v>
      </c>
    </row>
    <row r="181" spans="1:17" ht="14.45" customHeight="1" x14ac:dyDescent="0.2">
      <c r="A181" s="821" t="s">
        <v>571</v>
      </c>
      <c r="B181" s="822" t="s">
        <v>4958</v>
      </c>
      <c r="C181" s="822" t="s">
        <v>4964</v>
      </c>
      <c r="D181" s="822" t="s">
        <v>5265</v>
      </c>
      <c r="E181" s="822" t="s">
        <v>2316</v>
      </c>
      <c r="F181" s="831">
        <v>3</v>
      </c>
      <c r="G181" s="831">
        <v>231.66</v>
      </c>
      <c r="H181" s="831">
        <v>1.5483224167891991</v>
      </c>
      <c r="I181" s="831">
        <v>77.22</v>
      </c>
      <c r="J181" s="831">
        <v>2</v>
      </c>
      <c r="K181" s="831">
        <v>149.62</v>
      </c>
      <c r="L181" s="831">
        <v>1</v>
      </c>
      <c r="M181" s="831">
        <v>74.81</v>
      </c>
      <c r="N181" s="831"/>
      <c r="O181" s="831"/>
      <c r="P181" s="827"/>
      <c r="Q181" s="832"/>
    </row>
    <row r="182" spans="1:17" ht="14.45" customHeight="1" x14ac:dyDescent="0.2">
      <c r="A182" s="821" t="s">
        <v>571</v>
      </c>
      <c r="B182" s="822" t="s">
        <v>4958</v>
      </c>
      <c r="C182" s="822" t="s">
        <v>4964</v>
      </c>
      <c r="D182" s="822" t="s">
        <v>5266</v>
      </c>
      <c r="E182" s="822" t="s">
        <v>5267</v>
      </c>
      <c r="F182" s="831">
        <v>68.400000000000006</v>
      </c>
      <c r="G182" s="831">
        <v>17126.36</v>
      </c>
      <c r="H182" s="831">
        <v>0.87249048360408543</v>
      </c>
      <c r="I182" s="831">
        <v>250.38538011695906</v>
      </c>
      <c r="J182" s="831">
        <v>108.10000000000007</v>
      </c>
      <c r="K182" s="831">
        <v>19629.28</v>
      </c>
      <c r="L182" s="831">
        <v>1</v>
      </c>
      <c r="M182" s="831">
        <v>181.58445883441246</v>
      </c>
      <c r="N182" s="831">
        <v>85.59999999999998</v>
      </c>
      <c r="O182" s="831">
        <v>17438.509999999998</v>
      </c>
      <c r="P182" s="827">
        <v>0.88839274797649226</v>
      </c>
      <c r="Q182" s="832">
        <v>203.7209112149533</v>
      </c>
    </row>
    <row r="183" spans="1:17" ht="14.45" customHeight="1" x14ac:dyDescent="0.2">
      <c r="A183" s="821" t="s">
        <v>571</v>
      </c>
      <c r="B183" s="822" t="s">
        <v>4958</v>
      </c>
      <c r="C183" s="822" t="s">
        <v>4964</v>
      </c>
      <c r="D183" s="822" t="s">
        <v>5268</v>
      </c>
      <c r="E183" s="822" t="s">
        <v>5269</v>
      </c>
      <c r="F183" s="831">
        <v>22</v>
      </c>
      <c r="G183" s="831">
        <v>1475.32</v>
      </c>
      <c r="H183" s="831"/>
      <c r="I183" s="831">
        <v>67.06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571</v>
      </c>
      <c r="B184" s="822" t="s">
        <v>4958</v>
      </c>
      <c r="C184" s="822" t="s">
        <v>4964</v>
      </c>
      <c r="D184" s="822" t="s">
        <v>5270</v>
      </c>
      <c r="E184" s="822" t="s">
        <v>5271</v>
      </c>
      <c r="F184" s="831"/>
      <c r="G184" s="831"/>
      <c r="H184" s="831"/>
      <c r="I184" s="831"/>
      <c r="J184" s="831"/>
      <c r="K184" s="831"/>
      <c r="L184" s="831"/>
      <c r="M184" s="831"/>
      <c r="N184" s="831">
        <v>0.89999999999999991</v>
      </c>
      <c r="O184" s="831">
        <v>1104.93</v>
      </c>
      <c r="P184" s="827"/>
      <c r="Q184" s="832">
        <v>1227.7000000000003</v>
      </c>
    </row>
    <row r="185" spans="1:17" ht="14.45" customHeight="1" x14ac:dyDescent="0.2">
      <c r="A185" s="821" t="s">
        <v>571</v>
      </c>
      <c r="B185" s="822" t="s">
        <v>4958</v>
      </c>
      <c r="C185" s="822" t="s">
        <v>4964</v>
      </c>
      <c r="D185" s="822" t="s">
        <v>5272</v>
      </c>
      <c r="E185" s="822" t="s">
        <v>5273</v>
      </c>
      <c r="F185" s="831"/>
      <c r="G185" s="831"/>
      <c r="H185" s="831"/>
      <c r="I185" s="831"/>
      <c r="J185" s="831">
        <v>21</v>
      </c>
      <c r="K185" s="831">
        <v>4603.2</v>
      </c>
      <c r="L185" s="831">
        <v>1</v>
      </c>
      <c r="M185" s="831">
        <v>219.2</v>
      </c>
      <c r="N185" s="831"/>
      <c r="O185" s="831"/>
      <c r="P185" s="827"/>
      <c r="Q185" s="832"/>
    </row>
    <row r="186" spans="1:17" ht="14.45" customHeight="1" x14ac:dyDescent="0.2">
      <c r="A186" s="821" t="s">
        <v>571</v>
      </c>
      <c r="B186" s="822" t="s">
        <v>4958</v>
      </c>
      <c r="C186" s="822" t="s">
        <v>4964</v>
      </c>
      <c r="D186" s="822" t="s">
        <v>5274</v>
      </c>
      <c r="E186" s="822" t="s">
        <v>5275</v>
      </c>
      <c r="F186" s="831">
        <v>96</v>
      </c>
      <c r="G186" s="831">
        <v>4236.4799999999996</v>
      </c>
      <c r="H186" s="831"/>
      <c r="I186" s="831">
        <v>44.129999999999995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571</v>
      </c>
      <c r="B187" s="822" t="s">
        <v>4958</v>
      </c>
      <c r="C187" s="822" t="s">
        <v>4964</v>
      </c>
      <c r="D187" s="822" t="s">
        <v>5276</v>
      </c>
      <c r="E187" s="822" t="s">
        <v>5277</v>
      </c>
      <c r="F187" s="831">
        <v>2.5499999999999998</v>
      </c>
      <c r="G187" s="831">
        <v>1951.26</v>
      </c>
      <c r="H187" s="831">
        <v>0.65316109941387357</v>
      </c>
      <c r="I187" s="831">
        <v>765.2</v>
      </c>
      <c r="J187" s="831">
        <v>4.3499999999999996</v>
      </c>
      <c r="K187" s="831">
        <v>2987.41</v>
      </c>
      <c r="L187" s="831">
        <v>1</v>
      </c>
      <c r="M187" s="831">
        <v>686.76091954022991</v>
      </c>
      <c r="N187" s="831">
        <v>2.5499999999999998</v>
      </c>
      <c r="O187" s="831">
        <v>1831.0300000000002</v>
      </c>
      <c r="P187" s="827">
        <v>0.6129155355307776</v>
      </c>
      <c r="Q187" s="832">
        <v>718.05098039215704</v>
      </c>
    </row>
    <row r="188" spans="1:17" ht="14.45" customHeight="1" x14ac:dyDescent="0.2">
      <c r="A188" s="821" t="s">
        <v>571</v>
      </c>
      <c r="B188" s="822" t="s">
        <v>4958</v>
      </c>
      <c r="C188" s="822" t="s">
        <v>4964</v>
      </c>
      <c r="D188" s="822" t="s">
        <v>5278</v>
      </c>
      <c r="E188" s="822" t="s">
        <v>5279</v>
      </c>
      <c r="F188" s="831">
        <v>1.2</v>
      </c>
      <c r="G188" s="831">
        <v>959.72</v>
      </c>
      <c r="H188" s="831"/>
      <c r="I188" s="831">
        <v>799.76666666666677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571</v>
      </c>
      <c r="B189" s="822" t="s">
        <v>4958</v>
      </c>
      <c r="C189" s="822" t="s">
        <v>4964</v>
      </c>
      <c r="D189" s="822" t="s">
        <v>5280</v>
      </c>
      <c r="E189" s="822" t="s">
        <v>1118</v>
      </c>
      <c r="F189" s="831">
        <v>2</v>
      </c>
      <c r="G189" s="831">
        <v>4696.22</v>
      </c>
      <c r="H189" s="831"/>
      <c r="I189" s="831">
        <v>2348.11</v>
      </c>
      <c r="J189" s="831"/>
      <c r="K189" s="831"/>
      <c r="L189" s="831"/>
      <c r="M189" s="831"/>
      <c r="N189" s="831">
        <v>3</v>
      </c>
      <c r="O189" s="831">
        <v>7044.33</v>
      </c>
      <c r="P189" s="827"/>
      <c r="Q189" s="832">
        <v>2348.11</v>
      </c>
    </row>
    <row r="190" spans="1:17" ht="14.45" customHeight="1" x14ac:dyDescent="0.2">
      <c r="A190" s="821" t="s">
        <v>571</v>
      </c>
      <c r="B190" s="822" t="s">
        <v>4958</v>
      </c>
      <c r="C190" s="822" t="s">
        <v>4964</v>
      </c>
      <c r="D190" s="822" t="s">
        <v>5281</v>
      </c>
      <c r="E190" s="822" t="s">
        <v>5282</v>
      </c>
      <c r="F190" s="831">
        <v>0.8</v>
      </c>
      <c r="G190" s="831">
        <v>313.44</v>
      </c>
      <c r="H190" s="831">
        <v>1.5999999999999999</v>
      </c>
      <c r="I190" s="831">
        <v>391.79999999999995</v>
      </c>
      <c r="J190" s="831">
        <v>0.5</v>
      </c>
      <c r="K190" s="831">
        <v>195.9</v>
      </c>
      <c r="L190" s="831">
        <v>1</v>
      </c>
      <c r="M190" s="831">
        <v>391.8</v>
      </c>
      <c r="N190" s="831"/>
      <c r="O190" s="831"/>
      <c r="P190" s="827"/>
      <c r="Q190" s="832"/>
    </row>
    <row r="191" spans="1:17" ht="14.45" customHeight="1" x14ac:dyDescent="0.2">
      <c r="A191" s="821" t="s">
        <v>571</v>
      </c>
      <c r="B191" s="822" t="s">
        <v>4958</v>
      </c>
      <c r="C191" s="822" t="s">
        <v>4964</v>
      </c>
      <c r="D191" s="822" t="s">
        <v>5283</v>
      </c>
      <c r="E191" s="822" t="s">
        <v>5284</v>
      </c>
      <c r="F191" s="831">
        <v>17</v>
      </c>
      <c r="G191" s="831">
        <v>1863.2</v>
      </c>
      <c r="H191" s="831">
        <v>5.666666666666667</v>
      </c>
      <c r="I191" s="831">
        <v>109.60000000000001</v>
      </c>
      <c r="J191" s="831">
        <v>3</v>
      </c>
      <c r="K191" s="831">
        <v>328.8</v>
      </c>
      <c r="L191" s="831">
        <v>1</v>
      </c>
      <c r="M191" s="831">
        <v>109.60000000000001</v>
      </c>
      <c r="N191" s="831"/>
      <c r="O191" s="831"/>
      <c r="P191" s="827"/>
      <c r="Q191" s="832"/>
    </row>
    <row r="192" spans="1:17" ht="14.45" customHeight="1" x14ac:dyDescent="0.2">
      <c r="A192" s="821" t="s">
        <v>571</v>
      </c>
      <c r="B192" s="822" t="s">
        <v>4958</v>
      </c>
      <c r="C192" s="822" t="s">
        <v>4964</v>
      </c>
      <c r="D192" s="822" t="s">
        <v>5285</v>
      </c>
      <c r="E192" s="822" t="s">
        <v>5286</v>
      </c>
      <c r="F192" s="831">
        <v>7.3</v>
      </c>
      <c r="G192" s="831">
        <v>5636.78</v>
      </c>
      <c r="H192" s="831">
        <v>0.98253607740671478</v>
      </c>
      <c r="I192" s="831">
        <v>772.16164383561647</v>
      </c>
      <c r="J192" s="831">
        <v>17.600000000000001</v>
      </c>
      <c r="K192" s="831">
        <v>5736.9699999999993</v>
      </c>
      <c r="L192" s="831">
        <v>1</v>
      </c>
      <c r="M192" s="831">
        <v>325.96420454545449</v>
      </c>
      <c r="N192" s="831">
        <v>12.899999999999999</v>
      </c>
      <c r="O192" s="831">
        <v>8700.8200000000015</v>
      </c>
      <c r="P192" s="827">
        <v>1.5166228862971225</v>
      </c>
      <c r="Q192" s="832">
        <v>674.4821705426358</v>
      </c>
    </row>
    <row r="193" spans="1:17" ht="14.45" customHeight="1" x14ac:dyDescent="0.2">
      <c r="A193" s="821" t="s">
        <v>571</v>
      </c>
      <c r="B193" s="822" t="s">
        <v>4958</v>
      </c>
      <c r="C193" s="822" t="s">
        <v>4964</v>
      </c>
      <c r="D193" s="822" t="s">
        <v>5287</v>
      </c>
      <c r="E193" s="822" t="s">
        <v>5288</v>
      </c>
      <c r="F193" s="831"/>
      <c r="G193" s="831"/>
      <c r="H193" s="831"/>
      <c r="I193" s="831"/>
      <c r="J193" s="831"/>
      <c r="K193" s="831"/>
      <c r="L193" s="831"/>
      <c r="M193" s="831"/>
      <c r="N193" s="831">
        <v>1.3</v>
      </c>
      <c r="O193" s="831">
        <v>415.64</v>
      </c>
      <c r="P193" s="827"/>
      <c r="Q193" s="832">
        <v>319.72307692307692</v>
      </c>
    </row>
    <row r="194" spans="1:17" ht="14.45" customHeight="1" x14ac:dyDescent="0.2">
      <c r="A194" s="821" t="s">
        <v>571</v>
      </c>
      <c r="B194" s="822" t="s">
        <v>4958</v>
      </c>
      <c r="C194" s="822" t="s">
        <v>4964</v>
      </c>
      <c r="D194" s="822" t="s">
        <v>5289</v>
      </c>
      <c r="E194" s="822" t="s">
        <v>1558</v>
      </c>
      <c r="F194" s="831"/>
      <c r="G194" s="831"/>
      <c r="H194" s="831"/>
      <c r="I194" s="831"/>
      <c r="J194" s="831">
        <v>7</v>
      </c>
      <c r="K194" s="831">
        <v>370.16</v>
      </c>
      <c r="L194" s="831">
        <v>1</v>
      </c>
      <c r="M194" s="831">
        <v>52.88</v>
      </c>
      <c r="N194" s="831"/>
      <c r="O194" s="831"/>
      <c r="P194" s="827"/>
      <c r="Q194" s="832"/>
    </row>
    <row r="195" spans="1:17" ht="14.45" customHeight="1" x14ac:dyDescent="0.2">
      <c r="A195" s="821" t="s">
        <v>571</v>
      </c>
      <c r="B195" s="822" t="s">
        <v>4958</v>
      </c>
      <c r="C195" s="822" t="s">
        <v>4964</v>
      </c>
      <c r="D195" s="822" t="s">
        <v>5290</v>
      </c>
      <c r="E195" s="822" t="s">
        <v>5288</v>
      </c>
      <c r="F195" s="831">
        <v>0.3</v>
      </c>
      <c r="G195" s="831">
        <v>88.44</v>
      </c>
      <c r="H195" s="831">
        <v>0.75</v>
      </c>
      <c r="I195" s="831">
        <v>294.8</v>
      </c>
      <c r="J195" s="831">
        <v>0.4</v>
      </c>
      <c r="K195" s="831">
        <v>117.92</v>
      </c>
      <c r="L195" s="831">
        <v>1</v>
      </c>
      <c r="M195" s="831">
        <v>294.8</v>
      </c>
      <c r="N195" s="831"/>
      <c r="O195" s="831"/>
      <c r="P195" s="827"/>
      <c r="Q195" s="832"/>
    </row>
    <row r="196" spans="1:17" ht="14.45" customHeight="1" x14ac:dyDescent="0.2">
      <c r="A196" s="821" t="s">
        <v>571</v>
      </c>
      <c r="B196" s="822" t="s">
        <v>4958</v>
      </c>
      <c r="C196" s="822" t="s">
        <v>4964</v>
      </c>
      <c r="D196" s="822" t="s">
        <v>5291</v>
      </c>
      <c r="E196" s="822" t="s">
        <v>5292</v>
      </c>
      <c r="F196" s="831"/>
      <c r="G196" s="831"/>
      <c r="H196" s="831"/>
      <c r="I196" s="831"/>
      <c r="J196" s="831"/>
      <c r="K196" s="831"/>
      <c r="L196" s="831"/>
      <c r="M196" s="831"/>
      <c r="N196" s="831">
        <v>44.200000000000017</v>
      </c>
      <c r="O196" s="831">
        <v>20918.87</v>
      </c>
      <c r="P196" s="827"/>
      <c r="Q196" s="832">
        <v>473.27760180995455</v>
      </c>
    </row>
    <row r="197" spans="1:17" ht="14.45" customHeight="1" x14ac:dyDescent="0.2">
      <c r="A197" s="821" t="s">
        <v>571</v>
      </c>
      <c r="B197" s="822" t="s">
        <v>4958</v>
      </c>
      <c r="C197" s="822" t="s">
        <v>4964</v>
      </c>
      <c r="D197" s="822" t="s">
        <v>5293</v>
      </c>
      <c r="E197" s="822" t="s">
        <v>5294</v>
      </c>
      <c r="F197" s="831">
        <v>14.700000000000001</v>
      </c>
      <c r="G197" s="831">
        <v>30192.82</v>
      </c>
      <c r="H197" s="831"/>
      <c r="I197" s="831">
        <v>2053.9333333333329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571</v>
      </c>
      <c r="B198" s="822" t="s">
        <v>4958</v>
      </c>
      <c r="C198" s="822" t="s">
        <v>4964</v>
      </c>
      <c r="D198" s="822" t="s">
        <v>5295</v>
      </c>
      <c r="E198" s="822" t="s">
        <v>1542</v>
      </c>
      <c r="F198" s="831">
        <v>24</v>
      </c>
      <c r="G198" s="831">
        <v>1578</v>
      </c>
      <c r="H198" s="831"/>
      <c r="I198" s="831">
        <v>65.75</v>
      </c>
      <c r="J198" s="831"/>
      <c r="K198" s="831"/>
      <c r="L198" s="831"/>
      <c r="M198" s="831"/>
      <c r="N198" s="831">
        <v>64</v>
      </c>
      <c r="O198" s="831">
        <v>1886.0800000000002</v>
      </c>
      <c r="P198" s="827"/>
      <c r="Q198" s="832">
        <v>29.470000000000002</v>
      </c>
    </row>
    <row r="199" spans="1:17" ht="14.45" customHeight="1" x14ac:dyDescent="0.2">
      <c r="A199" s="821" t="s">
        <v>571</v>
      </c>
      <c r="B199" s="822" t="s">
        <v>4958</v>
      </c>
      <c r="C199" s="822" t="s">
        <v>4964</v>
      </c>
      <c r="D199" s="822" t="s">
        <v>5296</v>
      </c>
      <c r="E199" s="822" t="s">
        <v>1520</v>
      </c>
      <c r="F199" s="831"/>
      <c r="G199" s="831"/>
      <c r="H199" s="831"/>
      <c r="I199" s="831"/>
      <c r="J199" s="831">
        <v>20</v>
      </c>
      <c r="K199" s="831">
        <v>874.58</v>
      </c>
      <c r="L199" s="831">
        <v>1</v>
      </c>
      <c r="M199" s="831">
        <v>43.728999999999999</v>
      </c>
      <c r="N199" s="831">
        <v>22</v>
      </c>
      <c r="O199" s="831">
        <v>1054.02</v>
      </c>
      <c r="P199" s="827">
        <v>1.2051727686432343</v>
      </c>
      <c r="Q199" s="832">
        <v>47.91</v>
      </c>
    </row>
    <row r="200" spans="1:17" ht="14.45" customHeight="1" x14ac:dyDescent="0.2">
      <c r="A200" s="821" t="s">
        <v>571</v>
      </c>
      <c r="B200" s="822" t="s">
        <v>4958</v>
      </c>
      <c r="C200" s="822" t="s">
        <v>4964</v>
      </c>
      <c r="D200" s="822" t="s">
        <v>5297</v>
      </c>
      <c r="E200" s="822" t="s">
        <v>1533</v>
      </c>
      <c r="F200" s="831">
        <v>1.2</v>
      </c>
      <c r="G200" s="831">
        <v>550.44000000000005</v>
      </c>
      <c r="H200" s="831">
        <v>0.11650485436893204</v>
      </c>
      <c r="I200" s="831">
        <v>458.70000000000005</v>
      </c>
      <c r="J200" s="831">
        <v>10.3</v>
      </c>
      <c r="K200" s="831">
        <v>4724.6100000000006</v>
      </c>
      <c r="L200" s="831">
        <v>1</v>
      </c>
      <c r="M200" s="831">
        <v>458.70000000000005</v>
      </c>
      <c r="N200" s="831">
        <v>10.600000000000001</v>
      </c>
      <c r="O200" s="831">
        <v>16668.84</v>
      </c>
      <c r="P200" s="827">
        <v>3.5280880326630131</v>
      </c>
      <c r="Q200" s="832">
        <v>1572.5320754716979</v>
      </c>
    </row>
    <row r="201" spans="1:17" ht="14.45" customHeight="1" x14ac:dyDescent="0.2">
      <c r="A201" s="821" t="s">
        <v>571</v>
      </c>
      <c r="B201" s="822" t="s">
        <v>4958</v>
      </c>
      <c r="C201" s="822" t="s">
        <v>4964</v>
      </c>
      <c r="D201" s="822" t="s">
        <v>5298</v>
      </c>
      <c r="E201" s="822" t="s">
        <v>5299</v>
      </c>
      <c r="F201" s="831">
        <v>3</v>
      </c>
      <c r="G201" s="831">
        <v>9791.23</v>
      </c>
      <c r="H201" s="831"/>
      <c r="I201" s="831">
        <v>3263.7433333333333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571</v>
      </c>
      <c r="B202" s="822" t="s">
        <v>4958</v>
      </c>
      <c r="C202" s="822" t="s">
        <v>4964</v>
      </c>
      <c r="D202" s="822" t="s">
        <v>5300</v>
      </c>
      <c r="E202" s="822" t="s">
        <v>1548</v>
      </c>
      <c r="F202" s="831"/>
      <c r="G202" s="831"/>
      <c r="H202" s="831"/>
      <c r="I202" s="831"/>
      <c r="J202" s="831">
        <v>8.1</v>
      </c>
      <c r="K202" s="831">
        <v>1247.4000000000001</v>
      </c>
      <c r="L202" s="831">
        <v>1</v>
      </c>
      <c r="M202" s="831">
        <v>154.00000000000003</v>
      </c>
      <c r="N202" s="831">
        <v>8.5999999999999979</v>
      </c>
      <c r="O202" s="831">
        <v>1296.5200000000002</v>
      </c>
      <c r="P202" s="827">
        <v>1.0393779060445727</v>
      </c>
      <c r="Q202" s="832">
        <v>150.75813953488378</v>
      </c>
    </row>
    <row r="203" spans="1:17" ht="14.45" customHeight="1" x14ac:dyDescent="0.2">
      <c r="A203" s="821" t="s">
        <v>571</v>
      </c>
      <c r="B203" s="822" t="s">
        <v>4958</v>
      </c>
      <c r="C203" s="822" t="s">
        <v>4964</v>
      </c>
      <c r="D203" s="822" t="s">
        <v>5301</v>
      </c>
      <c r="E203" s="822" t="s">
        <v>1548</v>
      </c>
      <c r="F203" s="831">
        <v>1.1000000000000001</v>
      </c>
      <c r="G203" s="831">
        <v>289.19</v>
      </c>
      <c r="H203" s="831">
        <v>2.6951763807897735E-2</v>
      </c>
      <c r="I203" s="831">
        <v>262.89999999999998</v>
      </c>
      <c r="J203" s="831">
        <v>40.800000000000018</v>
      </c>
      <c r="K203" s="831">
        <v>10729.91</v>
      </c>
      <c r="L203" s="831">
        <v>1</v>
      </c>
      <c r="M203" s="831">
        <v>262.98799019607833</v>
      </c>
      <c r="N203" s="831">
        <v>44.300000000000004</v>
      </c>
      <c r="O203" s="831">
        <v>11695.14</v>
      </c>
      <c r="P203" s="827">
        <v>1.0899569521086383</v>
      </c>
      <c r="Q203" s="832">
        <v>263.99864559819412</v>
      </c>
    </row>
    <row r="204" spans="1:17" ht="14.45" customHeight="1" x14ac:dyDescent="0.2">
      <c r="A204" s="821" t="s">
        <v>571</v>
      </c>
      <c r="B204" s="822" t="s">
        <v>4958</v>
      </c>
      <c r="C204" s="822" t="s">
        <v>4964</v>
      </c>
      <c r="D204" s="822" t="s">
        <v>5302</v>
      </c>
      <c r="E204" s="822" t="s">
        <v>1558</v>
      </c>
      <c r="F204" s="831"/>
      <c r="G204" s="831"/>
      <c r="H204" s="831"/>
      <c r="I204" s="831"/>
      <c r="J204" s="831"/>
      <c r="K204" s="831"/>
      <c r="L204" s="831"/>
      <c r="M204" s="831"/>
      <c r="N204" s="831">
        <v>20</v>
      </c>
      <c r="O204" s="831">
        <v>667.8</v>
      </c>
      <c r="P204" s="827"/>
      <c r="Q204" s="832">
        <v>33.39</v>
      </c>
    </row>
    <row r="205" spans="1:17" ht="14.45" customHeight="1" x14ac:dyDescent="0.2">
      <c r="A205" s="821" t="s">
        <v>571</v>
      </c>
      <c r="B205" s="822" t="s">
        <v>4958</v>
      </c>
      <c r="C205" s="822" t="s">
        <v>4964</v>
      </c>
      <c r="D205" s="822" t="s">
        <v>5303</v>
      </c>
      <c r="E205" s="822" t="s">
        <v>5304</v>
      </c>
      <c r="F205" s="831"/>
      <c r="G205" s="831"/>
      <c r="H205" s="831"/>
      <c r="I205" s="831"/>
      <c r="J205" s="831">
        <v>94.1</v>
      </c>
      <c r="K205" s="831">
        <v>12514.160000000014</v>
      </c>
      <c r="L205" s="831">
        <v>1</v>
      </c>
      <c r="M205" s="831">
        <v>132.98788522848051</v>
      </c>
      <c r="N205" s="831">
        <v>83.499999999999986</v>
      </c>
      <c r="O205" s="831">
        <v>10933.95</v>
      </c>
      <c r="P205" s="827">
        <v>0.87372624291202827</v>
      </c>
      <c r="Q205" s="832">
        <v>130.94550898203596</v>
      </c>
    </row>
    <row r="206" spans="1:17" ht="14.45" customHeight="1" x14ac:dyDescent="0.2">
      <c r="A206" s="821" t="s">
        <v>571</v>
      </c>
      <c r="B206" s="822" t="s">
        <v>4958</v>
      </c>
      <c r="C206" s="822" t="s">
        <v>4964</v>
      </c>
      <c r="D206" s="822" t="s">
        <v>5305</v>
      </c>
      <c r="E206" s="822" t="s">
        <v>5306</v>
      </c>
      <c r="F206" s="831"/>
      <c r="G206" s="831"/>
      <c r="H206" s="831"/>
      <c r="I206" s="831"/>
      <c r="J206" s="831"/>
      <c r="K206" s="831"/>
      <c r="L206" s="831"/>
      <c r="M206" s="831"/>
      <c r="N206" s="831">
        <v>4.8999999999999995</v>
      </c>
      <c r="O206" s="831">
        <v>10415.44</v>
      </c>
      <c r="P206" s="827"/>
      <c r="Q206" s="832">
        <v>2125.6000000000004</v>
      </c>
    </row>
    <row r="207" spans="1:17" ht="14.45" customHeight="1" x14ac:dyDescent="0.2">
      <c r="A207" s="821" t="s">
        <v>571</v>
      </c>
      <c r="B207" s="822" t="s">
        <v>4958</v>
      </c>
      <c r="C207" s="822" t="s">
        <v>4964</v>
      </c>
      <c r="D207" s="822" t="s">
        <v>5307</v>
      </c>
      <c r="E207" s="822" t="s">
        <v>1554</v>
      </c>
      <c r="F207" s="831"/>
      <c r="G207" s="831"/>
      <c r="H207" s="831"/>
      <c r="I207" s="831"/>
      <c r="J207" s="831"/>
      <c r="K207" s="831"/>
      <c r="L207" s="831"/>
      <c r="M207" s="831"/>
      <c r="N207" s="831">
        <v>2.7</v>
      </c>
      <c r="O207" s="831">
        <v>1671.03</v>
      </c>
      <c r="P207" s="827"/>
      <c r="Q207" s="832">
        <v>618.9</v>
      </c>
    </row>
    <row r="208" spans="1:17" ht="14.45" customHeight="1" x14ac:dyDescent="0.2">
      <c r="A208" s="821" t="s">
        <v>571</v>
      </c>
      <c r="B208" s="822" t="s">
        <v>4958</v>
      </c>
      <c r="C208" s="822" t="s">
        <v>4964</v>
      </c>
      <c r="D208" s="822" t="s">
        <v>5308</v>
      </c>
      <c r="E208" s="822" t="s">
        <v>5309</v>
      </c>
      <c r="F208" s="831"/>
      <c r="G208" s="831"/>
      <c r="H208" s="831"/>
      <c r="I208" s="831"/>
      <c r="J208" s="831">
        <v>0.7</v>
      </c>
      <c r="K208" s="831">
        <v>714.09</v>
      </c>
      <c r="L208" s="831">
        <v>1</v>
      </c>
      <c r="M208" s="831">
        <v>1020.1285714285715</v>
      </c>
      <c r="N208" s="831"/>
      <c r="O208" s="831"/>
      <c r="P208" s="827"/>
      <c r="Q208" s="832"/>
    </row>
    <row r="209" spans="1:17" ht="14.45" customHeight="1" x14ac:dyDescent="0.2">
      <c r="A209" s="821" t="s">
        <v>571</v>
      </c>
      <c r="B209" s="822" t="s">
        <v>4958</v>
      </c>
      <c r="C209" s="822" t="s">
        <v>4964</v>
      </c>
      <c r="D209" s="822" t="s">
        <v>5310</v>
      </c>
      <c r="E209" s="822" t="s">
        <v>5311</v>
      </c>
      <c r="F209" s="831"/>
      <c r="G209" s="831"/>
      <c r="H209" s="831"/>
      <c r="I209" s="831"/>
      <c r="J209" s="831">
        <v>0.8</v>
      </c>
      <c r="K209" s="831">
        <v>265.13</v>
      </c>
      <c r="L209" s="831">
        <v>1</v>
      </c>
      <c r="M209" s="831">
        <v>331.41249999999997</v>
      </c>
      <c r="N209" s="831"/>
      <c r="O209" s="831"/>
      <c r="P209" s="827"/>
      <c r="Q209" s="832"/>
    </row>
    <row r="210" spans="1:17" ht="14.45" customHeight="1" x14ac:dyDescent="0.2">
      <c r="A210" s="821" t="s">
        <v>571</v>
      </c>
      <c r="B210" s="822" t="s">
        <v>4958</v>
      </c>
      <c r="C210" s="822" t="s">
        <v>4964</v>
      </c>
      <c r="D210" s="822" t="s">
        <v>5312</v>
      </c>
      <c r="E210" s="822" t="s">
        <v>1067</v>
      </c>
      <c r="F210" s="831">
        <v>4</v>
      </c>
      <c r="G210" s="831">
        <v>39696</v>
      </c>
      <c r="H210" s="831">
        <v>2.1396323557947299</v>
      </c>
      <c r="I210" s="831">
        <v>9924</v>
      </c>
      <c r="J210" s="831">
        <v>2</v>
      </c>
      <c r="K210" s="831">
        <v>18552.72</v>
      </c>
      <c r="L210" s="831">
        <v>1</v>
      </c>
      <c r="M210" s="831">
        <v>9276.36</v>
      </c>
      <c r="N210" s="831"/>
      <c r="O210" s="831"/>
      <c r="P210" s="827"/>
      <c r="Q210" s="832"/>
    </row>
    <row r="211" spans="1:17" ht="14.45" customHeight="1" x14ac:dyDescent="0.2">
      <c r="A211" s="821" t="s">
        <v>571</v>
      </c>
      <c r="B211" s="822" t="s">
        <v>4958</v>
      </c>
      <c r="C211" s="822" t="s">
        <v>4964</v>
      </c>
      <c r="D211" s="822" t="s">
        <v>5313</v>
      </c>
      <c r="E211" s="822" t="s">
        <v>5314</v>
      </c>
      <c r="F211" s="831">
        <v>2.1</v>
      </c>
      <c r="G211" s="831">
        <v>46462.5</v>
      </c>
      <c r="H211" s="831"/>
      <c r="I211" s="831">
        <v>22125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571</v>
      </c>
      <c r="B212" s="822" t="s">
        <v>4958</v>
      </c>
      <c r="C212" s="822" t="s">
        <v>4964</v>
      </c>
      <c r="D212" s="822" t="s">
        <v>5315</v>
      </c>
      <c r="E212" s="822" t="s">
        <v>5316</v>
      </c>
      <c r="F212" s="831"/>
      <c r="G212" s="831"/>
      <c r="H212" s="831"/>
      <c r="I212" s="831"/>
      <c r="J212" s="831"/>
      <c r="K212" s="831"/>
      <c r="L212" s="831"/>
      <c r="M212" s="831"/>
      <c r="N212" s="831">
        <v>6</v>
      </c>
      <c r="O212" s="831">
        <v>859.19999999999993</v>
      </c>
      <c r="P212" s="827"/>
      <c r="Q212" s="832">
        <v>143.19999999999999</v>
      </c>
    </row>
    <row r="213" spans="1:17" ht="14.45" customHeight="1" x14ac:dyDescent="0.2">
      <c r="A213" s="821" t="s">
        <v>571</v>
      </c>
      <c r="B213" s="822" t="s">
        <v>4958</v>
      </c>
      <c r="C213" s="822" t="s">
        <v>4964</v>
      </c>
      <c r="D213" s="822" t="s">
        <v>5317</v>
      </c>
      <c r="E213" s="822" t="s">
        <v>1070</v>
      </c>
      <c r="F213" s="831">
        <v>2</v>
      </c>
      <c r="G213" s="831">
        <v>4470</v>
      </c>
      <c r="H213" s="831">
        <v>1</v>
      </c>
      <c r="I213" s="831">
        <v>2235</v>
      </c>
      <c r="J213" s="831">
        <v>2</v>
      </c>
      <c r="K213" s="831">
        <v>4470</v>
      </c>
      <c r="L213" s="831">
        <v>1</v>
      </c>
      <c r="M213" s="831">
        <v>2235</v>
      </c>
      <c r="N213" s="831">
        <v>6</v>
      </c>
      <c r="O213" s="831">
        <v>13410</v>
      </c>
      <c r="P213" s="827">
        <v>3</v>
      </c>
      <c r="Q213" s="832">
        <v>2235</v>
      </c>
    </row>
    <row r="214" spans="1:17" ht="14.45" customHeight="1" x14ac:dyDescent="0.2">
      <c r="A214" s="821" t="s">
        <v>571</v>
      </c>
      <c r="B214" s="822" t="s">
        <v>4958</v>
      </c>
      <c r="C214" s="822" t="s">
        <v>4964</v>
      </c>
      <c r="D214" s="822" t="s">
        <v>5318</v>
      </c>
      <c r="E214" s="822" t="s">
        <v>1067</v>
      </c>
      <c r="F214" s="831"/>
      <c r="G214" s="831"/>
      <c r="H214" s="831"/>
      <c r="I214" s="831"/>
      <c r="J214" s="831">
        <v>2</v>
      </c>
      <c r="K214" s="831">
        <v>19848</v>
      </c>
      <c r="L214" s="831">
        <v>1</v>
      </c>
      <c r="M214" s="831">
        <v>9924</v>
      </c>
      <c r="N214" s="831">
        <v>1</v>
      </c>
      <c r="O214" s="831">
        <v>9924</v>
      </c>
      <c r="P214" s="827">
        <v>0.5</v>
      </c>
      <c r="Q214" s="832">
        <v>9924</v>
      </c>
    </row>
    <row r="215" spans="1:17" ht="14.45" customHeight="1" x14ac:dyDescent="0.2">
      <c r="A215" s="821" t="s">
        <v>571</v>
      </c>
      <c r="B215" s="822" t="s">
        <v>4958</v>
      </c>
      <c r="C215" s="822" t="s">
        <v>4964</v>
      </c>
      <c r="D215" s="822" t="s">
        <v>5319</v>
      </c>
      <c r="E215" s="822" t="s">
        <v>1067</v>
      </c>
      <c r="F215" s="831"/>
      <c r="G215" s="831"/>
      <c r="H215" s="831"/>
      <c r="I215" s="831"/>
      <c r="J215" s="831"/>
      <c r="K215" s="831"/>
      <c r="L215" s="831"/>
      <c r="M215" s="831"/>
      <c r="N215" s="831">
        <v>8</v>
      </c>
      <c r="O215" s="831">
        <v>38854.990000000005</v>
      </c>
      <c r="P215" s="827"/>
      <c r="Q215" s="832">
        <v>4856.8737500000007</v>
      </c>
    </row>
    <row r="216" spans="1:17" ht="14.45" customHeight="1" x14ac:dyDescent="0.2">
      <c r="A216" s="821" t="s">
        <v>571</v>
      </c>
      <c r="B216" s="822" t="s">
        <v>4958</v>
      </c>
      <c r="C216" s="822" t="s">
        <v>4964</v>
      </c>
      <c r="D216" s="822" t="s">
        <v>5320</v>
      </c>
      <c r="E216" s="822" t="s">
        <v>1122</v>
      </c>
      <c r="F216" s="831"/>
      <c r="G216" s="831"/>
      <c r="H216" s="831"/>
      <c r="I216" s="831"/>
      <c r="J216" s="831"/>
      <c r="K216" s="831"/>
      <c r="L216" s="831"/>
      <c r="M216" s="831"/>
      <c r="N216" s="831">
        <v>11</v>
      </c>
      <c r="O216" s="831">
        <v>1017.39</v>
      </c>
      <c r="P216" s="827"/>
      <c r="Q216" s="832">
        <v>92.49</v>
      </c>
    </row>
    <row r="217" spans="1:17" ht="14.45" customHeight="1" x14ac:dyDescent="0.2">
      <c r="A217" s="821" t="s">
        <v>571</v>
      </c>
      <c r="B217" s="822" t="s">
        <v>4958</v>
      </c>
      <c r="C217" s="822" t="s">
        <v>4964</v>
      </c>
      <c r="D217" s="822" t="s">
        <v>5321</v>
      </c>
      <c r="E217" s="822" t="s">
        <v>1070</v>
      </c>
      <c r="F217" s="831"/>
      <c r="G217" s="831"/>
      <c r="H217" s="831"/>
      <c r="I217" s="831"/>
      <c r="J217" s="831"/>
      <c r="K217" s="831"/>
      <c r="L217" s="831"/>
      <c r="M217" s="831"/>
      <c r="N217" s="831">
        <v>6</v>
      </c>
      <c r="O217" s="831">
        <v>13410</v>
      </c>
      <c r="P217" s="827"/>
      <c r="Q217" s="832">
        <v>2235</v>
      </c>
    </row>
    <row r="218" spans="1:17" ht="14.45" customHeight="1" x14ac:dyDescent="0.2">
      <c r="A218" s="821" t="s">
        <v>571</v>
      </c>
      <c r="B218" s="822" t="s">
        <v>4958</v>
      </c>
      <c r="C218" s="822" t="s">
        <v>4964</v>
      </c>
      <c r="D218" s="822" t="s">
        <v>5322</v>
      </c>
      <c r="E218" s="822" t="s">
        <v>1126</v>
      </c>
      <c r="F218" s="831"/>
      <c r="G218" s="831"/>
      <c r="H218" s="831"/>
      <c r="I218" s="831"/>
      <c r="J218" s="831"/>
      <c r="K218" s="831"/>
      <c r="L218" s="831"/>
      <c r="M218" s="831"/>
      <c r="N218" s="831">
        <v>10.299999999999999</v>
      </c>
      <c r="O218" s="831">
        <v>8502.4500000000007</v>
      </c>
      <c r="P218" s="827"/>
      <c r="Q218" s="832">
        <v>825.48058252427199</v>
      </c>
    </row>
    <row r="219" spans="1:17" ht="14.45" customHeight="1" x14ac:dyDescent="0.2">
      <c r="A219" s="821" t="s">
        <v>571</v>
      </c>
      <c r="B219" s="822" t="s">
        <v>4958</v>
      </c>
      <c r="C219" s="822" t="s">
        <v>4964</v>
      </c>
      <c r="D219" s="822" t="s">
        <v>5323</v>
      </c>
      <c r="E219" s="822" t="s">
        <v>5316</v>
      </c>
      <c r="F219" s="831">
        <v>16</v>
      </c>
      <c r="G219" s="831">
        <v>6738.56</v>
      </c>
      <c r="H219" s="831"/>
      <c r="I219" s="831">
        <v>421.16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571</v>
      </c>
      <c r="B220" s="822" t="s">
        <v>4958</v>
      </c>
      <c r="C220" s="822" t="s">
        <v>5324</v>
      </c>
      <c r="D220" s="822" t="s">
        <v>5325</v>
      </c>
      <c r="E220" s="822" t="s">
        <v>5326</v>
      </c>
      <c r="F220" s="831">
        <v>51</v>
      </c>
      <c r="G220" s="831">
        <v>110320.37</v>
      </c>
      <c r="H220" s="831">
        <v>2.4108198508233736</v>
      </c>
      <c r="I220" s="831">
        <v>2163.1445098039217</v>
      </c>
      <c r="J220" s="831">
        <v>21</v>
      </c>
      <c r="K220" s="831">
        <v>45760.52</v>
      </c>
      <c r="L220" s="831">
        <v>1</v>
      </c>
      <c r="M220" s="831">
        <v>2179.0723809523806</v>
      </c>
      <c r="N220" s="831">
        <v>54</v>
      </c>
      <c r="O220" s="831">
        <v>119424.92000000003</v>
      </c>
      <c r="P220" s="827">
        <v>2.6097806580869283</v>
      </c>
      <c r="Q220" s="832">
        <v>2211.5725925925931</v>
      </c>
    </row>
    <row r="221" spans="1:17" ht="14.45" customHeight="1" x14ac:dyDescent="0.2">
      <c r="A221" s="821" t="s">
        <v>571</v>
      </c>
      <c r="B221" s="822" t="s">
        <v>4958</v>
      </c>
      <c r="C221" s="822" t="s">
        <v>5324</v>
      </c>
      <c r="D221" s="822" t="s">
        <v>5327</v>
      </c>
      <c r="E221" s="822" t="s">
        <v>5328</v>
      </c>
      <c r="F221" s="831">
        <v>37</v>
      </c>
      <c r="G221" s="831">
        <v>97890.95</v>
      </c>
      <c r="H221" s="831">
        <v>1.1846325520651177</v>
      </c>
      <c r="I221" s="831">
        <v>2645.7013513513511</v>
      </c>
      <c r="J221" s="831">
        <v>31</v>
      </c>
      <c r="K221" s="831">
        <v>82634.020000000019</v>
      </c>
      <c r="L221" s="831">
        <v>1</v>
      </c>
      <c r="M221" s="831">
        <v>2665.6135483870976</v>
      </c>
      <c r="N221" s="831">
        <v>63</v>
      </c>
      <c r="O221" s="831">
        <v>170255.88</v>
      </c>
      <c r="P221" s="827">
        <v>2.0603606117674049</v>
      </c>
      <c r="Q221" s="832">
        <v>2702.474285714286</v>
      </c>
    </row>
    <row r="222" spans="1:17" ht="14.45" customHeight="1" x14ac:dyDescent="0.2">
      <c r="A222" s="821" t="s">
        <v>571</v>
      </c>
      <c r="B222" s="822" t="s">
        <v>4958</v>
      </c>
      <c r="C222" s="822" t="s">
        <v>5324</v>
      </c>
      <c r="D222" s="822" t="s">
        <v>5329</v>
      </c>
      <c r="E222" s="822" t="s">
        <v>5328</v>
      </c>
      <c r="F222" s="831">
        <v>2</v>
      </c>
      <c r="G222" s="831">
        <v>3349.04</v>
      </c>
      <c r="H222" s="831"/>
      <c r="I222" s="831">
        <v>1674.52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571</v>
      </c>
      <c r="B223" s="822" t="s">
        <v>4958</v>
      </c>
      <c r="C223" s="822" t="s">
        <v>5324</v>
      </c>
      <c r="D223" s="822" t="s">
        <v>5330</v>
      </c>
      <c r="E223" s="822" t="s">
        <v>5331</v>
      </c>
      <c r="F223" s="831"/>
      <c r="G223" s="831"/>
      <c r="H223" s="831"/>
      <c r="I223" s="831"/>
      <c r="J223" s="831">
        <v>2</v>
      </c>
      <c r="K223" s="831">
        <v>4355.6000000000004</v>
      </c>
      <c r="L223" s="831">
        <v>1</v>
      </c>
      <c r="M223" s="831">
        <v>2177.8000000000002</v>
      </c>
      <c r="N223" s="831">
        <v>2</v>
      </c>
      <c r="O223" s="831">
        <v>4402.21</v>
      </c>
      <c r="P223" s="827">
        <v>1.0107011663146295</v>
      </c>
      <c r="Q223" s="832">
        <v>2201.105</v>
      </c>
    </row>
    <row r="224" spans="1:17" ht="14.45" customHeight="1" x14ac:dyDescent="0.2">
      <c r="A224" s="821" t="s">
        <v>571</v>
      </c>
      <c r="B224" s="822" t="s">
        <v>4958</v>
      </c>
      <c r="C224" s="822" t="s">
        <v>5324</v>
      </c>
      <c r="D224" s="822" t="s">
        <v>5332</v>
      </c>
      <c r="E224" s="822" t="s">
        <v>5333</v>
      </c>
      <c r="F224" s="831"/>
      <c r="G224" s="831"/>
      <c r="H224" s="831"/>
      <c r="I224" s="831"/>
      <c r="J224" s="831"/>
      <c r="K224" s="831"/>
      <c r="L224" s="831"/>
      <c r="M224" s="831"/>
      <c r="N224" s="831">
        <v>3</v>
      </c>
      <c r="O224" s="831">
        <v>27286.53</v>
      </c>
      <c r="P224" s="827"/>
      <c r="Q224" s="832">
        <v>9095.51</v>
      </c>
    </row>
    <row r="225" spans="1:17" ht="14.45" customHeight="1" x14ac:dyDescent="0.2">
      <c r="A225" s="821" t="s">
        <v>571</v>
      </c>
      <c r="B225" s="822" t="s">
        <v>4958</v>
      </c>
      <c r="C225" s="822" t="s">
        <v>5324</v>
      </c>
      <c r="D225" s="822" t="s">
        <v>5334</v>
      </c>
      <c r="E225" s="822" t="s">
        <v>5335</v>
      </c>
      <c r="F225" s="831">
        <v>2</v>
      </c>
      <c r="G225" s="831">
        <v>20618.3</v>
      </c>
      <c r="H225" s="831">
        <v>0.6642833830727799</v>
      </c>
      <c r="I225" s="831">
        <v>10309.15</v>
      </c>
      <c r="J225" s="831">
        <v>3</v>
      </c>
      <c r="K225" s="831">
        <v>31038.409999999996</v>
      </c>
      <c r="L225" s="831">
        <v>1</v>
      </c>
      <c r="M225" s="831">
        <v>10346.136666666665</v>
      </c>
      <c r="N225" s="831"/>
      <c r="O225" s="831"/>
      <c r="P225" s="827"/>
      <c r="Q225" s="832"/>
    </row>
    <row r="226" spans="1:17" ht="14.45" customHeight="1" x14ac:dyDescent="0.2">
      <c r="A226" s="821" t="s">
        <v>571</v>
      </c>
      <c r="B226" s="822" t="s">
        <v>4958</v>
      </c>
      <c r="C226" s="822" t="s">
        <v>5324</v>
      </c>
      <c r="D226" s="822" t="s">
        <v>5336</v>
      </c>
      <c r="E226" s="822" t="s">
        <v>5337</v>
      </c>
      <c r="F226" s="831">
        <v>16</v>
      </c>
      <c r="G226" s="831">
        <v>19462.2</v>
      </c>
      <c r="H226" s="831">
        <v>1.4424896365203612</v>
      </c>
      <c r="I226" s="831">
        <v>1216.3875</v>
      </c>
      <c r="J226" s="831">
        <v>11</v>
      </c>
      <c r="K226" s="831">
        <v>13492.09</v>
      </c>
      <c r="L226" s="831">
        <v>1</v>
      </c>
      <c r="M226" s="831">
        <v>1226.5536363636363</v>
      </c>
      <c r="N226" s="831">
        <v>17</v>
      </c>
      <c r="O226" s="831">
        <v>21174.68</v>
      </c>
      <c r="P226" s="827">
        <v>1.5694143753858742</v>
      </c>
      <c r="Q226" s="832">
        <v>1245.5694117647058</v>
      </c>
    </row>
    <row r="227" spans="1:17" ht="14.45" customHeight="1" x14ac:dyDescent="0.2">
      <c r="A227" s="821" t="s">
        <v>571</v>
      </c>
      <c r="B227" s="822" t="s">
        <v>4958</v>
      </c>
      <c r="C227" s="822" t="s">
        <v>5324</v>
      </c>
      <c r="D227" s="822" t="s">
        <v>5338</v>
      </c>
      <c r="E227" s="822" t="s">
        <v>5339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2707.83</v>
      </c>
      <c r="P227" s="827"/>
      <c r="Q227" s="832">
        <v>2707.83</v>
      </c>
    </row>
    <row r="228" spans="1:17" ht="14.45" customHeight="1" x14ac:dyDescent="0.2">
      <c r="A228" s="821" t="s">
        <v>571</v>
      </c>
      <c r="B228" s="822" t="s">
        <v>4958</v>
      </c>
      <c r="C228" s="822" t="s">
        <v>5340</v>
      </c>
      <c r="D228" s="822" t="s">
        <v>5341</v>
      </c>
      <c r="E228" s="822" t="s">
        <v>5342</v>
      </c>
      <c r="F228" s="831">
        <v>643</v>
      </c>
      <c r="G228" s="831">
        <v>212177.14</v>
      </c>
      <c r="H228" s="831">
        <v>0.96257485029940137</v>
      </c>
      <c r="I228" s="831">
        <v>329.98</v>
      </c>
      <c r="J228" s="831">
        <v>668</v>
      </c>
      <c r="K228" s="831">
        <v>220426.63999999998</v>
      </c>
      <c r="L228" s="831">
        <v>1</v>
      </c>
      <c r="M228" s="831">
        <v>329.97999999999996</v>
      </c>
      <c r="N228" s="831">
        <v>380</v>
      </c>
      <c r="O228" s="831">
        <v>107042.2</v>
      </c>
      <c r="P228" s="827">
        <v>0.48561371710787771</v>
      </c>
      <c r="Q228" s="832">
        <v>281.69</v>
      </c>
    </row>
    <row r="229" spans="1:17" ht="14.45" customHeight="1" x14ac:dyDescent="0.2">
      <c r="A229" s="821" t="s">
        <v>571</v>
      </c>
      <c r="B229" s="822" t="s">
        <v>4958</v>
      </c>
      <c r="C229" s="822" t="s">
        <v>5340</v>
      </c>
      <c r="D229" s="822" t="s">
        <v>5341</v>
      </c>
      <c r="E229" s="822" t="s">
        <v>5343</v>
      </c>
      <c r="F229" s="831">
        <v>136</v>
      </c>
      <c r="G229" s="831">
        <v>44877.279999999999</v>
      </c>
      <c r="H229" s="831">
        <v>1.6059920590187751</v>
      </c>
      <c r="I229" s="831">
        <v>329.98</v>
      </c>
      <c r="J229" s="831">
        <v>98</v>
      </c>
      <c r="K229" s="831">
        <v>27943.65</v>
      </c>
      <c r="L229" s="831">
        <v>1</v>
      </c>
      <c r="M229" s="831">
        <v>285.13928571428573</v>
      </c>
      <c r="N229" s="831">
        <v>231</v>
      </c>
      <c r="O229" s="831">
        <v>65070.390000000014</v>
      </c>
      <c r="P229" s="827">
        <v>2.3286288655920044</v>
      </c>
      <c r="Q229" s="832">
        <v>281.69000000000005</v>
      </c>
    </row>
    <row r="230" spans="1:17" ht="14.45" customHeight="1" x14ac:dyDescent="0.2">
      <c r="A230" s="821" t="s">
        <v>571</v>
      </c>
      <c r="B230" s="822" t="s">
        <v>4958</v>
      </c>
      <c r="C230" s="822" t="s">
        <v>5340</v>
      </c>
      <c r="D230" s="822" t="s">
        <v>5344</v>
      </c>
      <c r="E230" s="822" t="s">
        <v>5342</v>
      </c>
      <c r="F230" s="831">
        <v>37</v>
      </c>
      <c r="G230" s="831">
        <v>16036.170000000002</v>
      </c>
      <c r="H230" s="831">
        <v>0.74000000000000021</v>
      </c>
      <c r="I230" s="831">
        <v>433.41</v>
      </c>
      <c r="J230" s="831">
        <v>50</v>
      </c>
      <c r="K230" s="831">
        <v>21670.499999999996</v>
      </c>
      <c r="L230" s="831">
        <v>1</v>
      </c>
      <c r="M230" s="831">
        <v>433.40999999999991</v>
      </c>
      <c r="N230" s="831">
        <v>23</v>
      </c>
      <c r="O230" s="831">
        <v>8518.9699999999993</v>
      </c>
      <c r="P230" s="827">
        <v>0.39311367988740459</v>
      </c>
      <c r="Q230" s="832">
        <v>370.39</v>
      </c>
    </row>
    <row r="231" spans="1:17" ht="14.45" customHeight="1" x14ac:dyDescent="0.2">
      <c r="A231" s="821" t="s">
        <v>571</v>
      </c>
      <c r="B231" s="822" t="s">
        <v>4958</v>
      </c>
      <c r="C231" s="822" t="s">
        <v>5340</v>
      </c>
      <c r="D231" s="822" t="s">
        <v>5344</v>
      </c>
      <c r="E231" s="822" t="s">
        <v>5343</v>
      </c>
      <c r="F231" s="831">
        <v>11</v>
      </c>
      <c r="G231" s="831">
        <v>4767.51</v>
      </c>
      <c r="H231" s="831">
        <v>1.7951652075684836</v>
      </c>
      <c r="I231" s="831">
        <v>433.41</v>
      </c>
      <c r="J231" s="831">
        <v>7</v>
      </c>
      <c r="K231" s="831">
        <v>2655.75</v>
      </c>
      <c r="L231" s="831">
        <v>1</v>
      </c>
      <c r="M231" s="831">
        <v>379.39285714285717</v>
      </c>
      <c r="N231" s="831">
        <v>10</v>
      </c>
      <c r="O231" s="831">
        <v>3703.8999999999996</v>
      </c>
      <c r="P231" s="827">
        <v>1.3946719382471993</v>
      </c>
      <c r="Q231" s="832">
        <v>370.39</v>
      </c>
    </row>
    <row r="232" spans="1:17" ht="14.45" customHeight="1" x14ac:dyDescent="0.2">
      <c r="A232" s="821" t="s">
        <v>571</v>
      </c>
      <c r="B232" s="822" t="s">
        <v>4958</v>
      </c>
      <c r="C232" s="822" t="s">
        <v>5340</v>
      </c>
      <c r="D232" s="822" t="s">
        <v>5345</v>
      </c>
      <c r="E232" s="822" t="s">
        <v>5346</v>
      </c>
      <c r="F232" s="831">
        <v>49</v>
      </c>
      <c r="G232" s="831">
        <v>70332.640000000014</v>
      </c>
      <c r="H232" s="831">
        <v>7.0000000000000009</v>
      </c>
      <c r="I232" s="831">
        <v>1435.3600000000004</v>
      </c>
      <c r="J232" s="831">
        <v>7</v>
      </c>
      <c r="K232" s="831">
        <v>10047.52</v>
      </c>
      <c r="L232" s="831">
        <v>1</v>
      </c>
      <c r="M232" s="831">
        <v>1435.3600000000001</v>
      </c>
      <c r="N232" s="831">
        <v>4</v>
      </c>
      <c r="O232" s="831">
        <v>5741.44</v>
      </c>
      <c r="P232" s="827">
        <v>0.5714285714285714</v>
      </c>
      <c r="Q232" s="832">
        <v>1435.36</v>
      </c>
    </row>
    <row r="233" spans="1:17" ht="14.45" customHeight="1" x14ac:dyDescent="0.2">
      <c r="A233" s="821" t="s">
        <v>571</v>
      </c>
      <c r="B233" s="822" t="s">
        <v>4958</v>
      </c>
      <c r="C233" s="822" t="s">
        <v>5340</v>
      </c>
      <c r="D233" s="822" t="s">
        <v>5347</v>
      </c>
      <c r="E233" s="822" t="s">
        <v>5346</v>
      </c>
      <c r="F233" s="831">
        <v>6</v>
      </c>
      <c r="G233" s="831">
        <v>10186.620000000001</v>
      </c>
      <c r="H233" s="831"/>
      <c r="I233" s="831">
        <v>1697.7700000000002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571</v>
      </c>
      <c r="B234" s="822" t="s">
        <v>4958</v>
      </c>
      <c r="C234" s="822" t="s">
        <v>5340</v>
      </c>
      <c r="D234" s="822" t="s">
        <v>5348</v>
      </c>
      <c r="E234" s="822" t="s">
        <v>5349</v>
      </c>
      <c r="F234" s="831">
        <v>13</v>
      </c>
      <c r="G234" s="831">
        <v>9398.61</v>
      </c>
      <c r="H234" s="831">
        <v>1.2138750944444088</v>
      </c>
      <c r="I234" s="831">
        <v>722.97</v>
      </c>
      <c r="J234" s="831">
        <v>11</v>
      </c>
      <c r="K234" s="831">
        <v>7742.65</v>
      </c>
      <c r="L234" s="831">
        <v>1</v>
      </c>
      <c r="M234" s="831">
        <v>703.87727272727273</v>
      </c>
      <c r="N234" s="831">
        <v>9</v>
      </c>
      <c r="O234" s="831">
        <v>6506.73</v>
      </c>
      <c r="P234" s="827">
        <v>0.8403750653845905</v>
      </c>
      <c r="Q234" s="832">
        <v>722.96999999999991</v>
      </c>
    </row>
    <row r="235" spans="1:17" ht="14.45" customHeight="1" x14ac:dyDescent="0.2">
      <c r="A235" s="821" t="s">
        <v>571</v>
      </c>
      <c r="B235" s="822" t="s">
        <v>4958</v>
      </c>
      <c r="C235" s="822" t="s">
        <v>5340</v>
      </c>
      <c r="D235" s="822" t="s">
        <v>5350</v>
      </c>
      <c r="E235" s="822" t="s">
        <v>5349</v>
      </c>
      <c r="F235" s="831">
        <v>174</v>
      </c>
      <c r="G235" s="831">
        <v>82211.520000000004</v>
      </c>
      <c r="H235" s="831">
        <v>1.0813275895087515</v>
      </c>
      <c r="I235" s="831">
        <v>472.48</v>
      </c>
      <c r="J235" s="831">
        <v>165</v>
      </c>
      <c r="K235" s="831">
        <v>76028.320000000007</v>
      </c>
      <c r="L235" s="831">
        <v>1</v>
      </c>
      <c r="M235" s="831">
        <v>460.77769696969699</v>
      </c>
      <c r="N235" s="831">
        <v>85</v>
      </c>
      <c r="O235" s="831">
        <v>34299.429999999993</v>
      </c>
      <c r="P235" s="827">
        <v>0.45114018039593656</v>
      </c>
      <c r="Q235" s="832">
        <v>403.52270588235285</v>
      </c>
    </row>
    <row r="236" spans="1:17" ht="14.45" customHeight="1" x14ac:dyDescent="0.2">
      <c r="A236" s="821" t="s">
        <v>571</v>
      </c>
      <c r="B236" s="822" t="s">
        <v>4958</v>
      </c>
      <c r="C236" s="822" t="s">
        <v>5340</v>
      </c>
      <c r="D236" s="822" t="s">
        <v>5351</v>
      </c>
      <c r="E236" s="822" t="s">
        <v>5349</v>
      </c>
      <c r="F236" s="831">
        <v>12</v>
      </c>
      <c r="G236" s="831">
        <v>5597.64</v>
      </c>
      <c r="H236" s="831">
        <v>1.3333333333333335</v>
      </c>
      <c r="I236" s="831">
        <v>466.47</v>
      </c>
      <c r="J236" s="831">
        <v>9</v>
      </c>
      <c r="K236" s="831">
        <v>4198.2299999999996</v>
      </c>
      <c r="L236" s="831">
        <v>1</v>
      </c>
      <c r="M236" s="831">
        <v>466.46999999999997</v>
      </c>
      <c r="N236" s="831">
        <v>1</v>
      </c>
      <c r="O236" s="831">
        <v>398.65</v>
      </c>
      <c r="P236" s="827">
        <v>9.4956684126405663E-2</v>
      </c>
      <c r="Q236" s="832">
        <v>398.65</v>
      </c>
    </row>
    <row r="237" spans="1:17" ht="14.45" customHeight="1" x14ac:dyDescent="0.2">
      <c r="A237" s="821" t="s">
        <v>571</v>
      </c>
      <c r="B237" s="822" t="s">
        <v>4958</v>
      </c>
      <c r="C237" s="822" t="s">
        <v>5340</v>
      </c>
      <c r="D237" s="822" t="s">
        <v>5351</v>
      </c>
      <c r="E237" s="822" t="s">
        <v>5352</v>
      </c>
      <c r="F237" s="831"/>
      <c r="G237" s="831"/>
      <c r="H237" s="831"/>
      <c r="I237" s="831"/>
      <c r="J237" s="831">
        <v>8</v>
      </c>
      <c r="K237" s="831">
        <v>3324.84</v>
      </c>
      <c r="L237" s="831">
        <v>1</v>
      </c>
      <c r="M237" s="831">
        <v>415.60500000000002</v>
      </c>
      <c r="N237" s="831">
        <v>7</v>
      </c>
      <c r="O237" s="831">
        <v>3265.29</v>
      </c>
      <c r="P237" s="827">
        <v>0.98208936369870425</v>
      </c>
      <c r="Q237" s="832">
        <v>466.46999999999997</v>
      </c>
    </row>
    <row r="238" spans="1:17" ht="14.45" customHeight="1" x14ac:dyDescent="0.2">
      <c r="A238" s="821" t="s">
        <v>571</v>
      </c>
      <c r="B238" s="822" t="s">
        <v>4958</v>
      </c>
      <c r="C238" s="822" t="s">
        <v>5340</v>
      </c>
      <c r="D238" s="822" t="s">
        <v>5353</v>
      </c>
      <c r="E238" s="822" t="s">
        <v>5354</v>
      </c>
      <c r="F238" s="831">
        <v>5</v>
      </c>
      <c r="G238" s="831">
        <v>21560</v>
      </c>
      <c r="H238" s="831">
        <v>1.25</v>
      </c>
      <c r="I238" s="831">
        <v>4312</v>
      </c>
      <c r="J238" s="831">
        <v>4</v>
      </c>
      <c r="K238" s="831">
        <v>17248</v>
      </c>
      <c r="L238" s="831">
        <v>1</v>
      </c>
      <c r="M238" s="831">
        <v>4312</v>
      </c>
      <c r="N238" s="831"/>
      <c r="O238" s="831"/>
      <c r="P238" s="827"/>
      <c r="Q238" s="832"/>
    </row>
    <row r="239" spans="1:17" ht="14.45" customHeight="1" x14ac:dyDescent="0.2">
      <c r="A239" s="821" t="s">
        <v>571</v>
      </c>
      <c r="B239" s="822" t="s">
        <v>4958</v>
      </c>
      <c r="C239" s="822" t="s">
        <v>5340</v>
      </c>
      <c r="D239" s="822" t="s">
        <v>5353</v>
      </c>
      <c r="E239" s="822" t="s">
        <v>5355</v>
      </c>
      <c r="F239" s="831">
        <v>2</v>
      </c>
      <c r="G239" s="831">
        <v>8624</v>
      </c>
      <c r="H239" s="831"/>
      <c r="I239" s="831">
        <v>4312</v>
      </c>
      <c r="J239" s="831"/>
      <c r="K239" s="831"/>
      <c r="L239" s="831"/>
      <c r="M239" s="831"/>
      <c r="N239" s="831">
        <v>1</v>
      </c>
      <c r="O239" s="831">
        <v>4312</v>
      </c>
      <c r="P239" s="827"/>
      <c r="Q239" s="832">
        <v>4312</v>
      </c>
    </row>
    <row r="240" spans="1:17" ht="14.45" customHeight="1" x14ac:dyDescent="0.2">
      <c r="A240" s="821" t="s">
        <v>571</v>
      </c>
      <c r="B240" s="822" t="s">
        <v>4958</v>
      </c>
      <c r="C240" s="822" t="s">
        <v>5340</v>
      </c>
      <c r="D240" s="822" t="s">
        <v>5356</v>
      </c>
      <c r="E240" s="822" t="s">
        <v>5357</v>
      </c>
      <c r="F240" s="831">
        <v>1</v>
      </c>
      <c r="G240" s="831">
        <v>4436.47</v>
      </c>
      <c r="H240" s="831"/>
      <c r="I240" s="831">
        <v>4436.47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571</v>
      </c>
      <c r="B241" s="822" t="s">
        <v>4958</v>
      </c>
      <c r="C241" s="822" t="s">
        <v>5340</v>
      </c>
      <c r="D241" s="822" t="s">
        <v>5358</v>
      </c>
      <c r="E241" s="822" t="s">
        <v>5359</v>
      </c>
      <c r="F241" s="831">
        <v>10</v>
      </c>
      <c r="G241" s="831">
        <v>41245.200000000012</v>
      </c>
      <c r="H241" s="831">
        <v>1.666666666666667</v>
      </c>
      <c r="I241" s="831">
        <v>4124.5200000000013</v>
      </c>
      <c r="J241" s="831">
        <v>6</v>
      </c>
      <c r="K241" s="831">
        <v>24747.120000000003</v>
      </c>
      <c r="L241" s="831">
        <v>1</v>
      </c>
      <c r="M241" s="831">
        <v>4124.5200000000004</v>
      </c>
      <c r="N241" s="831"/>
      <c r="O241" s="831"/>
      <c r="P241" s="827"/>
      <c r="Q241" s="832"/>
    </row>
    <row r="242" spans="1:17" ht="14.45" customHeight="1" x14ac:dyDescent="0.2">
      <c r="A242" s="821" t="s">
        <v>571</v>
      </c>
      <c r="B242" s="822" t="s">
        <v>4958</v>
      </c>
      <c r="C242" s="822" t="s">
        <v>5340</v>
      </c>
      <c r="D242" s="822" t="s">
        <v>5360</v>
      </c>
      <c r="E242" s="822" t="s">
        <v>5361</v>
      </c>
      <c r="F242" s="831">
        <v>5</v>
      </c>
      <c r="G242" s="831">
        <v>3037.0499999999997</v>
      </c>
      <c r="H242" s="831">
        <v>0.25</v>
      </c>
      <c r="I242" s="831">
        <v>607.41</v>
      </c>
      <c r="J242" s="831">
        <v>20</v>
      </c>
      <c r="K242" s="831">
        <v>12148.199999999999</v>
      </c>
      <c r="L242" s="831">
        <v>1</v>
      </c>
      <c r="M242" s="831">
        <v>607.41</v>
      </c>
      <c r="N242" s="831">
        <v>3</v>
      </c>
      <c r="O242" s="831">
        <v>1555.62</v>
      </c>
      <c r="P242" s="827">
        <v>0.128053538795871</v>
      </c>
      <c r="Q242" s="832">
        <v>518.54</v>
      </c>
    </row>
    <row r="243" spans="1:17" ht="14.45" customHeight="1" x14ac:dyDescent="0.2">
      <c r="A243" s="821" t="s">
        <v>571</v>
      </c>
      <c r="B243" s="822" t="s">
        <v>4958</v>
      </c>
      <c r="C243" s="822" t="s">
        <v>5340</v>
      </c>
      <c r="D243" s="822" t="s">
        <v>5360</v>
      </c>
      <c r="E243" s="822" t="s">
        <v>5362</v>
      </c>
      <c r="F243" s="831"/>
      <c r="G243" s="831"/>
      <c r="H243" s="831"/>
      <c r="I243" s="831"/>
      <c r="J243" s="831">
        <v>2</v>
      </c>
      <c r="K243" s="831">
        <v>1037.08</v>
      </c>
      <c r="L243" s="831">
        <v>1</v>
      </c>
      <c r="M243" s="831">
        <v>518.54</v>
      </c>
      <c r="N243" s="831">
        <v>2</v>
      </c>
      <c r="O243" s="831">
        <v>1037.08</v>
      </c>
      <c r="P243" s="827">
        <v>1</v>
      </c>
      <c r="Q243" s="832">
        <v>518.54</v>
      </c>
    </row>
    <row r="244" spans="1:17" ht="14.45" customHeight="1" x14ac:dyDescent="0.2">
      <c r="A244" s="821" t="s">
        <v>571</v>
      </c>
      <c r="B244" s="822" t="s">
        <v>4958</v>
      </c>
      <c r="C244" s="822" t="s">
        <v>5340</v>
      </c>
      <c r="D244" s="822" t="s">
        <v>5363</v>
      </c>
      <c r="E244" s="822" t="s">
        <v>5364</v>
      </c>
      <c r="F244" s="831"/>
      <c r="G244" s="831"/>
      <c r="H244" s="831"/>
      <c r="I244" s="831"/>
      <c r="J244" s="831">
        <v>3</v>
      </c>
      <c r="K244" s="831">
        <v>39204.090000000004</v>
      </c>
      <c r="L244" s="831">
        <v>1</v>
      </c>
      <c r="M244" s="831">
        <v>13068.03</v>
      </c>
      <c r="N244" s="831">
        <v>2</v>
      </c>
      <c r="O244" s="831">
        <v>22346</v>
      </c>
      <c r="P244" s="827">
        <v>0.56999154935110086</v>
      </c>
      <c r="Q244" s="832">
        <v>11173</v>
      </c>
    </row>
    <row r="245" spans="1:17" ht="14.45" customHeight="1" x14ac:dyDescent="0.2">
      <c r="A245" s="821" t="s">
        <v>571</v>
      </c>
      <c r="B245" s="822" t="s">
        <v>4958</v>
      </c>
      <c r="C245" s="822" t="s">
        <v>5340</v>
      </c>
      <c r="D245" s="822" t="s">
        <v>5365</v>
      </c>
      <c r="E245" s="822" t="s">
        <v>5366</v>
      </c>
      <c r="F245" s="831"/>
      <c r="G245" s="831"/>
      <c r="H245" s="831"/>
      <c r="I245" s="831"/>
      <c r="J245" s="831">
        <v>0.1</v>
      </c>
      <c r="K245" s="831">
        <v>18.34</v>
      </c>
      <c r="L245" s="831">
        <v>1</v>
      </c>
      <c r="M245" s="831">
        <v>183.39999999999998</v>
      </c>
      <c r="N245" s="831"/>
      <c r="O245" s="831"/>
      <c r="P245" s="827"/>
      <c r="Q245" s="832"/>
    </row>
    <row r="246" spans="1:17" ht="14.45" customHeight="1" x14ac:dyDescent="0.2">
      <c r="A246" s="821" t="s">
        <v>571</v>
      </c>
      <c r="B246" s="822" t="s">
        <v>4958</v>
      </c>
      <c r="C246" s="822" t="s">
        <v>5340</v>
      </c>
      <c r="D246" s="822" t="s">
        <v>5367</v>
      </c>
      <c r="E246" s="822" t="s">
        <v>5366</v>
      </c>
      <c r="F246" s="831">
        <v>3.3000000000000003</v>
      </c>
      <c r="G246" s="831">
        <v>3559.3199999999997</v>
      </c>
      <c r="H246" s="831">
        <v>1.1851047819456744</v>
      </c>
      <c r="I246" s="831">
        <v>1078.5818181818181</v>
      </c>
      <c r="J246" s="831">
        <v>2.8000000000000012</v>
      </c>
      <c r="K246" s="831">
        <v>3003.38</v>
      </c>
      <c r="L246" s="831">
        <v>1</v>
      </c>
      <c r="M246" s="831">
        <v>1072.6357142857139</v>
      </c>
      <c r="N246" s="831">
        <v>2.8000000000000012</v>
      </c>
      <c r="O246" s="831">
        <v>3001.1299999999997</v>
      </c>
      <c r="P246" s="827">
        <v>0.99925084404903797</v>
      </c>
      <c r="Q246" s="832">
        <v>1071.8321428571423</v>
      </c>
    </row>
    <row r="247" spans="1:17" ht="14.45" customHeight="1" x14ac:dyDescent="0.2">
      <c r="A247" s="821" t="s">
        <v>571</v>
      </c>
      <c r="B247" s="822" t="s">
        <v>4958</v>
      </c>
      <c r="C247" s="822" t="s">
        <v>5340</v>
      </c>
      <c r="D247" s="822" t="s">
        <v>5368</v>
      </c>
      <c r="E247" s="822" t="s">
        <v>5369</v>
      </c>
      <c r="F247" s="831">
        <v>77.099999999999994</v>
      </c>
      <c r="G247" s="831">
        <v>6711.55</v>
      </c>
      <c r="H247" s="831">
        <v>1.3876127821103383</v>
      </c>
      <c r="I247" s="831">
        <v>87.049935149156951</v>
      </c>
      <c r="J247" s="831">
        <v>56</v>
      </c>
      <c r="K247" s="831">
        <v>4836.76</v>
      </c>
      <c r="L247" s="831">
        <v>1</v>
      </c>
      <c r="M247" s="831">
        <v>86.370714285714286</v>
      </c>
      <c r="N247" s="831">
        <v>53</v>
      </c>
      <c r="O247" s="831">
        <v>4119.13</v>
      </c>
      <c r="P247" s="827">
        <v>0.8516300167880978</v>
      </c>
      <c r="Q247" s="832">
        <v>77.719433962264148</v>
      </c>
    </row>
    <row r="248" spans="1:17" ht="14.45" customHeight="1" x14ac:dyDescent="0.2">
      <c r="A248" s="821" t="s">
        <v>571</v>
      </c>
      <c r="B248" s="822" t="s">
        <v>4958</v>
      </c>
      <c r="C248" s="822" t="s">
        <v>5340</v>
      </c>
      <c r="D248" s="822" t="s">
        <v>5370</v>
      </c>
      <c r="E248" s="822" t="s">
        <v>5369</v>
      </c>
      <c r="F248" s="831">
        <v>29</v>
      </c>
      <c r="G248" s="831">
        <v>3741.87</v>
      </c>
      <c r="H248" s="831">
        <v>1.6111111111111112</v>
      </c>
      <c r="I248" s="831">
        <v>129.03</v>
      </c>
      <c r="J248" s="831">
        <v>18</v>
      </c>
      <c r="K248" s="831">
        <v>2322.54</v>
      </c>
      <c r="L248" s="831">
        <v>1</v>
      </c>
      <c r="M248" s="831">
        <v>129.03</v>
      </c>
      <c r="N248" s="831">
        <v>23</v>
      </c>
      <c r="O248" s="831">
        <v>2704.63</v>
      </c>
      <c r="P248" s="827">
        <v>1.1645138512146185</v>
      </c>
      <c r="Q248" s="832">
        <v>117.59260869565217</v>
      </c>
    </row>
    <row r="249" spans="1:17" ht="14.45" customHeight="1" x14ac:dyDescent="0.2">
      <c r="A249" s="821" t="s">
        <v>571</v>
      </c>
      <c r="B249" s="822" t="s">
        <v>4958</v>
      </c>
      <c r="C249" s="822" t="s">
        <v>5340</v>
      </c>
      <c r="D249" s="822" t="s">
        <v>5371</v>
      </c>
      <c r="E249" s="822" t="s">
        <v>5372</v>
      </c>
      <c r="F249" s="831">
        <v>9</v>
      </c>
      <c r="G249" s="831">
        <v>7883.37</v>
      </c>
      <c r="H249" s="831">
        <v>1.8</v>
      </c>
      <c r="I249" s="831">
        <v>875.93</v>
      </c>
      <c r="J249" s="831">
        <v>5</v>
      </c>
      <c r="K249" s="831">
        <v>4379.6499999999996</v>
      </c>
      <c r="L249" s="831">
        <v>1</v>
      </c>
      <c r="M249" s="831">
        <v>875.93</v>
      </c>
      <c r="N249" s="831">
        <v>4</v>
      </c>
      <c r="O249" s="831">
        <v>2994.3</v>
      </c>
      <c r="P249" s="827">
        <v>0.68368476933088274</v>
      </c>
      <c r="Q249" s="832">
        <v>748.57500000000005</v>
      </c>
    </row>
    <row r="250" spans="1:17" ht="14.45" customHeight="1" x14ac:dyDescent="0.2">
      <c r="A250" s="821" t="s">
        <v>571</v>
      </c>
      <c r="B250" s="822" t="s">
        <v>4958</v>
      </c>
      <c r="C250" s="822" t="s">
        <v>5340</v>
      </c>
      <c r="D250" s="822" t="s">
        <v>5373</v>
      </c>
      <c r="E250" s="822" t="s">
        <v>5374</v>
      </c>
      <c r="F250" s="831">
        <v>1.7999999999999998</v>
      </c>
      <c r="G250" s="831">
        <v>206.28</v>
      </c>
      <c r="H250" s="831">
        <v>0.62065230472981103</v>
      </c>
      <c r="I250" s="831">
        <v>114.60000000000001</v>
      </c>
      <c r="J250" s="831">
        <v>2.9</v>
      </c>
      <c r="K250" s="831">
        <v>332.36</v>
      </c>
      <c r="L250" s="831">
        <v>1</v>
      </c>
      <c r="M250" s="831">
        <v>114.60689655172415</v>
      </c>
      <c r="N250" s="831">
        <v>1.2</v>
      </c>
      <c r="O250" s="831">
        <v>137.53</v>
      </c>
      <c r="P250" s="827">
        <v>0.41379829100974846</v>
      </c>
      <c r="Q250" s="832">
        <v>114.60833333333333</v>
      </c>
    </row>
    <row r="251" spans="1:17" ht="14.45" customHeight="1" x14ac:dyDescent="0.2">
      <c r="A251" s="821" t="s">
        <v>571</v>
      </c>
      <c r="B251" s="822" t="s">
        <v>4958</v>
      </c>
      <c r="C251" s="822" t="s">
        <v>5340</v>
      </c>
      <c r="D251" s="822" t="s">
        <v>5375</v>
      </c>
      <c r="E251" s="822" t="s">
        <v>5374</v>
      </c>
      <c r="F251" s="831">
        <v>0.5</v>
      </c>
      <c r="G251" s="831">
        <v>68.949999999999989</v>
      </c>
      <c r="H251" s="831">
        <v>0.27774420946626383</v>
      </c>
      <c r="I251" s="831">
        <v>137.89999999999998</v>
      </c>
      <c r="J251" s="831">
        <v>1.8</v>
      </c>
      <c r="K251" s="831">
        <v>248.25</v>
      </c>
      <c r="L251" s="831">
        <v>1</v>
      </c>
      <c r="M251" s="831">
        <v>137.91666666666666</v>
      </c>
      <c r="N251" s="831">
        <v>0.7</v>
      </c>
      <c r="O251" s="831">
        <v>96.529999999999987</v>
      </c>
      <c r="P251" s="827">
        <v>0.38884189325276936</v>
      </c>
      <c r="Q251" s="832">
        <v>137.89999999999998</v>
      </c>
    </row>
    <row r="252" spans="1:17" ht="14.45" customHeight="1" x14ac:dyDescent="0.2">
      <c r="A252" s="821" t="s">
        <v>571</v>
      </c>
      <c r="B252" s="822" t="s">
        <v>4958</v>
      </c>
      <c r="C252" s="822" t="s">
        <v>5340</v>
      </c>
      <c r="D252" s="822" t="s">
        <v>5376</v>
      </c>
      <c r="E252" s="822" t="s">
        <v>5374</v>
      </c>
      <c r="F252" s="831">
        <v>23.4</v>
      </c>
      <c r="G252" s="831">
        <v>14732.14</v>
      </c>
      <c r="H252" s="831">
        <v>0.83273925198884413</v>
      </c>
      <c r="I252" s="831">
        <v>629.57863247863247</v>
      </c>
      <c r="J252" s="831">
        <v>28.100000000000005</v>
      </c>
      <c r="K252" s="831">
        <v>17691.18</v>
      </c>
      <c r="L252" s="831">
        <v>1</v>
      </c>
      <c r="M252" s="831">
        <v>629.57935943060488</v>
      </c>
      <c r="N252" s="831">
        <v>21.800000000000004</v>
      </c>
      <c r="O252" s="831">
        <v>13724.869999999997</v>
      </c>
      <c r="P252" s="827">
        <v>0.77580297074587434</v>
      </c>
      <c r="Q252" s="832">
        <v>629.58119266055019</v>
      </c>
    </row>
    <row r="253" spans="1:17" ht="14.45" customHeight="1" x14ac:dyDescent="0.2">
      <c r="A253" s="821" t="s">
        <v>571</v>
      </c>
      <c r="B253" s="822" t="s">
        <v>4958</v>
      </c>
      <c r="C253" s="822" t="s">
        <v>5340</v>
      </c>
      <c r="D253" s="822" t="s">
        <v>5377</v>
      </c>
      <c r="E253" s="822" t="s">
        <v>5378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2000.08</v>
      </c>
      <c r="P253" s="827"/>
      <c r="Q253" s="832">
        <v>1000.04</v>
      </c>
    </row>
    <row r="254" spans="1:17" ht="14.45" customHeight="1" x14ac:dyDescent="0.2">
      <c r="A254" s="821" t="s">
        <v>571</v>
      </c>
      <c r="B254" s="822" t="s">
        <v>4958</v>
      </c>
      <c r="C254" s="822" t="s">
        <v>5340</v>
      </c>
      <c r="D254" s="822" t="s">
        <v>5379</v>
      </c>
      <c r="E254" s="822" t="s">
        <v>5380</v>
      </c>
      <c r="F254" s="831">
        <v>4</v>
      </c>
      <c r="G254" s="831">
        <v>8447.2000000000007</v>
      </c>
      <c r="H254" s="831"/>
      <c r="I254" s="831">
        <v>2111.8000000000002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571</v>
      </c>
      <c r="B255" s="822" t="s">
        <v>4958</v>
      </c>
      <c r="C255" s="822" t="s">
        <v>5340</v>
      </c>
      <c r="D255" s="822" t="s">
        <v>5381</v>
      </c>
      <c r="E255" s="822" t="s">
        <v>5382</v>
      </c>
      <c r="F255" s="831">
        <v>72</v>
      </c>
      <c r="G255" s="831">
        <v>74468.87999999999</v>
      </c>
      <c r="H255" s="831">
        <v>1.3584905660377355</v>
      </c>
      <c r="I255" s="831">
        <v>1034.29</v>
      </c>
      <c r="J255" s="831">
        <v>53</v>
      </c>
      <c r="K255" s="831">
        <v>54817.37</v>
      </c>
      <c r="L255" s="831">
        <v>1</v>
      </c>
      <c r="M255" s="831">
        <v>1034.29</v>
      </c>
      <c r="N255" s="831">
        <v>41</v>
      </c>
      <c r="O255" s="831">
        <v>36246.050000000003</v>
      </c>
      <c r="P255" s="827">
        <v>0.66121468432360042</v>
      </c>
      <c r="Q255" s="832">
        <v>884.05000000000007</v>
      </c>
    </row>
    <row r="256" spans="1:17" ht="14.45" customHeight="1" x14ac:dyDescent="0.2">
      <c r="A256" s="821" t="s">
        <v>571</v>
      </c>
      <c r="B256" s="822" t="s">
        <v>4958</v>
      </c>
      <c r="C256" s="822" t="s">
        <v>5340</v>
      </c>
      <c r="D256" s="822" t="s">
        <v>5381</v>
      </c>
      <c r="E256" s="822" t="s">
        <v>5383</v>
      </c>
      <c r="F256" s="831">
        <v>11</v>
      </c>
      <c r="G256" s="831">
        <v>11377.189999999999</v>
      </c>
      <c r="H256" s="831">
        <v>0.58392835513255048</v>
      </c>
      <c r="I256" s="831">
        <v>1034.29</v>
      </c>
      <c r="J256" s="831">
        <v>20</v>
      </c>
      <c r="K256" s="831">
        <v>19483.88</v>
      </c>
      <c r="L256" s="831">
        <v>1</v>
      </c>
      <c r="M256" s="831">
        <v>974.19400000000007</v>
      </c>
      <c r="N256" s="831">
        <v>22</v>
      </c>
      <c r="O256" s="831">
        <v>19449.099999999999</v>
      </c>
      <c r="P256" s="827">
        <v>0.99821493460234811</v>
      </c>
      <c r="Q256" s="832">
        <v>884.05</v>
      </c>
    </row>
    <row r="257" spans="1:17" ht="14.45" customHeight="1" x14ac:dyDescent="0.2">
      <c r="A257" s="821" t="s">
        <v>571</v>
      </c>
      <c r="B257" s="822" t="s">
        <v>4958</v>
      </c>
      <c r="C257" s="822" t="s">
        <v>5340</v>
      </c>
      <c r="D257" s="822" t="s">
        <v>5384</v>
      </c>
      <c r="E257" s="822" t="s">
        <v>5382</v>
      </c>
      <c r="F257" s="831">
        <v>73</v>
      </c>
      <c r="G257" s="831">
        <v>80269.34</v>
      </c>
      <c r="H257" s="831">
        <v>2.0277777777777777</v>
      </c>
      <c r="I257" s="831">
        <v>1099.58</v>
      </c>
      <c r="J257" s="831">
        <v>36</v>
      </c>
      <c r="K257" s="831">
        <v>39584.879999999997</v>
      </c>
      <c r="L257" s="831">
        <v>1</v>
      </c>
      <c r="M257" s="831">
        <v>1099.58</v>
      </c>
      <c r="N257" s="831">
        <v>50</v>
      </c>
      <c r="O257" s="831">
        <v>46981.259999999987</v>
      </c>
      <c r="P257" s="827">
        <v>1.1868486149256987</v>
      </c>
      <c r="Q257" s="832">
        <v>939.62519999999972</v>
      </c>
    </row>
    <row r="258" spans="1:17" ht="14.45" customHeight="1" x14ac:dyDescent="0.2">
      <c r="A258" s="821" t="s">
        <v>571</v>
      </c>
      <c r="B258" s="822" t="s">
        <v>4958</v>
      </c>
      <c r="C258" s="822" t="s">
        <v>5340</v>
      </c>
      <c r="D258" s="822" t="s">
        <v>5384</v>
      </c>
      <c r="E258" s="822" t="s">
        <v>5383</v>
      </c>
      <c r="F258" s="831">
        <v>4</v>
      </c>
      <c r="G258" s="831">
        <v>4398.32</v>
      </c>
      <c r="H258" s="831">
        <v>0.48351411576011616</v>
      </c>
      <c r="I258" s="831">
        <v>1099.58</v>
      </c>
      <c r="J258" s="831">
        <v>9</v>
      </c>
      <c r="K258" s="831">
        <v>9096.57</v>
      </c>
      <c r="L258" s="831">
        <v>1</v>
      </c>
      <c r="M258" s="831">
        <v>1010.73</v>
      </c>
      <c r="N258" s="831">
        <v>13</v>
      </c>
      <c r="O258" s="831">
        <v>12215.060000000001</v>
      </c>
      <c r="P258" s="827">
        <v>1.3428204257209038</v>
      </c>
      <c r="Q258" s="832">
        <v>939.62000000000012</v>
      </c>
    </row>
    <row r="259" spans="1:17" ht="14.45" customHeight="1" x14ac:dyDescent="0.2">
      <c r="A259" s="821" t="s">
        <v>571</v>
      </c>
      <c r="B259" s="822" t="s">
        <v>4958</v>
      </c>
      <c r="C259" s="822" t="s">
        <v>5340</v>
      </c>
      <c r="D259" s="822" t="s">
        <v>5385</v>
      </c>
      <c r="E259" s="822" t="s">
        <v>5382</v>
      </c>
      <c r="F259" s="831">
        <v>150</v>
      </c>
      <c r="G259" s="831">
        <v>177063</v>
      </c>
      <c r="H259" s="831">
        <v>2.054794520547945</v>
      </c>
      <c r="I259" s="831">
        <v>1180.42</v>
      </c>
      <c r="J259" s="831">
        <v>73</v>
      </c>
      <c r="K259" s="831">
        <v>86170.66</v>
      </c>
      <c r="L259" s="831">
        <v>1</v>
      </c>
      <c r="M259" s="831">
        <v>1180.42</v>
      </c>
      <c r="N259" s="831">
        <v>51</v>
      </c>
      <c r="O259" s="831">
        <v>51449.819999999992</v>
      </c>
      <c r="P259" s="827">
        <v>0.59706888632395283</v>
      </c>
      <c r="Q259" s="832">
        <v>1008.8199999999998</v>
      </c>
    </row>
    <row r="260" spans="1:17" ht="14.45" customHeight="1" x14ac:dyDescent="0.2">
      <c r="A260" s="821" t="s">
        <v>571</v>
      </c>
      <c r="B260" s="822" t="s">
        <v>4958</v>
      </c>
      <c r="C260" s="822" t="s">
        <v>5340</v>
      </c>
      <c r="D260" s="822" t="s">
        <v>5385</v>
      </c>
      <c r="E260" s="822" t="s">
        <v>5383</v>
      </c>
      <c r="F260" s="831">
        <v>2</v>
      </c>
      <c r="G260" s="831">
        <v>2360.84</v>
      </c>
      <c r="H260" s="831">
        <v>0.2600221601034432</v>
      </c>
      <c r="I260" s="831">
        <v>1180.42</v>
      </c>
      <c r="J260" s="831">
        <v>9</v>
      </c>
      <c r="K260" s="831">
        <v>9079.380000000001</v>
      </c>
      <c r="L260" s="831">
        <v>1</v>
      </c>
      <c r="M260" s="831">
        <v>1008.8200000000002</v>
      </c>
      <c r="N260" s="831">
        <v>12</v>
      </c>
      <c r="O260" s="831">
        <v>12105.84</v>
      </c>
      <c r="P260" s="827">
        <v>1.3333333333333333</v>
      </c>
      <c r="Q260" s="832">
        <v>1008.82</v>
      </c>
    </row>
    <row r="261" spans="1:17" ht="14.45" customHeight="1" x14ac:dyDescent="0.2">
      <c r="A261" s="821" t="s">
        <v>571</v>
      </c>
      <c r="B261" s="822" t="s">
        <v>4958</v>
      </c>
      <c r="C261" s="822" t="s">
        <v>5340</v>
      </c>
      <c r="D261" s="822" t="s">
        <v>5386</v>
      </c>
      <c r="E261" s="822" t="s">
        <v>5382</v>
      </c>
      <c r="F261" s="831">
        <v>95</v>
      </c>
      <c r="G261" s="831">
        <v>118539.09999999999</v>
      </c>
      <c r="H261" s="831">
        <v>1.7924528301886793</v>
      </c>
      <c r="I261" s="831">
        <v>1247.78</v>
      </c>
      <c r="J261" s="831">
        <v>53</v>
      </c>
      <c r="K261" s="831">
        <v>66132.34</v>
      </c>
      <c r="L261" s="831">
        <v>1</v>
      </c>
      <c r="M261" s="831">
        <v>1247.78</v>
      </c>
      <c r="N261" s="831">
        <v>25</v>
      </c>
      <c r="O261" s="831">
        <v>26636.65</v>
      </c>
      <c r="P261" s="827">
        <v>0.40277797519337744</v>
      </c>
      <c r="Q261" s="832">
        <v>1065.4660000000001</v>
      </c>
    </row>
    <row r="262" spans="1:17" ht="14.45" customHeight="1" x14ac:dyDescent="0.2">
      <c r="A262" s="821" t="s">
        <v>571</v>
      </c>
      <c r="B262" s="822" t="s">
        <v>4958</v>
      </c>
      <c r="C262" s="822" t="s">
        <v>5340</v>
      </c>
      <c r="D262" s="822" t="s">
        <v>5386</v>
      </c>
      <c r="E262" s="822" t="s">
        <v>5383</v>
      </c>
      <c r="F262" s="831">
        <v>3</v>
      </c>
      <c r="G262" s="831">
        <v>3743.34</v>
      </c>
      <c r="H262" s="831">
        <v>0.309558049473518</v>
      </c>
      <c r="I262" s="831">
        <v>1247.78</v>
      </c>
      <c r="J262" s="831">
        <v>11</v>
      </c>
      <c r="K262" s="831">
        <v>12092.529999999999</v>
      </c>
      <c r="L262" s="831">
        <v>1</v>
      </c>
      <c r="M262" s="831">
        <v>1099.320909090909</v>
      </c>
      <c r="N262" s="831">
        <v>11</v>
      </c>
      <c r="O262" s="831">
        <v>11729.63</v>
      </c>
      <c r="P262" s="827">
        <v>0.96998973746602246</v>
      </c>
      <c r="Q262" s="832">
        <v>1066.33</v>
      </c>
    </row>
    <row r="263" spans="1:17" ht="14.45" customHeight="1" x14ac:dyDescent="0.2">
      <c r="A263" s="821" t="s">
        <v>571</v>
      </c>
      <c r="B263" s="822" t="s">
        <v>4958</v>
      </c>
      <c r="C263" s="822" t="s">
        <v>5340</v>
      </c>
      <c r="D263" s="822" t="s">
        <v>5387</v>
      </c>
      <c r="E263" s="822" t="s">
        <v>5382</v>
      </c>
      <c r="F263" s="831">
        <v>21</v>
      </c>
      <c r="G263" s="831">
        <v>28902.09</v>
      </c>
      <c r="H263" s="831">
        <v>2.333333333333333</v>
      </c>
      <c r="I263" s="831">
        <v>1376.29</v>
      </c>
      <c r="J263" s="831">
        <v>9</v>
      </c>
      <c r="K263" s="831">
        <v>12386.61</v>
      </c>
      <c r="L263" s="831">
        <v>1</v>
      </c>
      <c r="M263" s="831">
        <v>1376.29</v>
      </c>
      <c r="N263" s="831">
        <v>3</v>
      </c>
      <c r="O263" s="831">
        <v>3529.38</v>
      </c>
      <c r="P263" s="827">
        <v>0.28493510330913785</v>
      </c>
      <c r="Q263" s="832">
        <v>1176.46</v>
      </c>
    </row>
    <row r="264" spans="1:17" ht="14.45" customHeight="1" x14ac:dyDescent="0.2">
      <c r="A264" s="821" t="s">
        <v>571</v>
      </c>
      <c r="B264" s="822" t="s">
        <v>4958</v>
      </c>
      <c r="C264" s="822" t="s">
        <v>5340</v>
      </c>
      <c r="D264" s="822" t="s">
        <v>5387</v>
      </c>
      <c r="E264" s="822" t="s">
        <v>5383</v>
      </c>
      <c r="F264" s="831">
        <v>7</v>
      </c>
      <c r="G264" s="831">
        <v>9634.0299999999988</v>
      </c>
      <c r="H264" s="831">
        <v>6.9999999999999991</v>
      </c>
      <c r="I264" s="831">
        <v>1376.2899999999997</v>
      </c>
      <c r="J264" s="831">
        <v>1</v>
      </c>
      <c r="K264" s="831">
        <v>1376.29</v>
      </c>
      <c r="L264" s="831">
        <v>1</v>
      </c>
      <c r="M264" s="831">
        <v>1376.29</v>
      </c>
      <c r="N264" s="831"/>
      <c r="O264" s="831"/>
      <c r="P264" s="827"/>
      <c r="Q264" s="832"/>
    </row>
    <row r="265" spans="1:17" ht="14.45" customHeight="1" x14ac:dyDescent="0.2">
      <c r="A265" s="821" t="s">
        <v>571</v>
      </c>
      <c r="B265" s="822" t="s">
        <v>4958</v>
      </c>
      <c r="C265" s="822" t="s">
        <v>5340</v>
      </c>
      <c r="D265" s="822" t="s">
        <v>5388</v>
      </c>
      <c r="E265" s="822" t="s">
        <v>5389</v>
      </c>
      <c r="F265" s="831">
        <v>9</v>
      </c>
      <c r="G265" s="831">
        <v>95632.56</v>
      </c>
      <c r="H265" s="831">
        <v>3</v>
      </c>
      <c r="I265" s="831">
        <v>10625.84</v>
      </c>
      <c r="J265" s="831">
        <v>3</v>
      </c>
      <c r="K265" s="831">
        <v>31877.52</v>
      </c>
      <c r="L265" s="831">
        <v>1</v>
      </c>
      <c r="M265" s="831">
        <v>10625.84</v>
      </c>
      <c r="N265" s="831">
        <v>1</v>
      </c>
      <c r="O265" s="831">
        <v>9084.2099999999991</v>
      </c>
      <c r="P265" s="827">
        <v>0.28497229395511314</v>
      </c>
      <c r="Q265" s="832">
        <v>9084.2099999999991</v>
      </c>
    </row>
    <row r="266" spans="1:17" ht="14.45" customHeight="1" x14ac:dyDescent="0.2">
      <c r="A266" s="821" t="s">
        <v>571</v>
      </c>
      <c r="B266" s="822" t="s">
        <v>4958</v>
      </c>
      <c r="C266" s="822" t="s">
        <v>5340</v>
      </c>
      <c r="D266" s="822" t="s">
        <v>5388</v>
      </c>
      <c r="E266" s="822" t="s">
        <v>5390</v>
      </c>
      <c r="F266" s="831">
        <v>1</v>
      </c>
      <c r="G266" s="831">
        <v>10625.84</v>
      </c>
      <c r="H266" s="831">
        <v>0.38990145171310076</v>
      </c>
      <c r="I266" s="831">
        <v>10625.84</v>
      </c>
      <c r="J266" s="831">
        <v>3</v>
      </c>
      <c r="K266" s="831">
        <v>27252.629999999997</v>
      </c>
      <c r="L266" s="831">
        <v>1</v>
      </c>
      <c r="M266" s="831">
        <v>9084.2099999999991</v>
      </c>
      <c r="N266" s="831">
        <v>1</v>
      </c>
      <c r="O266" s="831">
        <v>9084.2099999999991</v>
      </c>
      <c r="P266" s="827">
        <v>0.33333333333333331</v>
      </c>
      <c r="Q266" s="832">
        <v>9084.2099999999991</v>
      </c>
    </row>
    <row r="267" spans="1:17" ht="14.45" customHeight="1" x14ac:dyDescent="0.2">
      <c r="A267" s="821" t="s">
        <v>571</v>
      </c>
      <c r="B267" s="822" t="s">
        <v>4958</v>
      </c>
      <c r="C267" s="822" t="s">
        <v>5340</v>
      </c>
      <c r="D267" s="822" t="s">
        <v>5391</v>
      </c>
      <c r="E267" s="822" t="s">
        <v>5392</v>
      </c>
      <c r="F267" s="831">
        <v>4</v>
      </c>
      <c r="G267" s="831">
        <v>7775.6</v>
      </c>
      <c r="H267" s="831">
        <v>0.26863324424495527</v>
      </c>
      <c r="I267" s="831">
        <v>1943.9</v>
      </c>
      <c r="J267" s="831">
        <v>16</v>
      </c>
      <c r="K267" s="831">
        <v>28945.040000000001</v>
      </c>
      <c r="L267" s="831">
        <v>1</v>
      </c>
      <c r="M267" s="831">
        <v>1809.0650000000001</v>
      </c>
      <c r="N267" s="831">
        <v>8</v>
      </c>
      <c r="O267" s="831">
        <v>12689.86</v>
      </c>
      <c r="P267" s="827">
        <v>0.43841224610503216</v>
      </c>
      <c r="Q267" s="832">
        <v>1586.2325000000001</v>
      </c>
    </row>
    <row r="268" spans="1:17" ht="14.45" customHeight="1" x14ac:dyDescent="0.2">
      <c r="A268" s="821" t="s">
        <v>571</v>
      </c>
      <c r="B268" s="822" t="s">
        <v>4958</v>
      </c>
      <c r="C268" s="822" t="s">
        <v>5340</v>
      </c>
      <c r="D268" s="822" t="s">
        <v>5393</v>
      </c>
      <c r="E268" s="822" t="s">
        <v>5392</v>
      </c>
      <c r="F268" s="831">
        <v>4</v>
      </c>
      <c r="G268" s="831">
        <v>7775.6</v>
      </c>
      <c r="H268" s="831">
        <v>0.26695872501424817</v>
      </c>
      <c r="I268" s="831">
        <v>1943.9</v>
      </c>
      <c r="J268" s="831">
        <v>16</v>
      </c>
      <c r="K268" s="831">
        <v>29126.6</v>
      </c>
      <c r="L268" s="831">
        <v>1</v>
      </c>
      <c r="M268" s="831">
        <v>1820.4124999999999</v>
      </c>
      <c r="N268" s="831">
        <v>8</v>
      </c>
      <c r="O268" s="831">
        <v>12916.8</v>
      </c>
      <c r="P268" s="827">
        <v>0.44347091661917287</v>
      </c>
      <c r="Q268" s="832">
        <v>1614.6</v>
      </c>
    </row>
    <row r="269" spans="1:17" ht="14.45" customHeight="1" x14ac:dyDescent="0.2">
      <c r="A269" s="821" t="s">
        <v>571</v>
      </c>
      <c r="B269" s="822" t="s">
        <v>4958</v>
      </c>
      <c r="C269" s="822" t="s">
        <v>5340</v>
      </c>
      <c r="D269" s="822" t="s">
        <v>5394</v>
      </c>
      <c r="E269" s="822" t="s">
        <v>5395</v>
      </c>
      <c r="F269" s="831">
        <v>6</v>
      </c>
      <c r="G269" s="831">
        <v>21078</v>
      </c>
      <c r="H269" s="831"/>
      <c r="I269" s="831">
        <v>3513</v>
      </c>
      <c r="J269" s="831"/>
      <c r="K269" s="831"/>
      <c r="L269" s="831"/>
      <c r="M269" s="831"/>
      <c r="N269" s="831">
        <v>4</v>
      </c>
      <c r="O269" s="831">
        <v>14052</v>
      </c>
      <c r="P269" s="827"/>
      <c r="Q269" s="832">
        <v>3513</v>
      </c>
    </row>
    <row r="270" spans="1:17" ht="14.45" customHeight="1" x14ac:dyDescent="0.2">
      <c r="A270" s="821" t="s">
        <v>571</v>
      </c>
      <c r="B270" s="822" t="s">
        <v>4958</v>
      </c>
      <c r="C270" s="822" t="s">
        <v>5340</v>
      </c>
      <c r="D270" s="822" t="s">
        <v>5396</v>
      </c>
      <c r="E270" s="822" t="s">
        <v>5397</v>
      </c>
      <c r="F270" s="831">
        <v>4</v>
      </c>
      <c r="G270" s="831">
        <v>1998.12</v>
      </c>
      <c r="H270" s="831">
        <v>1</v>
      </c>
      <c r="I270" s="831">
        <v>499.53</v>
      </c>
      <c r="J270" s="831">
        <v>4</v>
      </c>
      <c r="K270" s="831">
        <v>1998.12</v>
      </c>
      <c r="L270" s="831">
        <v>1</v>
      </c>
      <c r="M270" s="831">
        <v>499.53</v>
      </c>
      <c r="N270" s="831">
        <v>4</v>
      </c>
      <c r="O270" s="831">
        <v>1998.12</v>
      </c>
      <c r="P270" s="827">
        <v>1</v>
      </c>
      <c r="Q270" s="832">
        <v>499.53</v>
      </c>
    </row>
    <row r="271" spans="1:17" ht="14.45" customHeight="1" x14ac:dyDescent="0.2">
      <c r="A271" s="821" t="s">
        <v>571</v>
      </c>
      <c r="B271" s="822" t="s">
        <v>4958</v>
      </c>
      <c r="C271" s="822" t="s">
        <v>5340</v>
      </c>
      <c r="D271" s="822" t="s">
        <v>5398</v>
      </c>
      <c r="E271" s="822" t="s">
        <v>5399</v>
      </c>
      <c r="F271" s="831">
        <v>1</v>
      </c>
      <c r="G271" s="831">
        <v>9657.8700000000008</v>
      </c>
      <c r="H271" s="831">
        <v>1</v>
      </c>
      <c r="I271" s="831">
        <v>9657.8700000000008</v>
      </c>
      <c r="J271" s="831">
        <v>1</v>
      </c>
      <c r="K271" s="831">
        <v>9657.8700000000008</v>
      </c>
      <c r="L271" s="831">
        <v>1</v>
      </c>
      <c r="M271" s="831">
        <v>9657.8700000000008</v>
      </c>
      <c r="N271" s="831">
        <v>1</v>
      </c>
      <c r="O271" s="831">
        <v>9657.8700000000008</v>
      </c>
      <c r="P271" s="827">
        <v>1</v>
      </c>
      <c r="Q271" s="832">
        <v>9657.8700000000008</v>
      </c>
    </row>
    <row r="272" spans="1:17" ht="14.45" customHeight="1" x14ac:dyDescent="0.2">
      <c r="A272" s="821" t="s">
        <v>571</v>
      </c>
      <c r="B272" s="822" t="s">
        <v>4958</v>
      </c>
      <c r="C272" s="822" t="s">
        <v>5340</v>
      </c>
      <c r="D272" s="822" t="s">
        <v>5400</v>
      </c>
      <c r="E272" s="822" t="s">
        <v>5369</v>
      </c>
      <c r="F272" s="831">
        <v>259</v>
      </c>
      <c r="G272" s="831">
        <v>17876.18</v>
      </c>
      <c r="H272" s="831">
        <v>0.714337148874019</v>
      </c>
      <c r="I272" s="831">
        <v>69.02</v>
      </c>
      <c r="J272" s="831">
        <v>370</v>
      </c>
      <c r="K272" s="831">
        <v>25024.850000000009</v>
      </c>
      <c r="L272" s="831">
        <v>1</v>
      </c>
      <c r="M272" s="831">
        <v>67.634729729729756</v>
      </c>
      <c r="N272" s="831">
        <v>310</v>
      </c>
      <c r="O272" s="831">
        <v>18280.7</v>
      </c>
      <c r="P272" s="827">
        <v>0.73050188113015635</v>
      </c>
      <c r="Q272" s="832">
        <v>58.97</v>
      </c>
    </row>
    <row r="273" spans="1:17" ht="14.45" customHeight="1" x14ac:dyDescent="0.2">
      <c r="A273" s="821" t="s">
        <v>571</v>
      </c>
      <c r="B273" s="822" t="s">
        <v>4958</v>
      </c>
      <c r="C273" s="822" t="s">
        <v>5340</v>
      </c>
      <c r="D273" s="822" t="s">
        <v>5401</v>
      </c>
      <c r="E273" s="822" t="s">
        <v>5369</v>
      </c>
      <c r="F273" s="831">
        <v>33</v>
      </c>
      <c r="G273" s="831">
        <v>2804.34</v>
      </c>
      <c r="H273" s="831">
        <v>1.8333333333333333</v>
      </c>
      <c r="I273" s="831">
        <v>84.98</v>
      </c>
      <c r="J273" s="831">
        <v>18</v>
      </c>
      <c r="K273" s="831">
        <v>1529.64</v>
      </c>
      <c r="L273" s="831">
        <v>1</v>
      </c>
      <c r="M273" s="831">
        <v>84.98</v>
      </c>
      <c r="N273" s="831">
        <v>31</v>
      </c>
      <c r="O273" s="831">
        <v>2498.31</v>
      </c>
      <c r="P273" s="827">
        <v>1.6332666509767002</v>
      </c>
      <c r="Q273" s="832">
        <v>80.590645161290325</v>
      </c>
    </row>
    <row r="274" spans="1:17" ht="14.45" customHeight="1" x14ac:dyDescent="0.2">
      <c r="A274" s="821" t="s">
        <v>571</v>
      </c>
      <c r="B274" s="822" t="s">
        <v>4958</v>
      </c>
      <c r="C274" s="822" t="s">
        <v>5340</v>
      </c>
      <c r="D274" s="822" t="s">
        <v>5402</v>
      </c>
      <c r="E274" s="822" t="s">
        <v>5364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1370.07</v>
      </c>
      <c r="P274" s="827"/>
      <c r="Q274" s="832">
        <v>1370.07</v>
      </c>
    </row>
    <row r="275" spans="1:17" ht="14.45" customHeight="1" x14ac:dyDescent="0.2">
      <c r="A275" s="821" t="s">
        <v>571</v>
      </c>
      <c r="B275" s="822" t="s">
        <v>4958</v>
      </c>
      <c r="C275" s="822" t="s">
        <v>5340</v>
      </c>
      <c r="D275" s="822" t="s">
        <v>5403</v>
      </c>
      <c r="E275" s="822" t="s">
        <v>5404</v>
      </c>
      <c r="F275" s="831">
        <v>56</v>
      </c>
      <c r="G275" s="831">
        <v>12883.92</v>
      </c>
      <c r="H275" s="831">
        <v>0.80000000000000027</v>
      </c>
      <c r="I275" s="831">
        <v>230.07</v>
      </c>
      <c r="J275" s="831">
        <v>70</v>
      </c>
      <c r="K275" s="831">
        <v>16104.899999999994</v>
      </c>
      <c r="L275" s="831">
        <v>1</v>
      </c>
      <c r="M275" s="831">
        <v>230.06999999999991</v>
      </c>
      <c r="N275" s="831">
        <v>15</v>
      </c>
      <c r="O275" s="831">
        <v>2938.65</v>
      </c>
      <c r="P275" s="827">
        <v>0.1824693105824936</v>
      </c>
      <c r="Q275" s="832">
        <v>195.91</v>
      </c>
    </row>
    <row r="276" spans="1:17" ht="14.45" customHeight="1" x14ac:dyDescent="0.2">
      <c r="A276" s="821" t="s">
        <v>571</v>
      </c>
      <c r="B276" s="822" t="s">
        <v>4958</v>
      </c>
      <c r="C276" s="822" t="s">
        <v>5340</v>
      </c>
      <c r="D276" s="822" t="s">
        <v>5403</v>
      </c>
      <c r="E276" s="822" t="s">
        <v>5405</v>
      </c>
      <c r="F276" s="831">
        <v>18</v>
      </c>
      <c r="G276" s="831">
        <v>4141.26</v>
      </c>
      <c r="H276" s="831">
        <v>21.137505104124134</v>
      </c>
      <c r="I276" s="831">
        <v>230.07000000000002</v>
      </c>
      <c r="J276" s="831">
        <v>1</v>
      </c>
      <c r="K276" s="831">
        <v>195.92</v>
      </c>
      <c r="L276" s="831">
        <v>1</v>
      </c>
      <c r="M276" s="831">
        <v>195.92</v>
      </c>
      <c r="N276" s="831">
        <v>29</v>
      </c>
      <c r="O276" s="831">
        <v>5681.3899999999994</v>
      </c>
      <c r="P276" s="827">
        <v>28.998519804001631</v>
      </c>
      <c r="Q276" s="832">
        <v>195.90999999999997</v>
      </c>
    </row>
    <row r="277" spans="1:17" ht="14.45" customHeight="1" x14ac:dyDescent="0.2">
      <c r="A277" s="821" t="s">
        <v>571</v>
      </c>
      <c r="B277" s="822" t="s">
        <v>4958</v>
      </c>
      <c r="C277" s="822" t="s">
        <v>5340</v>
      </c>
      <c r="D277" s="822" t="s">
        <v>5406</v>
      </c>
      <c r="E277" s="822" t="s">
        <v>5407</v>
      </c>
      <c r="F277" s="831">
        <v>4</v>
      </c>
      <c r="G277" s="831">
        <v>493.32</v>
      </c>
      <c r="H277" s="831">
        <v>0.31845382187191351</v>
      </c>
      <c r="I277" s="831">
        <v>123.33</v>
      </c>
      <c r="J277" s="831">
        <v>13</v>
      </c>
      <c r="K277" s="831">
        <v>1549.1100000000001</v>
      </c>
      <c r="L277" s="831">
        <v>1</v>
      </c>
      <c r="M277" s="831">
        <v>119.16230769230771</v>
      </c>
      <c r="N277" s="831">
        <v>1</v>
      </c>
      <c r="O277" s="831">
        <v>105.27</v>
      </c>
      <c r="P277" s="827">
        <v>6.7955148440072027E-2</v>
      </c>
      <c r="Q277" s="832">
        <v>105.27</v>
      </c>
    </row>
    <row r="278" spans="1:17" ht="14.45" customHeight="1" x14ac:dyDescent="0.2">
      <c r="A278" s="821" t="s">
        <v>571</v>
      </c>
      <c r="B278" s="822" t="s">
        <v>4958</v>
      </c>
      <c r="C278" s="822" t="s">
        <v>5340</v>
      </c>
      <c r="D278" s="822" t="s">
        <v>5408</v>
      </c>
      <c r="E278" s="822" t="s">
        <v>5407</v>
      </c>
      <c r="F278" s="831">
        <v>1</v>
      </c>
      <c r="G278" s="831">
        <v>91.2</v>
      </c>
      <c r="H278" s="831"/>
      <c r="I278" s="831">
        <v>91.2</v>
      </c>
      <c r="J278" s="831"/>
      <c r="K278" s="831"/>
      <c r="L278" s="831"/>
      <c r="M278" s="831"/>
      <c r="N278" s="831">
        <v>1</v>
      </c>
      <c r="O278" s="831">
        <v>77.97</v>
      </c>
      <c r="P278" s="827"/>
      <c r="Q278" s="832">
        <v>77.97</v>
      </c>
    </row>
    <row r="279" spans="1:17" ht="14.45" customHeight="1" x14ac:dyDescent="0.2">
      <c r="A279" s="821" t="s">
        <v>571</v>
      </c>
      <c r="B279" s="822" t="s">
        <v>4958</v>
      </c>
      <c r="C279" s="822" t="s">
        <v>5340</v>
      </c>
      <c r="D279" s="822" t="s">
        <v>5409</v>
      </c>
      <c r="E279" s="822" t="s">
        <v>5410</v>
      </c>
      <c r="F279" s="831">
        <v>7</v>
      </c>
      <c r="G279" s="831">
        <v>1523.48</v>
      </c>
      <c r="H279" s="831">
        <v>0.26923076923076922</v>
      </c>
      <c r="I279" s="831">
        <v>217.64000000000001</v>
      </c>
      <c r="J279" s="831">
        <v>26</v>
      </c>
      <c r="K279" s="831">
        <v>5658.64</v>
      </c>
      <c r="L279" s="831">
        <v>1</v>
      </c>
      <c r="M279" s="831">
        <v>217.64000000000001</v>
      </c>
      <c r="N279" s="831">
        <v>15</v>
      </c>
      <c r="O279" s="831">
        <v>2777.9999999999995</v>
      </c>
      <c r="P279" s="827">
        <v>0.49093068299096593</v>
      </c>
      <c r="Q279" s="832">
        <v>185.19999999999996</v>
      </c>
    </row>
    <row r="280" spans="1:17" ht="14.45" customHeight="1" x14ac:dyDescent="0.2">
      <c r="A280" s="821" t="s">
        <v>571</v>
      </c>
      <c r="B280" s="822" t="s">
        <v>4958</v>
      </c>
      <c r="C280" s="822" t="s">
        <v>5340</v>
      </c>
      <c r="D280" s="822" t="s">
        <v>5411</v>
      </c>
      <c r="E280" s="822" t="s">
        <v>5410</v>
      </c>
      <c r="F280" s="831">
        <v>15</v>
      </c>
      <c r="G280" s="831">
        <v>3979.6499999999996</v>
      </c>
      <c r="H280" s="831">
        <v>3.7499999999999996</v>
      </c>
      <c r="I280" s="831">
        <v>265.31</v>
      </c>
      <c r="J280" s="831">
        <v>4</v>
      </c>
      <c r="K280" s="831">
        <v>1061.24</v>
      </c>
      <c r="L280" s="831">
        <v>1</v>
      </c>
      <c r="M280" s="831">
        <v>265.31</v>
      </c>
      <c r="N280" s="831">
        <v>10</v>
      </c>
      <c r="O280" s="831">
        <v>2261.23</v>
      </c>
      <c r="P280" s="827">
        <v>2.1307432814443481</v>
      </c>
      <c r="Q280" s="832">
        <v>226.12299999999999</v>
      </c>
    </row>
    <row r="281" spans="1:17" ht="14.45" customHeight="1" x14ac:dyDescent="0.2">
      <c r="A281" s="821" t="s">
        <v>571</v>
      </c>
      <c r="B281" s="822" t="s">
        <v>4958</v>
      </c>
      <c r="C281" s="822" t="s">
        <v>5340</v>
      </c>
      <c r="D281" s="822" t="s">
        <v>5412</v>
      </c>
      <c r="E281" s="822" t="s">
        <v>5413</v>
      </c>
      <c r="F281" s="831">
        <v>2</v>
      </c>
      <c r="G281" s="831">
        <v>1036.3599999999999</v>
      </c>
      <c r="H281" s="831">
        <v>0.5</v>
      </c>
      <c r="I281" s="831">
        <v>518.17999999999995</v>
      </c>
      <c r="J281" s="831">
        <v>4</v>
      </c>
      <c r="K281" s="831">
        <v>2072.7199999999998</v>
      </c>
      <c r="L281" s="831">
        <v>1</v>
      </c>
      <c r="M281" s="831">
        <v>518.17999999999995</v>
      </c>
      <c r="N281" s="831">
        <v>1</v>
      </c>
      <c r="O281" s="831">
        <v>518.17999999999995</v>
      </c>
      <c r="P281" s="827">
        <v>0.25</v>
      </c>
      <c r="Q281" s="832">
        <v>518.17999999999995</v>
      </c>
    </row>
    <row r="282" spans="1:17" ht="14.45" customHeight="1" x14ac:dyDescent="0.2">
      <c r="A282" s="821" t="s">
        <v>571</v>
      </c>
      <c r="B282" s="822" t="s">
        <v>4958</v>
      </c>
      <c r="C282" s="822" t="s">
        <v>5340</v>
      </c>
      <c r="D282" s="822" t="s">
        <v>5414</v>
      </c>
      <c r="E282" s="822" t="s">
        <v>5369</v>
      </c>
      <c r="F282" s="831">
        <v>11</v>
      </c>
      <c r="G282" s="831">
        <v>1060.1799999999998</v>
      </c>
      <c r="H282" s="831">
        <v>0.35483870967741932</v>
      </c>
      <c r="I282" s="831">
        <v>96.379999999999981</v>
      </c>
      <c r="J282" s="831">
        <v>31</v>
      </c>
      <c r="K282" s="831">
        <v>2987.7799999999997</v>
      </c>
      <c r="L282" s="831">
        <v>1</v>
      </c>
      <c r="M282" s="831">
        <v>96.38</v>
      </c>
      <c r="N282" s="831">
        <v>16</v>
      </c>
      <c r="O282" s="831">
        <v>1443.94</v>
      </c>
      <c r="P282" s="827">
        <v>0.48328190161256857</v>
      </c>
      <c r="Q282" s="832">
        <v>90.246250000000003</v>
      </c>
    </row>
    <row r="283" spans="1:17" ht="14.45" customHeight="1" x14ac:dyDescent="0.2">
      <c r="A283" s="821" t="s">
        <v>571</v>
      </c>
      <c r="B283" s="822" t="s">
        <v>4958</v>
      </c>
      <c r="C283" s="822" t="s">
        <v>5340</v>
      </c>
      <c r="D283" s="822" t="s">
        <v>5415</v>
      </c>
      <c r="E283" s="822" t="s">
        <v>5369</v>
      </c>
      <c r="F283" s="831">
        <v>23</v>
      </c>
      <c r="G283" s="831">
        <v>2788.75</v>
      </c>
      <c r="H283" s="831">
        <v>0.69696969696969702</v>
      </c>
      <c r="I283" s="831">
        <v>121.25</v>
      </c>
      <c r="J283" s="831">
        <v>33</v>
      </c>
      <c r="K283" s="831">
        <v>4001.25</v>
      </c>
      <c r="L283" s="831">
        <v>1</v>
      </c>
      <c r="M283" s="831">
        <v>121.25</v>
      </c>
      <c r="N283" s="831">
        <v>22</v>
      </c>
      <c r="O283" s="831">
        <v>2385.2600000000002</v>
      </c>
      <c r="P283" s="827">
        <v>0.59612870977819432</v>
      </c>
      <c r="Q283" s="832">
        <v>108.42090909090911</v>
      </c>
    </row>
    <row r="284" spans="1:17" ht="14.45" customHeight="1" x14ac:dyDescent="0.2">
      <c r="A284" s="821" t="s">
        <v>571</v>
      </c>
      <c r="B284" s="822" t="s">
        <v>4958</v>
      </c>
      <c r="C284" s="822" t="s">
        <v>5340</v>
      </c>
      <c r="D284" s="822" t="s">
        <v>5416</v>
      </c>
      <c r="E284" s="822" t="s">
        <v>5369</v>
      </c>
      <c r="F284" s="831">
        <v>10</v>
      </c>
      <c r="G284" s="831">
        <v>1036.4000000000001</v>
      </c>
      <c r="H284" s="831">
        <v>1.6666666666666667</v>
      </c>
      <c r="I284" s="831">
        <v>103.64000000000001</v>
      </c>
      <c r="J284" s="831">
        <v>6</v>
      </c>
      <c r="K284" s="831">
        <v>621.84</v>
      </c>
      <c r="L284" s="831">
        <v>1</v>
      </c>
      <c r="M284" s="831">
        <v>103.64</v>
      </c>
      <c r="N284" s="831">
        <v>4</v>
      </c>
      <c r="O284" s="831">
        <v>414.56</v>
      </c>
      <c r="P284" s="827">
        <v>0.66666666666666663</v>
      </c>
      <c r="Q284" s="832">
        <v>103.64</v>
      </c>
    </row>
    <row r="285" spans="1:17" ht="14.45" customHeight="1" x14ac:dyDescent="0.2">
      <c r="A285" s="821" t="s">
        <v>571</v>
      </c>
      <c r="B285" s="822" t="s">
        <v>4958</v>
      </c>
      <c r="C285" s="822" t="s">
        <v>5340</v>
      </c>
      <c r="D285" s="822" t="s">
        <v>5417</v>
      </c>
      <c r="E285" s="822" t="s">
        <v>5369</v>
      </c>
      <c r="F285" s="831">
        <v>9</v>
      </c>
      <c r="G285" s="831">
        <v>1026</v>
      </c>
      <c r="H285" s="831">
        <v>3</v>
      </c>
      <c r="I285" s="831">
        <v>114</v>
      </c>
      <c r="J285" s="831">
        <v>3</v>
      </c>
      <c r="K285" s="831">
        <v>342</v>
      </c>
      <c r="L285" s="831">
        <v>1</v>
      </c>
      <c r="M285" s="831">
        <v>114</v>
      </c>
      <c r="N285" s="831">
        <v>6</v>
      </c>
      <c r="O285" s="831">
        <v>4.9800000000000004</v>
      </c>
      <c r="P285" s="827">
        <v>1.4561403508771931E-2</v>
      </c>
      <c r="Q285" s="832">
        <v>0.83000000000000007</v>
      </c>
    </row>
    <row r="286" spans="1:17" ht="14.45" customHeight="1" x14ac:dyDescent="0.2">
      <c r="A286" s="821" t="s">
        <v>571</v>
      </c>
      <c r="B286" s="822" t="s">
        <v>4958</v>
      </c>
      <c r="C286" s="822" t="s">
        <v>5340</v>
      </c>
      <c r="D286" s="822" t="s">
        <v>5418</v>
      </c>
      <c r="E286" s="822" t="s">
        <v>5369</v>
      </c>
      <c r="F286" s="831">
        <v>3</v>
      </c>
      <c r="G286" s="831">
        <v>516.12</v>
      </c>
      <c r="H286" s="831">
        <v>0.6</v>
      </c>
      <c r="I286" s="831">
        <v>172.04</v>
      </c>
      <c r="J286" s="831">
        <v>5</v>
      </c>
      <c r="K286" s="831">
        <v>860.2</v>
      </c>
      <c r="L286" s="831">
        <v>1</v>
      </c>
      <c r="M286" s="831">
        <v>172.04000000000002</v>
      </c>
      <c r="N286" s="831"/>
      <c r="O286" s="831"/>
      <c r="P286" s="827"/>
      <c r="Q286" s="832"/>
    </row>
    <row r="287" spans="1:17" ht="14.45" customHeight="1" x14ac:dyDescent="0.2">
      <c r="A287" s="821" t="s">
        <v>571</v>
      </c>
      <c r="B287" s="822" t="s">
        <v>4958</v>
      </c>
      <c r="C287" s="822" t="s">
        <v>5340</v>
      </c>
      <c r="D287" s="822" t="s">
        <v>5419</v>
      </c>
      <c r="E287" s="822" t="s">
        <v>5369</v>
      </c>
      <c r="F287" s="831">
        <v>171</v>
      </c>
      <c r="G287" s="831">
        <v>15417.36</v>
      </c>
      <c r="H287" s="831">
        <v>1.2331914893617026</v>
      </c>
      <c r="I287" s="831">
        <v>90.16</v>
      </c>
      <c r="J287" s="831">
        <v>141</v>
      </c>
      <c r="K287" s="831">
        <v>12501.999999999996</v>
      </c>
      <c r="L287" s="831">
        <v>1</v>
      </c>
      <c r="M287" s="831">
        <v>88.666666666666643</v>
      </c>
      <c r="N287" s="831">
        <v>126</v>
      </c>
      <c r="O287" s="831">
        <v>9702</v>
      </c>
      <c r="P287" s="827">
        <v>0.77603583426651757</v>
      </c>
      <c r="Q287" s="832">
        <v>77</v>
      </c>
    </row>
    <row r="288" spans="1:17" ht="14.45" customHeight="1" x14ac:dyDescent="0.2">
      <c r="A288" s="821" t="s">
        <v>571</v>
      </c>
      <c r="B288" s="822" t="s">
        <v>4958</v>
      </c>
      <c r="C288" s="822" t="s">
        <v>5340</v>
      </c>
      <c r="D288" s="822" t="s">
        <v>5420</v>
      </c>
      <c r="E288" s="822" t="s">
        <v>5421</v>
      </c>
      <c r="F288" s="831">
        <v>6</v>
      </c>
      <c r="G288" s="831">
        <v>25237.710000000003</v>
      </c>
      <c r="H288" s="831">
        <v>1.5862906657431324</v>
      </c>
      <c r="I288" s="831">
        <v>4206.2850000000008</v>
      </c>
      <c r="J288" s="831">
        <v>5</v>
      </c>
      <c r="K288" s="831">
        <v>15909.89</v>
      </c>
      <c r="L288" s="831">
        <v>1</v>
      </c>
      <c r="M288" s="831">
        <v>3181.9780000000001</v>
      </c>
      <c r="N288" s="831">
        <v>5</v>
      </c>
      <c r="O288" s="831">
        <v>8596.25</v>
      </c>
      <c r="P288" s="827">
        <v>0.54030857535784349</v>
      </c>
      <c r="Q288" s="832">
        <v>1719.25</v>
      </c>
    </row>
    <row r="289" spans="1:17" ht="14.45" customHeight="1" x14ac:dyDescent="0.2">
      <c r="A289" s="821" t="s">
        <v>571</v>
      </c>
      <c r="B289" s="822" t="s">
        <v>4958</v>
      </c>
      <c r="C289" s="822" t="s">
        <v>5340</v>
      </c>
      <c r="D289" s="822" t="s">
        <v>5422</v>
      </c>
      <c r="E289" s="822" t="s">
        <v>5423</v>
      </c>
      <c r="F289" s="831">
        <v>6</v>
      </c>
      <c r="G289" s="831">
        <v>29412</v>
      </c>
      <c r="H289" s="831">
        <v>0.54545454545454541</v>
      </c>
      <c r="I289" s="831">
        <v>4902</v>
      </c>
      <c r="J289" s="831">
        <v>11</v>
      </c>
      <c r="K289" s="831">
        <v>53922</v>
      </c>
      <c r="L289" s="831">
        <v>1</v>
      </c>
      <c r="M289" s="831">
        <v>4902</v>
      </c>
      <c r="N289" s="831">
        <v>3</v>
      </c>
      <c r="O289" s="831">
        <v>13527</v>
      </c>
      <c r="P289" s="827">
        <v>0.25086235673750973</v>
      </c>
      <c r="Q289" s="832">
        <v>4509</v>
      </c>
    </row>
    <row r="290" spans="1:17" ht="14.45" customHeight="1" x14ac:dyDescent="0.2">
      <c r="A290" s="821" t="s">
        <v>571</v>
      </c>
      <c r="B290" s="822" t="s">
        <v>4958</v>
      </c>
      <c r="C290" s="822" t="s">
        <v>5340</v>
      </c>
      <c r="D290" s="822" t="s">
        <v>5424</v>
      </c>
      <c r="E290" s="822" t="s">
        <v>5425</v>
      </c>
      <c r="F290" s="831">
        <v>1</v>
      </c>
      <c r="G290" s="831">
        <v>4415.0200000000004</v>
      </c>
      <c r="H290" s="831">
        <v>0.33333333333333337</v>
      </c>
      <c r="I290" s="831">
        <v>4415.0200000000004</v>
      </c>
      <c r="J290" s="831">
        <v>3</v>
      </c>
      <c r="K290" s="831">
        <v>13245.06</v>
      </c>
      <c r="L290" s="831">
        <v>1</v>
      </c>
      <c r="M290" s="831">
        <v>4415.0199999999995</v>
      </c>
      <c r="N290" s="831"/>
      <c r="O290" s="831"/>
      <c r="P290" s="827"/>
      <c r="Q290" s="832"/>
    </row>
    <row r="291" spans="1:17" ht="14.45" customHeight="1" x14ac:dyDescent="0.2">
      <c r="A291" s="821" t="s">
        <v>571</v>
      </c>
      <c r="B291" s="822" t="s">
        <v>4958</v>
      </c>
      <c r="C291" s="822" t="s">
        <v>5340</v>
      </c>
      <c r="D291" s="822" t="s">
        <v>5426</v>
      </c>
      <c r="E291" s="822" t="s">
        <v>5427</v>
      </c>
      <c r="F291" s="831">
        <v>15</v>
      </c>
      <c r="G291" s="831">
        <v>74850</v>
      </c>
      <c r="H291" s="831">
        <v>0.68181818181818177</v>
      </c>
      <c r="I291" s="831">
        <v>4990</v>
      </c>
      <c r="J291" s="831">
        <v>22</v>
      </c>
      <c r="K291" s="831">
        <v>109780</v>
      </c>
      <c r="L291" s="831">
        <v>1</v>
      </c>
      <c r="M291" s="831">
        <v>4990</v>
      </c>
      <c r="N291" s="831">
        <v>14</v>
      </c>
      <c r="O291" s="831">
        <v>69860</v>
      </c>
      <c r="P291" s="827">
        <v>0.63636363636363635</v>
      </c>
      <c r="Q291" s="832">
        <v>4990</v>
      </c>
    </row>
    <row r="292" spans="1:17" ht="14.45" customHeight="1" x14ac:dyDescent="0.2">
      <c r="A292" s="821" t="s">
        <v>571</v>
      </c>
      <c r="B292" s="822" t="s">
        <v>4958</v>
      </c>
      <c r="C292" s="822" t="s">
        <v>5340</v>
      </c>
      <c r="D292" s="822" t="s">
        <v>5428</v>
      </c>
      <c r="E292" s="822" t="s">
        <v>5429</v>
      </c>
      <c r="F292" s="831">
        <v>5</v>
      </c>
      <c r="G292" s="831">
        <v>7430.75</v>
      </c>
      <c r="H292" s="831">
        <v>9.4339622641509455E-2</v>
      </c>
      <c r="I292" s="831">
        <v>1486.15</v>
      </c>
      <c r="J292" s="831">
        <v>53</v>
      </c>
      <c r="K292" s="831">
        <v>78765.949999999983</v>
      </c>
      <c r="L292" s="831">
        <v>1</v>
      </c>
      <c r="M292" s="831">
        <v>1486.1499999999996</v>
      </c>
      <c r="N292" s="831">
        <v>24</v>
      </c>
      <c r="O292" s="831">
        <v>30480.960000000006</v>
      </c>
      <c r="P292" s="827">
        <v>0.38698143042774208</v>
      </c>
      <c r="Q292" s="832">
        <v>1270.0400000000002</v>
      </c>
    </row>
    <row r="293" spans="1:17" ht="14.45" customHeight="1" x14ac:dyDescent="0.2">
      <c r="A293" s="821" t="s">
        <v>571</v>
      </c>
      <c r="B293" s="822" t="s">
        <v>4958</v>
      </c>
      <c r="C293" s="822" t="s">
        <v>5340</v>
      </c>
      <c r="D293" s="822" t="s">
        <v>5428</v>
      </c>
      <c r="E293" s="822" t="s">
        <v>5430</v>
      </c>
      <c r="F293" s="831">
        <v>1</v>
      </c>
      <c r="G293" s="831">
        <v>1486.15</v>
      </c>
      <c r="H293" s="831">
        <v>0.12760518852493502</v>
      </c>
      <c r="I293" s="831">
        <v>1486.15</v>
      </c>
      <c r="J293" s="831">
        <v>9</v>
      </c>
      <c r="K293" s="831">
        <v>11646.470000000001</v>
      </c>
      <c r="L293" s="831">
        <v>1</v>
      </c>
      <c r="M293" s="831">
        <v>1294.0522222222223</v>
      </c>
      <c r="N293" s="831">
        <v>17</v>
      </c>
      <c r="O293" s="831">
        <v>21590.680000000008</v>
      </c>
      <c r="P293" s="827">
        <v>1.8538389743845136</v>
      </c>
      <c r="Q293" s="832">
        <v>1270.0400000000004</v>
      </c>
    </row>
    <row r="294" spans="1:17" ht="14.45" customHeight="1" x14ac:dyDescent="0.2">
      <c r="A294" s="821" t="s">
        <v>571</v>
      </c>
      <c r="B294" s="822" t="s">
        <v>4958</v>
      </c>
      <c r="C294" s="822" t="s">
        <v>5340</v>
      </c>
      <c r="D294" s="822" t="s">
        <v>5431</v>
      </c>
      <c r="E294" s="822" t="s">
        <v>5432</v>
      </c>
      <c r="F294" s="831"/>
      <c r="G294" s="831"/>
      <c r="H294" s="831"/>
      <c r="I294" s="831"/>
      <c r="J294" s="831">
        <v>2</v>
      </c>
      <c r="K294" s="831">
        <v>5832.66</v>
      </c>
      <c r="L294" s="831">
        <v>1</v>
      </c>
      <c r="M294" s="831">
        <v>2916.33</v>
      </c>
      <c r="N294" s="831">
        <v>1</v>
      </c>
      <c r="O294" s="831">
        <v>2493.2800000000002</v>
      </c>
      <c r="P294" s="827">
        <v>0.42746877068095862</v>
      </c>
      <c r="Q294" s="832">
        <v>2493.2800000000002</v>
      </c>
    </row>
    <row r="295" spans="1:17" ht="14.45" customHeight="1" x14ac:dyDescent="0.2">
      <c r="A295" s="821" t="s">
        <v>571</v>
      </c>
      <c r="B295" s="822" t="s">
        <v>4958</v>
      </c>
      <c r="C295" s="822" t="s">
        <v>5340</v>
      </c>
      <c r="D295" s="822" t="s">
        <v>5433</v>
      </c>
      <c r="E295" s="822" t="s">
        <v>5434</v>
      </c>
      <c r="F295" s="831">
        <v>3</v>
      </c>
      <c r="G295" s="831">
        <v>4893</v>
      </c>
      <c r="H295" s="831">
        <v>3</v>
      </c>
      <c r="I295" s="831">
        <v>1631</v>
      </c>
      <c r="J295" s="831">
        <v>1</v>
      </c>
      <c r="K295" s="831">
        <v>1631</v>
      </c>
      <c r="L295" s="831">
        <v>1</v>
      </c>
      <c r="M295" s="831">
        <v>1631</v>
      </c>
      <c r="N295" s="831"/>
      <c r="O295" s="831"/>
      <c r="P295" s="827"/>
      <c r="Q295" s="832"/>
    </row>
    <row r="296" spans="1:17" ht="14.45" customHeight="1" x14ac:dyDescent="0.2">
      <c r="A296" s="821" t="s">
        <v>571</v>
      </c>
      <c r="B296" s="822" t="s">
        <v>4958</v>
      </c>
      <c r="C296" s="822" t="s">
        <v>5340</v>
      </c>
      <c r="D296" s="822" t="s">
        <v>5433</v>
      </c>
      <c r="E296" s="822" t="s">
        <v>5435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1631</v>
      </c>
      <c r="P296" s="827"/>
      <c r="Q296" s="832">
        <v>1631</v>
      </c>
    </row>
    <row r="297" spans="1:17" ht="14.45" customHeight="1" x14ac:dyDescent="0.2">
      <c r="A297" s="821" t="s">
        <v>571</v>
      </c>
      <c r="B297" s="822" t="s">
        <v>4958</v>
      </c>
      <c r="C297" s="822" t="s">
        <v>5340</v>
      </c>
      <c r="D297" s="822" t="s">
        <v>5436</v>
      </c>
      <c r="E297" s="822" t="s">
        <v>5437</v>
      </c>
      <c r="F297" s="831">
        <v>5</v>
      </c>
      <c r="G297" s="831">
        <v>14172.25</v>
      </c>
      <c r="H297" s="831">
        <v>1</v>
      </c>
      <c r="I297" s="831">
        <v>2834.45</v>
      </c>
      <c r="J297" s="831">
        <v>5</v>
      </c>
      <c r="K297" s="831">
        <v>14172.25</v>
      </c>
      <c r="L297" s="831">
        <v>1</v>
      </c>
      <c r="M297" s="831">
        <v>2834.45</v>
      </c>
      <c r="N297" s="831">
        <v>10</v>
      </c>
      <c r="O297" s="831">
        <v>24231</v>
      </c>
      <c r="P297" s="827">
        <v>1.7097496868881088</v>
      </c>
      <c r="Q297" s="832">
        <v>2423.1</v>
      </c>
    </row>
    <row r="298" spans="1:17" ht="14.45" customHeight="1" x14ac:dyDescent="0.2">
      <c r="A298" s="821" t="s">
        <v>571</v>
      </c>
      <c r="B298" s="822" t="s">
        <v>4958</v>
      </c>
      <c r="C298" s="822" t="s">
        <v>5340</v>
      </c>
      <c r="D298" s="822" t="s">
        <v>5436</v>
      </c>
      <c r="E298" s="822" t="s">
        <v>5438</v>
      </c>
      <c r="F298" s="831"/>
      <c r="G298" s="831"/>
      <c r="H298" s="831"/>
      <c r="I298" s="831"/>
      <c r="J298" s="831">
        <v>2</v>
      </c>
      <c r="K298" s="831">
        <v>4846.2</v>
      </c>
      <c r="L298" s="831">
        <v>1</v>
      </c>
      <c r="M298" s="831">
        <v>2423.1</v>
      </c>
      <c r="N298" s="831">
        <v>1</v>
      </c>
      <c r="O298" s="831">
        <v>2423.1</v>
      </c>
      <c r="P298" s="827">
        <v>0.5</v>
      </c>
      <c r="Q298" s="832">
        <v>2423.1</v>
      </c>
    </row>
    <row r="299" spans="1:17" ht="14.45" customHeight="1" x14ac:dyDescent="0.2">
      <c r="A299" s="821" t="s">
        <v>571</v>
      </c>
      <c r="B299" s="822" t="s">
        <v>4958</v>
      </c>
      <c r="C299" s="822" t="s">
        <v>5340</v>
      </c>
      <c r="D299" s="822" t="s">
        <v>5439</v>
      </c>
      <c r="E299" s="822" t="s">
        <v>5437</v>
      </c>
      <c r="F299" s="831">
        <v>1</v>
      </c>
      <c r="G299" s="831">
        <v>4301.95</v>
      </c>
      <c r="H299" s="831">
        <v>0.16666666666666666</v>
      </c>
      <c r="I299" s="831">
        <v>4301.95</v>
      </c>
      <c r="J299" s="831">
        <v>6</v>
      </c>
      <c r="K299" s="831">
        <v>25811.7</v>
      </c>
      <c r="L299" s="831">
        <v>1</v>
      </c>
      <c r="M299" s="831">
        <v>4301.95</v>
      </c>
      <c r="N299" s="831">
        <v>4</v>
      </c>
      <c r="O299" s="831">
        <v>14710.16</v>
      </c>
      <c r="P299" s="827">
        <v>0.56990279601885963</v>
      </c>
      <c r="Q299" s="832">
        <v>3677.54</v>
      </c>
    </row>
    <row r="300" spans="1:17" ht="14.45" customHeight="1" x14ac:dyDescent="0.2">
      <c r="A300" s="821" t="s">
        <v>571</v>
      </c>
      <c r="B300" s="822" t="s">
        <v>4958</v>
      </c>
      <c r="C300" s="822" t="s">
        <v>5340</v>
      </c>
      <c r="D300" s="822" t="s">
        <v>5439</v>
      </c>
      <c r="E300" s="822" t="s">
        <v>5438</v>
      </c>
      <c r="F300" s="831"/>
      <c r="G300" s="831"/>
      <c r="H300" s="831"/>
      <c r="I300" s="831"/>
      <c r="J300" s="831">
        <v>1</v>
      </c>
      <c r="K300" s="831">
        <v>4301.95</v>
      </c>
      <c r="L300" s="831">
        <v>1</v>
      </c>
      <c r="M300" s="831">
        <v>4301.95</v>
      </c>
      <c r="N300" s="831"/>
      <c r="O300" s="831"/>
      <c r="P300" s="827"/>
      <c r="Q300" s="832"/>
    </row>
    <row r="301" spans="1:17" ht="14.45" customHeight="1" x14ac:dyDescent="0.2">
      <c r="A301" s="821" t="s">
        <v>571</v>
      </c>
      <c r="B301" s="822" t="s">
        <v>4958</v>
      </c>
      <c r="C301" s="822" t="s">
        <v>5340</v>
      </c>
      <c r="D301" s="822" t="s">
        <v>5440</v>
      </c>
      <c r="E301" s="822" t="s">
        <v>5441</v>
      </c>
      <c r="F301" s="831">
        <v>28</v>
      </c>
      <c r="G301" s="831">
        <v>34937.839999999997</v>
      </c>
      <c r="H301" s="831">
        <v>0.65783684825830979</v>
      </c>
      <c r="I301" s="831">
        <v>1247.78</v>
      </c>
      <c r="J301" s="831">
        <v>43</v>
      </c>
      <c r="K301" s="831">
        <v>53110.189999999995</v>
      </c>
      <c r="L301" s="831">
        <v>1</v>
      </c>
      <c r="M301" s="831">
        <v>1235.1206976744186</v>
      </c>
      <c r="N301" s="831">
        <v>41</v>
      </c>
      <c r="O301" s="831">
        <v>43719.53</v>
      </c>
      <c r="P301" s="827">
        <v>0.82318534352823824</v>
      </c>
      <c r="Q301" s="832">
        <v>1066.33</v>
      </c>
    </row>
    <row r="302" spans="1:17" ht="14.45" customHeight="1" x14ac:dyDescent="0.2">
      <c r="A302" s="821" t="s">
        <v>571</v>
      </c>
      <c r="B302" s="822" t="s">
        <v>4958</v>
      </c>
      <c r="C302" s="822" t="s">
        <v>5340</v>
      </c>
      <c r="D302" s="822" t="s">
        <v>5442</v>
      </c>
      <c r="E302" s="822" t="s">
        <v>5441</v>
      </c>
      <c r="F302" s="831">
        <v>55</v>
      </c>
      <c r="G302" s="831">
        <v>78203.95</v>
      </c>
      <c r="H302" s="831">
        <v>1.2667183802891731</v>
      </c>
      <c r="I302" s="831">
        <v>1421.8899999999999</v>
      </c>
      <c r="J302" s="831">
        <v>44</v>
      </c>
      <c r="K302" s="831">
        <v>61737.439999999995</v>
      </c>
      <c r="L302" s="831">
        <v>1</v>
      </c>
      <c r="M302" s="831">
        <v>1403.1236363636363</v>
      </c>
      <c r="N302" s="831">
        <v>47</v>
      </c>
      <c r="O302" s="831">
        <v>57126.619999999995</v>
      </c>
      <c r="P302" s="827">
        <v>0.92531565934706717</v>
      </c>
      <c r="Q302" s="832">
        <v>1215.4599999999998</v>
      </c>
    </row>
    <row r="303" spans="1:17" ht="14.45" customHeight="1" x14ac:dyDescent="0.2">
      <c r="A303" s="821" t="s">
        <v>571</v>
      </c>
      <c r="B303" s="822" t="s">
        <v>4958</v>
      </c>
      <c r="C303" s="822" t="s">
        <v>5340</v>
      </c>
      <c r="D303" s="822" t="s">
        <v>5443</v>
      </c>
      <c r="E303" s="822" t="s">
        <v>5441</v>
      </c>
      <c r="F303" s="831">
        <v>24</v>
      </c>
      <c r="G303" s="831">
        <v>39746.639999999999</v>
      </c>
      <c r="H303" s="831">
        <v>0.38461379913566346</v>
      </c>
      <c r="I303" s="831">
        <v>1656.11</v>
      </c>
      <c r="J303" s="831">
        <v>64</v>
      </c>
      <c r="K303" s="831">
        <v>103341.69</v>
      </c>
      <c r="L303" s="831">
        <v>1</v>
      </c>
      <c r="M303" s="831">
        <v>1614.71390625</v>
      </c>
      <c r="N303" s="831">
        <v>62</v>
      </c>
      <c r="O303" s="831">
        <v>87746.119999999981</v>
      </c>
      <c r="P303" s="827">
        <v>0.84908733348564336</v>
      </c>
      <c r="Q303" s="832">
        <v>1415.2599999999998</v>
      </c>
    </row>
    <row r="304" spans="1:17" ht="14.45" customHeight="1" x14ac:dyDescent="0.2">
      <c r="A304" s="821" t="s">
        <v>571</v>
      </c>
      <c r="B304" s="822" t="s">
        <v>4958</v>
      </c>
      <c r="C304" s="822" t="s">
        <v>5340</v>
      </c>
      <c r="D304" s="822" t="s">
        <v>5444</v>
      </c>
      <c r="E304" s="822" t="s">
        <v>5441</v>
      </c>
      <c r="F304" s="831">
        <v>4</v>
      </c>
      <c r="G304" s="831">
        <v>7117.76</v>
      </c>
      <c r="H304" s="831">
        <v>0.30769230769230771</v>
      </c>
      <c r="I304" s="831">
        <v>1779.44</v>
      </c>
      <c r="J304" s="831">
        <v>13</v>
      </c>
      <c r="K304" s="831">
        <v>23132.720000000001</v>
      </c>
      <c r="L304" s="831">
        <v>1</v>
      </c>
      <c r="M304" s="831">
        <v>1779.44</v>
      </c>
      <c r="N304" s="831">
        <v>17</v>
      </c>
      <c r="O304" s="831">
        <v>25848.990000000005</v>
      </c>
      <c r="P304" s="827">
        <v>1.1174211247099348</v>
      </c>
      <c r="Q304" s="832">
        <v>1520.528823529412</v>
      </c>
    </row>
    <row r="305" spans="1:17" ht="14.45" customHeight="1" x14ac:dyDescent="0.2">
      <c r="A305" s="821" t="s">
        <v>571</v>
      </c>
      <c r="B305" s="822" t="s">
        <v>4958</v>
      </c>
      <c r="C305" s="822" t="s">
        <v>5340</v>
      </c>
      <c r="D305" s="822" t="s">
        <v>5445</v>
      </c>
      <c r="E305" s="822" t="s">
        <v>5446</v>
      </c>
      <c r="F305" s="831">
        <v>24</v>
      </c>
      <c r="G305" s="831">
        <v>34075.68</v>
      </c>
      <c r="H305" s="831">
        <v>0.38095238095238093</v>
      </c>
      <c r="I305" s="831">
        <v>1419.82</v>
      </c>
      <c r="J305" s="831">
        <v>63</v>
      </c>
      <c r="K305" s="831">
        <v>89448.66</v>
      </c>
      <c r="L305" s="831">
        <v>1</v>
      </c>
      <c r="M305" s="831">
        <v>1419.8200000000002</v>
      </c>
      <c r="N305" s="831">
        <v>18</v>
      </c>
      <c r="O305" s="831">
        <v>21842.920000000002</v>
      </c>
      <c r="P305" s="827">
        <v>0.24419504998733352</v>
      </c>
      <c r="Q305" s="832">
        <v>1213.4955555555557</v>
      </c>
    </row>
    <row r="306" spans="1:17" ht="14.45" customHeight="1" x14ac:dyDescent="0.2">
      <c r="A306" s="821" t="s">
        <v>571</v>
      </c>
      <c r="B306" s="822" t="s">
        <v>4958</v>
      </c>
      <c r="C306" s="822" t="s">
        <v>5340</v>
      </c>
      <c r="D306" s="822" t="s">
        <v>5445</v>
      </c>
      <c r="E306" s="822" t="s">
        <v>5447</v>
      </c>
      <c r="F306" s="831">
        <v>10</v>
      </c>
      <c r="G306" s="831">
        <v>14198.2</v>
      </c>
      <c r="H306" s="831">
        <v>1.0317604500789908</v>
      </c>
      <c r="I306" s="831">
        <v>1419.8200000000002</v>
      </c>
      <c r="J306" s="831">
        <v>11</v>
      </c>
      <c r="K306" s="831">
        <v>13761.14</v>
      </c>
      <c r="L306" s="831">
        <v>1</v>
      </c>
      <c r="M306" s="831">
        <v>1251.0127272727273</v>
      </c>
      <c r="N306" s="831">
        <v>13</v>
      </c>
      <c r="O306" s="831">
        <v>15775.369999999999</v>
      </c>
      <c r="P306" s="827">
        <v>1.1463708675298703</v>
      </c>
      <c r="Q306" s="832">
        <v>1213.49</v>
      </c>
    </row>
    <row r="307" spans="1:17" ht="14.45" customHeight="1" x14ac:dyDescent="0.2">
      <c r="A307" s="821" t="s">
        <v>571</v>
      </c>
      <c r="B307" s="822" t="s">
        <v>4958</v>
      </c>
      <c r="C307" s="822" t="s">
        <v>5340</v>
      </c>
      <c r="D307" s="822" t="s">
        <v>5448</v>
      </c>
      <c r="E307" s="822" t="s">
        <v>5446</v>
      </c>
      <c r="F307" s="831">
        <v>51</v>
      </c>
      <c r="G307" s="831">
        <v>78911.790000000008</v>
      </c>
      <c r="H307" s="831">
        <v>0.98076923076923106</v>
      </c>
      <c r="I307" s="831">
        <v>1547.2900000000002</v>
      </c>
      <c r="J307" s="831">
        <v>52</v>
      </c>
      <c r="K307" s="831">
        <v>80459.079999999987</v>
      </c>
      <c r="L307" s="831">
        <v>1</v>
      </c>
      <c r="M307" s="831">
        <v>1547.2899999999997</v>
      </c>
      <c r="N307" s="831">
        <v>34</v>
      </c>
      <c r="O307" s="831">
        <v>44970.78</v>
      </c>
      <c r="P307" s="827">
        <v>0.55892734542826006</v>
      </c>
      <c r="Q307" s="832">
        <v>1322.67</v>
      </c>
    </row>
    <row r="308" spans="1:17" ht="14.45" customHeight="1" x14ac:dyDescent="0.2">
      <c r="A308" s="821" t="s">
        <v>571</v>
      </c>
      <c r="B308" s="822" t="s">
        <v>4958</v>
      </c>
      <c r="C308" s="822" t="s">
        <v>5340</v>
      </c>
      <c r="D308" s="822" t="s">
        <v>5448</v>
      </c>
      <c r="E308" s="822" t="s">
        <v>5447</v>
      </c>
      <c r="F308" s="831">
        <v>10</v>
      </c>
      <c r="G308" s="831">
        <v>15472.9</v>
      </c>
      <c r="H308" s="831">
        <v>2.8054502928217864</v>
      </c>
      <c r="I308" s="831">
        <v>1547.29</v>
      </c>
      <c r="J308" s="831">
        <v>4</v>
      </c>
      <c r="K308" s="831">
        <v>5515.3</v>
      </c>
      <c r="L308" s="831">
        <v>1</v>
      </c>
      <c r="M308" s="831">
        <v>1378.825</v>
      </c>
      <c r="N308" s="831">
        <v>18</v>
      </c>
      <c r="O308" s="831">
        <v>23808.06</v>
      </c>
      <c r="P308" s="827">
        <v>4.3167298243069281</v>
      </c>
      <c r="Q308" s="832">
        <v>1322.67</v>
      </c>
    </row>
    <row r="309" spans="1:17" ht="14.45" customHeight="1" x14ac:dyDescent="0.2">
      <c r="A309" s="821" t="s">
        <v>571</v>
      </c>
      <c r="B309" s="822" t="s">
        <v>4958</v>
      </c>
      <c r="C309" s="822" t="s">
        <v>5340</v>
      </c>
      <c r="D309" s="822" t="s">
        <v>5449</v>
      </c>
      <c r="E309" s="822" t="s">
        <v>5446</v>
      </c>
      <c r="F309" s="831">
        <v>3</v>
      </c>
      <c r="G309" s="831">
        <v>4934.13</v>
      </c>
      <c r="H309" s="831">
        <v>1</v>
      </c>
      <c r="I309" s="831">
        <v>1644.71</v>
      </c>
      <c r="J309" s="831">
        <v>3</v>
      </c>
      <c r="K309" s="831">
        <v>4934.13</v>
      </c>
      <c r="L309" s="831">
        <v>1</v>
      </c>
      <c r="M309" s="831">
        <v>1644.71</v>
      </c>
      <c r="N309" s="831">
        <v>3</v>
      </c>
      <c r="O309" s="831">
        <v>4216.5599999999995</v>
      </c>
      <c r="P309" s="827">
        <v>0.85457010658413934</v>
      </c>
      <c r="Q309" s="832">
        <v>1405.5199999999998</v>
      </c>
    </row>
    <row r="310" spans="1:17" ht="14.45" customHeight="1" x14ac:dyDescent="0.2">
      <c r="A310" s="821" t="s">
        <v>571</v>
      </c>
      <c r="B310" s="822" t="s">
        <v>4958</v>
      </c>
      <c r="C310" s="822" t="s">
        <v>5340</v>
      </c>
      <c r="D310" s="822" t="s">
        <v>5449</v>
      </c>
      <c r="E310" s="822" t="s">
        <v>5447</v>
      </c>
      <c r="F310" s="831"/>
      <c r="G310" s="831"/>
      <c r="H310" s="831"/>
      <c r="I310" s="831"/>
      <c r="J310" s="831"/>
      <c r="K310" s="831"/>
      <c r="L310" s="831"/>
      <c r="M310" s="831"/>
      <c r="N310" s="831">
        <v>3</v>
      </c>
      <c r="O310" s="831">
        <v>4216.5600000000004</v>
      </c>
      <c r="P310" s="827"/>
      <c r="Q310" s="832">
        <v>1405.5200000000002</v>
      </c>
    </row>
    <row r="311" spans="1:17" ht="14.45" customHeight="1" x14ac:dyDescent="0.2">
      <c r="A311" s="821" t="s">
        <v>571</v>
      </c>
      <c r="B311" s="822" t="s">
        <v>4958</v>
      </c>
      <c r="C311" s="822" t="s">
        <v>5340</v>
      </c>
      <c r="D311" s="822" t="s">
        <v>5450</v>
      </c>
      <c r="E311" s="822" t="s">
        <v>5446</v>
      </c>
      <c r="F311" s="831"/>
      <c r="G311" s="831"/>
      <c r="H311" s="831"/>
      <c r="I311" s="831"/>
      <c r="J311" s="831">
        <v>1</v>
      </c>
      <c r="K311" s="831">
        <v>1783.58</v>
      </c>
      <c r="L311" s="831">
        <v>1</v>
      </c>
      <c r="M311" s="831">
        <v>1783.58</v>
      </c>
      <c r="N311" s="831">
        <v>1</v>
      </c>
      <c r="O311" s="831">
        <v>1783.58</v>
      </c>
      <c r="P311" s="827">
        <v>1</v>
      </c>
      <c r="Q311" s="832">
        <v>1783.58</v>
      </c>
    </row>
    <row r="312" spans="1:17" ht="14.45" customHeight="1" x14ac:dyDescent="0.2">
      <c r="A312" s="821" t="s">
        <v>571</v>
      </c>
      <c r="B312" s="822" t="s">
        <v>4958</v>
      </c>
      <c r="C312" s="822" t="s">
        <v>5340</v>
      </c>
      <c r="D312" s="822" t="s">
        <v>5450</v>
      </c>
      <c r="E312" s="822" t="s">
        <v>5447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3048.86</v>
      </c>
      <c r="P312" s="827"/>
      <c r="Q312" s="832">
        <v>1524.43</v>
      </c>
    </row>
    <row r="313" spans="1:17" ht="14.45" customHeight="1" x14ac:dyDescent="0.2">
      <c r="A313" s="821" t="s">
        <v>571</v>
      </c>
      <c r="B313" s="822" t="s">
        <v>4958</v>
      </c>
      <c r="C313" s="822" t="s">
        <v>5340</v>
      </c>
      <c r="D313" s="822" t="s">
        <v>5451</v>
      </c>
      <c r="E313" s="822" t="s">
        <v>5452</v>
      </c>
      <c r="F313" s="831"/>
      <c r="G313" s="831"/>
      <c r="H313" s="831"/>
      <c r="I313" s="831"/>
      <c r="J313" s="831">
        <v>1</v>
      </c>
      <c r="K313" s="831">
        <v>1910.48</v>
      </c>
      <c r="L313" s="831">
        <v>1</v>
      </c>
      <c r="M313" s="831">
        <v>1910.48</v>
      </c>
      <c r="N313" s="831"/>
      <c r="O313" s="831"/>
      <c r="P313" s="827"/>
      <c r="Q313" s="832"/>
    </row>
    <row r="314" spans="1:17" ht="14.45" customHeight="1" x14ac:dyDescent="0.2">
      <c r="A314" s="821" t="s">
        <v>571</v>
      </c>
      <c r="B314" s="822" t="s">
        <v>4958</v>
      </c>
      <c r="C314" s="822" t="s">
        <v>5340</v>
      </c>
      <c r="D314" s="822" t="s">
        <v>5453</v>
      </c>
      <c r="E314" s="822" t="s">
        <v>5452</v>
      </c>
      <c r="F314" s="831"/>
      <c r="G314" s="831"/>
      <c r="H314" s="831"/>
      <c r="I314" s="831"/>
      <c r="J314" s="831">
        <v>4</v>
      </c>
      <c r="K314" s="831">
        <v>8912.7199999999993</v>
      </c>
      <c r="L314" s="831">
        <v>1</v>
      </c>
      <c r="M314" s="831">
        <v>2228.1799999999998</v>
      </c>
      <c r="N314" s="831"/>
      <c r="O314" s="831"/>
      <c r="P314" s="827"/>
      <c r="Q314" s="832"/>
    </row>
    <row r="315" spans="1:17" ht="14.45" customHeight="1" x14ac:dyDescent="0.2">
      <c r="A315" s="821" t="s">
        <v>571</v>
      </c>
      <c r="B315" s="822" t="s">
        <v>4958</v>
      </c>
      <c r="C315" s="822" t="s">
        <v>5340</v>
      </c>
      <c r="D315" s="822" t="s">
        <v>5454</v>
      </c>
      <c r="E315" s="822" t="s">
        <v>5455</v>
      </c>
      <c r="F315" s="831">
        <v>208</v>
      </c>
      <c r="G315" s="831">
        <v>164172.32</v>
      </c>
      <c r="H315" s="831">
        <v>0.90043290043290081</v>
      </c>
      <c r="I315" s="831">
        <v>789.29000000000008</v>
      </c>
      <c r="J315" s="831">
        <v>231</v>
      </c>
      <c r="K315" s="831">
        <v>182325.98999999993</v>
      </c>
      <c r="L315" s="831">
        <v>1</v>
      </c>
      <c r="M315" s="831">
        <v>789.28999999999974</v>
      </c>
      <c r="N315" s="831">
        <v>256</v>
      </c>
      <c r="O315" s="831">
        <v>202058.24000000008</v>
      </c>
      <c r="P315" s="827">
        <v>1.1082251082251091</v>
      </c>
      <c r="Q315" s="832">
        <v>789.2900000000003</v>
      </c>
    </row>
    <row r="316" spans="1:17" ht="14.45" customHeight="1" x14ac:dyDescent="0.2">
      <c r="A316" s="821" t="s">
        <v>571</v>
      </c>
      <c r="B316" s="822" t="s">
        <v>4958</v>
      </c>
      <c r="C316" s="822" t="s">
        <v>5340</v>
      </c>
      <c r="D316" s="822" t="s">
        <v>5456</v>
      </c>
      <c r="E316" s="822" t="s">
        <v>5457</v>
      </c>
      <c r="F316" s="831">
        <v>1</v>
      </c>
      <c r="G316" s="831">
        <v>1854.11</v>
      </c>
      <c r="H316" s="831">
        <v>1</v>
      </c>
      <c r="I316" s="831">
        <v>1854.11</v>
      </c>
      <c r="J316" s="831">
        <v>1</v>
      </c>
      <c r="K316" s="831">
        <v>1854.11</v>
      </c>
      <c r="L316" s="831">
        <v>1</v>
      </c>
      <c r="M316" s="831">
        <v>1854.11</v>
      </c>
      <c r="N316" s="831"/>
      <c r="O316" s="831"/>
      <c r="P316" s="827"/>
      <c r="Q316" s="832"/>
    </row>
    <row r="317" spans="1:17" ht="14.45" customHeight="1" x14ac:dyDescent="0.2">
      <c r="A317" s="821" t="s">
        <v>571</v>
      </c>
      <c r="B317" s="822" t="s">
        <v>4958</v>
      </c>
      <c r="C317" s="822" t="s">
        <v>5340</v>
      </c>
      <c r="D317" s="822" t="s">
        <v>5458</v>
      </c>
      <c r="E317" s="822" t="s">
        <v>5459</v>
      </c>
      <c r="F317" s="831">
        <v>7</v>
      </c>
      <c r="G317" s="831">
        <v>57557.570000000007</v>
      </c>
      <c r="H317" s="831">
        <v>0.87500000000000011</v>
      </c>
      <c r="I317" s="831">
        <v>8222.51</v>
      </c>
      <c r="J317" s="831">
        <v>8</v>
      </c>
      <c r="K317" s="831">
        <v>65780.08</v>
      </c>
      <c r="L317" s="831">
        <v>1</v>
      </c>
      <c r="M317" s="831">
        <v>8222.51</v>
      </c>
      <c r="N317" s="831">
        <v>8</v>
      </c>
      <c r="O317" s="831">
        <v>56236.32</v>
      </c>
      <c r="P317" s="827">
        <v>0.8549141320594319</v>
      </c>
      <c r="Q317" s="832">
        <v>7029.54</v>
      </c>
    </row>
    <row r="318" spans="1:17" ht="14.45" customHeight="1" x14ac:dyDescent="0.2">
      <c r="A318" s="821" t="s">
        <v>571</v>
      </c>
      <c r="B318" s="822" t="s">
        <v>4958</v>
      </c>
      <c r="C318" s="822" t="s">
        <v>5340</v>
      </c>
      <c r="D318" s="822" t="s">
        <v>5460</v>
      </c>
      <c r="E318" s="822" t="s">
        <v>5461</v>
      </c>
      <c r="F318" s="831"/>
      <c r="G318" s="831"/>
      <c r="H318" s="831"/>
      <c r="I318" s="831"/>
      <c r="J318" s="831">
        <v>1</v>
      </c>
      <c r="K318" s="831">
        <v>322.20999999999998</v>
      </c>
      <c r="L318" s="831">
        <v>1</v>
      </c>
      <c r="M318" s="831">
        <v>322.20999999999998</v>
      </c>
      <c r="N318" s="831"/>
      <c r="O318" s="831"/>
      <c r="P318" s="827"/>
      <c r="Q318" s="832"/>
    </row>
    <row r="319" spans="1:17" ht="14.45" customHeight="1" x14ac:dyDescent="0.2">
      <c r="A319" s="821" t="s">
        <v>571</v>
      </c>
      <c r="B319" s="822" t="s">
        <v>4958</v>
      </c>
      <c r="C319" s="822" t="s">
        <v>5340</v>
      </c>
      <c r="D319" s="822" t="s">
        <v>5462</v>
      </c>
      <c r="E319" s="822" t="s">
        <v>5446</v>
      </c>
      <c r="F319" s="831">
        <v>45</v>
      </c>
      <c r="G319" s="831">
        <v>57362.85</v>
      </c>
      <c r="H319" s="831">
        <v>0.77586206896551713</v>
      </c>
      <c r="I319" s="831">
        <v>1274.73</v>
      </c>
      <c r="J319" s="831">
        <v>58</v>
      </c>
      <c r="K319" s="831">
        <v>73934.340000000011</v>
      </c>
      <c r="L319" s="831">
        <v>1</v>
      </c>
      <c r="M319" s="831">
        <v>1274.7300000000002</v>
      </c>
      <c r="N319" s="831">
        <v>48</v>
      </c>
      <c r="O319" s="831">
        <v>52306.559999999998</v>
      </c>
      <c r="P319" s="827">
        <v>0.70747314441435449</v>
      </c>
      <c r="Q319" s="832">
        <v>1089.72</v>
      </c>
    </row>
    <row r="320" spans="1:17" ht="14.45" customHeight="1" x14ac:dyDescent="0.2">
      <c r="A320" s="821" t="s">
        <v>571</v>
      </c>
      <c r="B320" s="822" t="s">
        <v>4958</v>
      </c>
      <c r="C320" s="822" t="s">
        <v>5340</v>
      </c>
      <c r="D320" s="822" t="s">
        <v>5462</v>
      </c>
      <c r="E320" s="822" t="s">
        <v>5447</v>
      </c>
      <c r="F320" s="831">
        <v>3</v>
      </c>
      <c r="G320" s="831">
        <v>3824.19</v>
      </c>
      <c r="H320" s="831">
        <v>0.43866658407664355</v>
      </c>
      <c r="I320" s="831">
        <v>1274.73</v>
      </c>
      <c r="J320" s="831">
        <v>8</v>
      </c>
      <c r="K320" s="831">
        <v>8717.76</v>
      </c>
      <c r="L320" s="831">
        <v>1</v>
      </c>
      <c r="M320" s="831">
        <v>1089.72</v>
      </c>
      <c r="N320" s="831">
        <v>19</v>
      </c>
      <c r="O320" s="831">
        <v>20704.68</v>
      </c>
      <c r="P320" s="827">
        <v>2.375</v>
      </c>
      <c r="Q320" s="832">
        <v>1089.72</v>
      </c>
    </row>
    <row r="321" spans="1:17" ht="14.45" customHeight="1" x14ac:dyDescent="0.2">
      <c r="A321" s="821" t="s">
        <v>571</v>
      </c>
      <c r="B321" s="822" t="s">
        <v>4958</v>
      </c>
      <c r="C321" s="822" t="s">
        <v>5340</v>
      </c>
      <c r="D321" s="822" t="s">
        <v>5463</v>
      </c>
      <c r="E321" s="822" t="s">
        <v>5464</v>
      </c>
      <c r="F321" s="831">
        <v>7</v>
      </c>
      <c r="G321" s="831">
        <v>88483.709999999992</v>
      </c>
      <c r="H321" s="831">
        <v>0.87499999999999989</v>
      </c>
      <c r="I321" s="831">
        <v>12640.529999999999</v>
      </c>
      <c r="J321" s="831">
        <v>8</v>
      </c>
      <c r="K321" s="831">
        <v>101124.24</v>
      </c>
      <c r="L321" s="831">
        <v>1</v>
      </c>
      <c r="M321" s="831">
        <v>12640.53</v>
      </c>
      <c r="N321" s="831">
        <v>6</v>
      </c>
      <c r="O321" s="831">
        <v>64845</v>
      </c>
      <c r="P321" s="827">
        <v>0.64124091315791343</v>
      </c>
      <c r="Q321" s="832">
        <v>10807.5</v>
      </c>
    </row>
    <row r="322" spans="1:17" ht="14.45" customHeight="1" x14ac:dyDescent="0.2">
      <c r="A322" s="821" t="s">
        <v>571</v>
      </c>
      <c r="B322" s="822" t="s">
        <v>4958</v>
      </c>
      <c r="C322" s="822" t="s">
        <v>5340</v>
      </c>
      <c r="D322" s="822" t="s">
        <v>5463</v>
      </c>
      <c r="E322" s="822" t="s">
        <v>5465</v>
      </c>
      <c r="F322" s="831">
        <v>1</v>
      </c>
      <c r="G322" s="831">
        <v>12640.53</v>
      </c>
      <c r="H322" s="831">
        <v>1.1696072172102707</v>
      </c>
      <c r="I322" s="831">
        <v>12640.53</v>
      </c>
      <c r="J322" s="831">
        <v>1</v>
      </c>
      <c r="K322" s="831">
        <v>10807.5</v>
      </c>
      <c r="L322" s="831">
        <v>1</v>
      </c>
      <c r="M322" s="831">
        <v>10807.5</v>
      </c>
      <c r="N322" s="831">
        <v>1</v>
      </c>
      <c r="O322" s="831">
        <v>10807.5</v>
      </c>
      <c r="P322" s="827">
        <v>1</v>
      </c>
      <c r="Q322" s="832">
        <v>10807.5</v>
      </c>
    </row>
    <row r="323" spans="1:17" ht="14.45" customHeight="1" x14ac:dyDescent="0.2">
      <c r="A323" s="821" t="s">
        <v>571</v>
      </c>
      <c r="B323" s="822" t="s">
        <v>4958</v>
      </c>
      <c r="C323" s="822" t="s">
        <v>5340</v>
      </c>
      <c r="D323" s="822" t="s">
        <v>5466</v>
      </c>
      <c r="E323" s="822" t="s">
        <v>5467</v>
      </c>
      <c r="F323" s="831">
        <v>2</v>
      </c>
      <c r="G323" s="831">
        <v>2097.6</v>
      </c>
      <c r="H323" s="831">
        <v>1</v>
      </c>
      <c r="I323" s="831">
        <v>1048.8</v>
      </c>
      <c r="J323" s="831">
        <v>2</v>
      </c>
      <c r="K323" s="831">
        <v>2097.6</v>
      </c>
      <c r="L323" s="831">
        <v>1</v>
      </c>
      <c r="M323" s="831">
        <v>1048.8</v>
      </c>
      <c r="N323" s="831"/>
      <c r="O323" s="831"/>
      <c r="P323" s="827"/>
      <c r="Q323" s="832"/>
    </row>
    <row r="324" spans="1:17" ht="14.45" customHeight="1" x14ac:dyDescent="0.2">
      <c r="A324" s="821" t="s">
        <v>571</v>
      </c>
      <c r="B324" s="822" t="s">
        <v>4958</v>
      </c>
      <c r="C324" s="822" t="s">
        <v>5340</v>
      </c>
      <c r="D324" s="822" t="s">
        <v>5468</v>
      </c>
      <c r="E324" s="822" t="s">
        <v>5469</v>
      </c>
      <c r="F324" s="831">
        <v>4</v>
      </c>
      <c r="G324" s="831">
        <v>49807.64</v>
      </c>
      <c r="H324" s="831">
        <v>1.3333333333333335</v>
      </c>
      <c r="I324" s="831">
        <v>12451.91</v>
      </c>
      <c r="J324" s="831">
        <v>3</v>
      </c>
      <c r="K324" s="831">
        <v>37355.729999999996</v>
      </c>
      <c r="L324" s="831">
        <v>1</v>
      </c>
      <c r="M324" s="831">
        <v>12451.909999999998</v>
      </c>
      <c r="N324" s="831"/>
      <c r="O324" s="831"/>
      <c r="P324" s="827"/>
      <c r="Q324" s="832"/>
    </row>
    <row r="325" spans="1:17" ht="14.45" customHeight="1" x14ac:dyDescent="0.2">
      <c r="A325" s="821" t="s">
        <v>571</v>
      </c>
      <c r="B325" s="822" t="s">
        <v>4958</v>
      </c>
      <c r="C325" s="822" t="s">
        <v>5340</v>
      </c>
      <c r="D325" s="822" t="s">
        <v>5468</v>
      </c>
      <c r="E325" s="822" t="s">
        <v>5470</v>
      </c>
      <c r="F325" s="831"/>
      <c r="G325" s="831"/>
      <c r="H325" s="831"/>
      <c r="I325" s="831"/>
      <c r="J325" s="831">
        <v>2</v>
      </c>
      <c r="K325" s="831">
        <v>23097.61</v>
      </c>
      <c r="L325" s="831">
        <v>1</v>
      </c>
      <c r="M325" s="831">
        <v>11548.805</v>
      </c>
      <c r="N325" s="831">
        <v>1</v>
      </c>
      <c r="O325" s="831">
        <v>10645.7</v>
      </c>
      <c r="P325" s="827">
        <v>0.46090050009503147</v>
      </c>
      <c r="Q325" s="832">
        <v>10645.7</v>
      </c>
    </row>
    <row r="326" spans="1:17" ht="14.45" customHeight="1" x14ac:dyDescent="0.2">
      <c r="A326" s="821" t="s">
        <v>571</v>
      </c>
      <c r="B326" s="822" t="s">
        <v>4958</v>
      </c>
      <c r="C326" s="822" t="s">
        <v>5340</v>
      </c>
      <c r="D326" s="822" t="s">
        <v>5471</v>
      </c>
      <c r="E326" s="822" t="s">
        <v>5469</v>
      </c>
      <c r="F326" s="831">
        <v>2</v>
      </c>
      <c r="G326" s="831">
        <v>26564.080000000002</v>
      </c>
      <c r="H326" s="831">
        <v>2</v>
      </c>
      <c r="I326" s="831">
        <v>13282.04</v>
      </c>
      <c r="J326" s="831">
        <v>1</v>
      </c>
      <c r="K326" s="831">
        <v>13282.04</v>
      </c>
      <c r="L326" s="831">
        <v>1</v>
      </c>
      <c r="M326" s="831">
        <v>13282.04</v>
      </c>
      <c r="N326" s="831">
        <v>5</v>
      </c>
      <c r="O326" s="831">
        <v>56776.5</v>
      </c>
      <c r="P326" s="827">
        <v>4.2746822024327589</v>
      </c>
      <c r="Q326" s="832">
        <v>11355.3</v>
      </c>
    </row>
    <row r="327" spans="1:17" ht="14.45" customHeight="1" x14ac:dyDescent="0.2">
      <c r="A327" s="821" t="s">
        <v>571</v>
      </c>
      <c r="B327" s="822" t="s">
        <v>4958</v>
      </c>
      <c r="C327" s="822" t="s">
        <v>5340</v>
      </c>
      <c r="D327" s="822" t="s">
        <v>5471</v>
      </c>
      <c r="E327" s="822" t="s">
        <v>5470</v>
      </c>
      <c r="F327" s="831"/>
      <c r="G327" s="831"/>
      <c r="H327" s="831"/>
      <c r="I327" s="831"/>
      <c r="J327" s="831"/>
      <c r="K327" s="831"/>
      <c r="L327" s="831"/>
      <c r="M327" s="831"/>
      <c r="N327" s="831">
        <v>2</v>
      </c>
      <c r="O327" s="831">
        <v>22710.6</v>
      </c>
      <c r="P327" s="827"/>
      <c r="Q327" s="832">
        <v>11355.3</v>
      </c>
    </row>
    <row r="328" spans="1:17" ht="14.45" customHeight="1" x14ac:dyDescent="0.2">
      <c r="A328" s="821" t="s">
        <v>571</v>
      </c>
      <c r="B328" s="822" t="s">
        <v>4958</v>
      </c>
      <c r="C328" s="822" t="s">
        <v>5340</v>
      </c>
      <c r="D328" s="822" t="s">
        <v>5472</v>
      </c>
      <c r="E328" s="822" t="s">
        <v>5467</v>
      </c>
      <c r="F328" s="831"/>
      <c r="G328" s="831"/>
      <c r="H328" s="831"/>
      <c r="I328" s="831"/>
      <c r="J328" s="831">
        <v>15</v>
      </c>
      <c r="K328" s="831">
        <v>18109.05</v>
      </c>
      <c r="L328" s="831">
        <v>1</v>
      </c>
      <c r="M328" s="831">
        <v>1207.27</v>
      </c>
      <c r="N328" s="831">
        <v>4</v>
      </c>
      <c r="O328" s="831">
        <v>3633.68</v>
      </c>
      <c r="P328" s="827">
        <v>0.20065547336828823</v>
      </c>
      <c r="Q328" s="832">
        <v>908.42</v>
      </c>
    </row>
    <row r="329" spans="1:17" ht="14.45" customHeight="1" x14ac:dyDescent="0.2">
      <c r="A329" s="821" t="s">
        <v>571</v>
      </c>
      <c r="B329" s="822" t="s">
        <v>4958</v>
      </c>
      <c r="C329" s="822" t="s">
        <v>5340</v>
      </c>
      <c r="D329" s="822" t="s">
        <v>5472</v>
      </c>
      <c r="E329" s="822" t="s">
        <v>5473</v>
      </c>
      <c r="F329" s="831"/>
      <c r="G329" s="831"/>
      <c r="H329" s="831"/>
      <c r="I329" s="831"/>
      <c r="J329" s="831">
        <v>13</v>
      </c>
      <c r="K329" s="831">
        <v>13602.560000000001</v>
      </c>
      <c r="L329" s="831">
        <v>1</v>
      </c>
      <c r="M329" s="831">
        <v>1046.3507692307694</v>
      </c>
      <c r="N329" s="831">
        <v>3</v>
      </c>
      <c r="O329" s="831">
        <v>3621.81</v>
      </c>
      <c r="P329" s="827">
        <v>0.26625943939964242</v>
      </c>
      <c r="Q329" s="832">
        <v>1207.27</v>
      </c>
    </row>
    <row r="330" spans="1:17" ht="14.45" customHeight="1" x14ac:dyDescent="0.2">
      <c r="A330" s="821" t="s">
        <v>571</v>
      </c>
      <c r="B330" s="822" t="s">
        <v>4958</v>
      </c>
      <c r="C330" s="822" t="s">
        <v>5340</v>
      </c>
      <c r="D330" s="822" t="s">
        <v>5474</v>
      </c>
      <c r="E330" s="822" t="s">
        <v>5475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18174.259999999998</v>
      </c>
      <c r="P330" s="827"/>
      <c r="Q330" s="832">
        <v>9087.1299999999992</v>
      </c>
    </row>
    <row r="331" spans="1:17" ht="14.45" customHeight="1" x14ac:dyDescent="0.2">
      <c r="A331" s="821" t="s">
        <v>571</v>
      </c>
      <c r="B331" s="822" t="s">
        <v>4958</v>
      </c>
      <c r="C331" s="822" t="s">
        <v>5340</v>
      </c>
      <c r="D331" s="822" t="s">
        <v>5476</v>
      </c>
      <c r="E331" s="822" t="s">
        <v>5477</v>
      </c>
      <c r="F331" s="831">
        <v>6</v>
      </c>
      <c r="G331" s="831">
        <v>222954</v>
      </c>
      <c r="H331" s="831">
        <v>3</v>
      </c>
      <c r="I331" s="831">
        <v>37159</v>
      </c>
      <c r="J331" s="831">
        <v>2</v>
      </c>
      <c r="K331" s="831">
        <v>74318</v>
      </c>
      <c r="L331" s="831">
        <v>1</v>
      </c>
      <c r="M331" s="831">
        <v>37159</v>
      </c>
      <c r="N331" s="831"/>
      <c r="O331" s="831"/>
      <c r="P331" s="827"/>
      <c r="Q331" s="832"/>
    </row>
    <row r="332" spans="1:17" ht="14.45" customHeight="1" x14ac:dyDescent="0.2">
      <c r="A332" s="821" t="s">
        <v>571</v>
      </c>
      <c r="B332" s="822" t="s">
        <v>4958</v>
      </c>
      <c r="C332" s="822" t="s">
        <v>5340</v>
      </c>
      <c r="D332" s="822" t="s">
        <v>5478</v>
      </c>
      <c r="E332" s="822" t="s">
        <v>5479</v>
      </c>
      <c r="F332" s="831">
        <v>6</v>
      </c>
      <c r="G332" s="831">
        <v>59916</v>
      </c>
      <c r="H332" s="831">
        <v>3</v>
      </c>
      <c r="I332" s="831">
        <v>9986</v>
      </c>
      <c r="J332" s="831">
        <v>2</v>
      </c>
      <c r="K332" s="831">
        <v>19972</v>
      </c>
      <c r="L332" s="831">
        <v>1</v>
      </c>
      <c r="M332" s="831">
        <v>9986</v>
      </c>
      <c r="N332" s="831"/>
      <c r="O332" s="831"/>
      <c r="P332" s="827"/>
      <c r="Q332" s="832"/>
    </row>
    <row r="333" spans="1:17" ht="14.45" customHeight="1" x14ac:dyDescent="0.2">
      <c r="A333" s="821" t="s">
        <v>571</v>
      </c>
      <c r="B333" s="822" t="s">
        <v>4958</v>
      </c>
      <c r="C333" s="822" t="s">
        <v>5340</v>
      </c>
      <c r="D333" s="822" t="s">
        <v>5480</v>
      </c>
      <c r="E333" s="822" t="s">
        <v>5481</v>
      </c>
      <c r="F333" s="831">
        <v>5</v>
      </c>
      <c r="G333" s="831">
        <v>11735</v>
      </c>
      <c r="H333" s="831">
        <v>2.5</v>
      </c>
      <c r="I333" s="831">
        <v>2347</v>
      </c>
      <c r="J333" s="831">
        <v>2</v>
      </c>
      <c r="K333" s="831">
        <v>4694</v>
      </c>
      <c r="L333" s="831">
        <v>1</v>
      </c>
      <c r="M333" s="831">
        <v>2347</v>
      </c>
      <c r="N333" s="831"/>
      <c r="O333" s="831"/>
      <c r="P333" s="827"/>
      <c r="Q333" s="832"/>
    </row>
    <row r="334" spans="1:17" ht="14.45" customHeight="1" x14ac:dyDescent="0.2">
      <c r="A334" s="821" t="s">
        <v>571</v>
      </c>
      <c r="B334" s="822" t="s">
        <v>4958</v>
      </c>
      <c r="C334" s="822" t="s">
        <v>5340</v>
      </c>
      <c r="D334" s="822" t="s">
        <v>5482</v>
      </c>
      <c r="E334" s="822" t="s">
        <v>5483</v>
      </c>
      <c r="F334" s="831">
        <v>11</v>
      </c>
      <c r="G334" s="831">
        <v>12047.53</v>
      </c>
      <c r="H334" s="831">
        <v>0.73333333333333339</v>
      </c>
      <c r="I334" s="831">
        <v>1095.23</v>
      </c>
      <c r="J334" s="831">
        <v>15</v>
      </c>
      <c r="K334" s="831">
        <v>16428.45</v>
      </c>
      <c r="L334" s="831">
        <v>1</v>
      </c>
      <c r="M334" s="831">
        <v>1095.23</v>
      </c>
      <c r="N334" s="831">
        <v>11</v>
      </c>
      <c r="O334" s="831">
        <v>10292.86</v>
      </c>
      <c r="P334" s="827">
        <v>0.62652654389184614</v>
      </c>
      <c r="Q334" s="832">
        <v>935.71454545454549</v>
      </c>
    </row>
    <row r="335" spans="1:17" ht="14.45" customHeight="1" x14ac:dyDescent="0.2">
      <c r="A335" s="821" t="s">
        <v>571</v>
      </c>
      <c r="B335" s="822" t="s">
        <v>4958</v>
      </c>
      <c r="C335" s="822" t="s">
        <v>5340</v>
      </c>
      <c r="D335" s="822" t="s">
        <v>5482</v>
      </c>
      <c r="E335" s="822" t="s">
        <v>5484</v>
      </c>
      <c r="F335" s="831">
        <v>2</v>
      </c>
      <c r="G335" s="831">
        <v>2190.46</v>
      </c>
      <c r="H335" s="831">
        <v>1.1704801701381837</v>
      </c>
      <c r="I335" s="831">
        <v>1095.23</v>
      </c>
      <c r="J335" s="831">
        <v>2</v>
      </c>
      <c r="K335" s="831">
        <v>1871.42</v>
      </c>
      <c r="L335" s="831">
        <v>1</v>
      </c>
      <c r="M335" s="831">
        <v>935.71</v>
      </c>
      <c r="N335" s="831">
        <v>4</v>
      </c>
      <c r="O335" s="831">
        <v>3742.84</v>
      </c>
      <c r="P335" s="827">
        <v>2</v>
      </c>
      <c r="Q335" s="832">
        <v>935.71</v>
      </c>
    </row>
    <row r="336" spans="1:17" ht="14.45" customHeight="1" x14ac:dyDescent="0.2">
      <c r="A336" s="821" t="s">
        <v>571</v>
      </c>
      <c r="B336" s="822" t="s">
        <v>4958</v>
      </c>
      <c r="C336" s="822" t="s">
        <v>5340</v>
      </c>
      <c r="D336" s="822" t="s">
        <v>5485</v>
      </c>
      <c r="E336" s="822" t="s">
        <v>5486</v>
      </c>
      <c r="F336" s="831">
        <v>3</v>
      </c>
      <c r="G336" s="831">
        <v>35022</v>
      </c>
      <c r="H336" s="831">
        <v>1.5</v>
      </c>
      <c r="I336" s="831">
        <v>11674</v>
      </c>
      <c r="J336" s="831">
        <v>2</v>
      </c>
      <c r="K336" s="831">
        <v>23348</v>
      </c>
      <c r="L336" s="831">
        <v>1</v>
      </c>
      <c r="M336" s="831">
        <v>11674</v>
      </c>
      <c r="N336" s="831">
        <v>10</v>
      </c>
      <c r="O336" s="831">
        <v>90198.760000000009</v>
      </c>
      <c r="P336" s="827">
        <v>3.8632328250813779</v>
      </c>
      <c r="Q336" s="832">
        <v>9019.8760000000002</v>
      </c>
    </row>
    <row r="337" spans="1:17" ht="14.45" customHeight="1" x14ac:dyDescent="0.2">
      <c r="A337" s="821" t="s">
        <v>571</v>
      </c>
      <c r="B337" s="822" t="s">
        <v>4958</v>
      </c>
      <c r="C337" s="822" t="s">
        <v>5340</v>
      </c>
      <c r="D337" s="822" t="s">
        <v>5485</v>
      </c>
      <c r="E337" s="822" t="s">
        <v>5487</v>
      </c>
      <c r="F337" s="831"/>
      <c r="G337" s="831"/>
      <c r="H337" s="831"/>
      <c r="I337" s="831"/>
      <c r="J337" s="831">
        <v>1</v>
      </c>
      <c r="K337" s="831">
        <v>9019.8799999999992</v>
      </c>
      <c r="L337" s="831">
        <v>1</v>
      </c>
      <c r="M337" s="831">
        <v>9019.8799999999992</v>
      </c>
      <c r="N337" s="831">
        <v>4</v>
      </c>
      <c r="O337" s="831">
        <v>36079.480000000003</v>
      </c>
      <c r="P337" s="827">
        <v>3.9999955653512029</v>
      </c>
      <c r="Q337" s="832">
        <v>9019.8700000000008</v>
      </c>
    </row>
    <row r="338" spans="1:17" ht="14.45" customHeight="1" x14ac:dyDescent="0.2">
      <c r="A338" s="821" t="s">
        <v>571</v>
      </c>
      <c r="B338" s="822" t="s">
        <v>4958</v>
      </c>
      <c r="C338" s="822" t="s">
        <v>5340</v>
      </c>
      <c r="D338" s="822" t="s">
        <v>5488</v>
      </c>
      <c r="E338" s="822" t="s">
        <v>5489</v>
      </c>
      <c r="F338" s="831">
        <v>30</v>
      </c>
      <c r="G338" s="831">
        <v>27080.1</v>
      </c>
      <c r="H338" s="831">
        <v>0.56603773584905659</v>
      </c>
      <c r="I338" s="831">
        <v>902.67</v>
      </c>
      <c r="J338" s="831">
        <v>53</v>
      </c>
      <c r="K338" s="831">
        <v>47841.509999999995</v>
      </c>
      <c r="L338" s="831">
        <v>1</v>
      </c>
      <c r="M338" s="831">
        <v>902.66999999999985</v>
      </c>
      <c r="N338" s="831">
        <v>18</v>
      </c>
      <c r="O338" s="831">
        <v>13877.640000000001</v>
      </c>
      <c r="P338" s="827">
        <v>0.29007529235594787</v>
      </c>
      <c r="Q338" s="832">
        <v>770.98</v>
      </c>
    </row>
    <row r="339" spans="1:17" ht="14.45" customHeight="1" x14ac:dyDescent="0.2">
      <c r="A339" s="821" t="s">
        <v>571</v>
      </c>
      <c r="B339" s="822" t="s">
        <v>4958</v>
      </c>
      <c r="C339" s="822" t="s">
        <v>5340</v>
      </c>
      <c r="D339" s="822" t="s">
        <v>5488</v>
      </c>
      <c r="E339" s="822" t="s">
        <v>5490</v>
      </c>
      <c r="F339" s="831">
        <v>7</v>
      </c>
      <c r="G339" s="831">
        <v>6318.69</v>
      </c>
      <c r="H339" s="831">
        <v>1.9649867522483859</v>
      </c>
      <c r="I339" s="831">
        <v>902.67</v>
      </c>
      <c r="J339" s="831">
        <v>4</v>
      </c>
      <c r="K339" s="831">
        <v>3215.64</v>
      </c>
      <c r="L339" s="831">
        <v>1</v>
      </c>
      <c r="M339" s="831">
        <v>803.91</v>
      </c>
      <c r="N339" s="831">
        <v>5</v>
      </c>
      <c r="O339" s="831">
        <v>3854.9</v>
      </c>
      <c r="P339" s="827">
        <v>1.1987971290318569</v>
      </c>
      <c r="Q339" s="832">
        <v>770.98</v>
      </c>
    </row>
    <row r="340" spans="1:17" ht="14.45" customHeight="1" x14ac:dyDescent="0.2">
      <c r="A340" s="821" t="s">
        <v>571</v>
      </c>
      <c r="B340" s="822" t="s">
        <v>4958</v>
      </c>
      <c r="C340" s="822" t="s">
        <v>5340</v>
      </c>
      <c r="D340" s="822" t="s">
        <v>5491</v>
      </c>
      <c r="E340" s="822" t="s">
        <v>5489</v>
      </c>
      <c r="F340" s="831">
        <v>23</v>
      </c>
      <c r="G340" s="831">
        <v>23676.660000000003</v>
      </c>
      <c r="H340" s="831">
        <v>2.875</v>
      </c>
      <c r="I340" s="831">
        <v>1029.42</v>
      </c>
      <c r="J340" s="831">
        <v>8</v>
      </c>
      <c r="K340" s="831">
        <v>8235.36</v>
      </c>
      <c r="L340" s="831">
        <v>1</v>
      </c>
      <c r="M340" s="831">
        <v>1029.42</v>
      </c>
      <c r="N340" s="831">
        <v>57</v>
      </c>
      <c r="O340" s="831">
        <v>50168.549999999996</v>
      </c>
      <c r="P340" s="827">
        <v>6.0918466223698768</v>
      </c>
      <c r="Q340" s="832">
        <v>880.15</v>
      </c>
    </row>
    <row r="341" spans="1:17" ht="14.45" customHeight="1" x14ac:dyDescent="0.2">
      <c r="A341" s="821" t="s">
        <v>571</v>
      </c>
      <c r="B341" s="822" t="s">
        <v>4958</v>
      </c>
      <c r="C341" s="822" t="s">
        <v>5340</v>
      </c>
      <c r="D341" s="822" t="s">
        <v>5491</v>
      </c>
      <c r="E341" s="822" t="s">
        <v>5490</v>
      </c>
      <c r="F341" s="831"/>
      <c r="G341" s="831"/>
      <c r="H341" s="831"/>
      <c r="I341" s="831"/>
      <c r="J341" s="831">
        <v>6</v>
      </c>
      <c r="K341" s="831">
        <v>5280.9</v>
      </c>
      <c r="L341" s="831">
        <v>1</v>
      </c>
      <c r="M341" s="831">
        <v>880.15</v>
      </c>
      <c r="N341" s="831">
        <v>11</v>
      </c>
      <c r="O341" s="831">
        <v>9681.65</v>
      </c>
      <c r="P341" s="827">
        <v>1.8333333333333335</v>
      </c>
      <c r="Q341" s="832">
        <v>880.15</v>
      </c>
    </row>
    <row r="342" spans="1:17" ht="14.45" customHeight="1" x14ac:dyDescent="0.2">
      <c r="A342" s="821" t="s">
        <v>571</v>
      </c>
      <c r="B342" s="822" t="s">
        <v>4958</v>
      </c>
      <c r="C342" s="822" t="s">
        <v>5340</v>
      </c>
      <c r="D342" s="822" t="s">
        <v>5492</v>
      </c>
      <c r="E342" s="822" t="s">
        <v>5493</v>
      </c>
      <c r="F342" s="831"/>
      <c r="G342" s="831"/>
      <c r="H342" s="831"/>
      <c r="I342" s="831"/>
      <c r="J342" s="831">
        <v>3</v>
      </c>
      <c r="K342" s="831">
        <v>3111.57</v>
      </c>
      <c r="L342" s="831">
        <v>1</v>
      </c>
      <c r="M342" s="831">
        <v>1037.19</v>
      </c>
      <c r="N342" s="831">
        <v>3</v>
      </c>
      <c r="O342" s="831">
        <v>2809.21</v>
      </c>
      <c r="P342" s="827">
        <v>0.90282719013231261</v>
      </c>
      <c r="Q342" s="832">
        <v>936.40333333333331</v>
      </c>
    </row>
    <row r="343" spans="1:17" ht="14.45" customHeight="1" x14ac:dyDescent="0.2">
      <c r="A343" s="821" t="s">
        <v>571</v>
      </c>
      <c r="B343" s="822" t="s">
        <v>4958</v>
      </c>
      <c r="C343" s="822" t="s">
        <v>5340</v>
      </c>
      <c r="D343" s="822" t="s">
        <v>5494</v>
      </c>
      <c r="E343" s="822" t="s">
        <v>5495</v>
      </c>
      <c r="F343" s="831">
        <v>10</v>
      </c>
      <c r="G343" s="831">
        <v>95044.9</v>
      </c>
      <c r="H343" s="831">
        <v>0.63071698817373711</v>
      </c>
      <c r="I343" s="831">
        <v>9504.49</v>
      </c>
      <c r="J343" s="831">
        <v>16</v>
      </c>
      <c r="K343" s="831">
        <v>150693.41999999998</v>
      </c>
      <c r="L343" s="831">
        <v>1</v>
      </c>
      <c r="M343" s="831">
        <v>9418.338749999999</v>
      </c>
      <c r="N343" s="831">
        <v>2</v>
      </c>
      <c r="O343" s="831">
        <v>17630.559999999998</v>
      </c>
      <c r="P343" s="827">
        <v>0.11699621655676803</v>
      </c>
      <c r="Q343" s="832">
        <v>8815.2799999999988</v>
      </c>
    </row>
    <row r="344" spans="1:17" ht="14.45" customHeight="1" x14ac:dyDescent="0.2">
      <c r="A344" s="821" t="s">
        <v>571</v>
      </c>
      <c r="B344" s="822" t="s">
        <v>4958</v>
      </c>
      <c r="C344" s="822" t="s">
        <v>5340</v>
      </c>
      <c r="D344" s="822" t="s">
        <v>5496</v>
      </c>
      <c r="E344" s="822" t="s">
        <v>5497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28950</v>
      </c>
      <c r="P344" s="827"/>
      <c r="Q344" s="832">
        <v>28950</v>
      </c>
    </row>
    <row r="345" spans="1:17" ht="14.45" customHeight="1" x14ac:dyDescent="0.2">
      <c r="A345" s="821" t="s">
        <v>571</v>
      </c>
      <c r="B345" s="822" t="s">
        <v>4958</v>
      </c>
      <c r="C345" s="822" t="s">
        <v>5340</v>
      </c>
      <c r="D345" s="822" t="s">
        <v>5498</v>
      </c>
      <c r="E345" s="822" t="s">
        <v>5499</v>
      </c>
      <c r="F345" s="831">
        <v>2</v>
      </c>
      <c r="G345" s="831">
        <v>18938.5</v>
      </c>
      <c r="H345" s="831"/>
      <c r="I345" s="831">
        <v>9469.25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571</v>
      </c>
      <c r="B346" s="822" t="s">
        <v>4958</v>
      </c>
      <c r="C346" s="822" t="s">
        <v>5340</v>
      </c>
      <c r="D346" s="822" t="s">
        <v>5500</v>
      </c>
      <c r="E346" s="822" t="s">
        <v>5501</v>
      </c>
      <c r="F346" s="831">
        <v>2</v>
      </c>
      <c r="G346" s="831">
        <v>19500.22</v>
      </c>
      <c r="H346" s="831">
        <v>2</v>
      </c>
      <c r="I346" s="831">
        <v>9750.11</v>
      </c>
      <c r="J346" s="831">
        <v>1</v>
      </c>
      <c r="K346" s="831">
        <v>9750.11</v>
      </c>
      <c r="L346" s="831">
        <v>1</v>
      </c>
      <c r="M346" s="831">
        <v>9750.11</v>
      </c>
      <c r="N346" s="831">
        <v>1</v>
      </c>
      <c r="O346" s="831">
        <v>9750.11</v>
      </c>
      <c r="P346" s="827">
        <v>1</v>
      </c>
      <c r="Q346" s="832">
        <v>9750.11</v>
      </c>
    </row>
    <row r="347" spans="1:17" ht="14.45" customHeight="1" x14ac:dyDescent="0.2">
      <c r="A347" s="821" t="s">
        <v>571</v>
      </c>
      <c r="B347" s="822" t="s">
        <v>4958</v>
      </c>
      <c r="C347" s="822" t="s">
        <v>5340</v>
      </c>
      <c r="D347" s="822" t="s">
        <v>5502</v>
      </c>
      <c r="E347" s="822" t="s">
        <v>5503</v>
      </c>
      <c r="F347" s="831">
        <v>3</v>
      </c>
      <c r="G347" s="831">
        <v>27555.870000000003</v>
      </c>
      <c r="H347" s="831">
        <v>1</v>
      </c>
      <c r="I347" s="831">
        <v>9185.2900000000009</v>
      </c>
      <c r="J347" s="831">
        <v>3</v>
      </c>
      <c r="K347" s="831">
        <v>27555.870000000003</v>
      </c>
      <c r="L347" s="831">
        <v>1</v>
      </c>
      <c r="M347" s="831">
        <v>9185.2900000000009</v>
      </c>
      <c r="N347" s="831">
        <v>4</v>
      </c>
      <c r="O347" s="831">
        <v>36741.160000000003</v>
      </c>
      <c r="P347" s="827">
        <v>1.3333333333333333</v>
      </c>
      <c r="Q347" s="832">
        <v>9185.2900000000009</v>
      </c>
    </row>
    <row r="348" spans="1:17" ht="14.45" customHeight="1" x14ac:dyDescent="0.2">
      <c r="A348" s="821" t="s">
        <v>571</v>
      </c>
      <c r="B348" s="822" t="s">
        <v>4958</v>
      </c>
      <c r="C348" s="822" t="s">
        <v>5340</v>
      </c>
      <c r="D348" s="822" t="s">
        <v>5504</v>
      </c>
      <c r="E348" s="822" t="s">
        <v>5505</v>
      </c>
      <c r="F348" s="831">
        <v>1</v>
      </c>
      <c r="G348" s="831">
        <v>612.49</v>
      </c>
      <c r="H348" s="831">
        <v>1</v>
      </c>
      <c r="I348" s="831">
        <v>612.49</v>
      </c>
      <c r="J348" s="831">
        <v>1</v>
      </c>
      <c r="K348" s="831">
        <v>612.49</v>
      </c>
      <c r="L348" s="831">
        <v>1</v>
      </c>
      <c r="M348" s="831">
        <v>612.49</v>
      </c>
      <c r="N348" s="831"/>
      <c r="O348" s="831"/>
      <c r="P348" s="827"/>
      <c r="Q348" s="832"/>
    </row>
    <row r="349" spans="1:17" ht="14.45" customHeight="1" x14ac:dyDescent="0.2">
      <c r="A349" s="821" t="s">
        <v>571</v>
      </c>
      <c r="B349" s="822" t="s">
        <v>4958</v>
      </c>
      <c r="C349" s="822" t="s">
        <v>5340</v>
      </c>
      <c r="D349" s="822" t="s">
        <v>5506</v>
      </c>
      <c r="E349" s="822" t="s">
        <v>5507</v>
      </c>
      <c r="F349" s="831">
        <v>2</v>
      </c>
      <c r="G349" s="831">
        <v>1786.7</v>
      </c>
      <c r="H349" s="831">
        <v>1</v>
      </c>
      <c r="I349" s="831">
        <v>893.35</v>
      </c>
      <c r="J349" s="831">
        <v>2</v>
      </c>
      <c r="K349" s="831">
        <v>1786.7</v>
      </c>
      <c r="L349" s="831">
        <v>1</v>
      </c>
      <c r="M349" s="831">
        <v>893.35</v>
      </c>
      <c r="N349" s="831">
        <v>5</v>
      </c>
      <c r="O349" s="831">
        <v>4384.3500000000004</v>
      </c>
      <c r="P349" s="827">
        <v>2.4538814574354957</v>
      </c>
      <c r="Q349" s="832">
        <v>876.87000000000012</v>
      </c>
    </row>
    <row r="350" spans="1:17" ht="14.45" customHeight="1" x14ac:dyDescent="0.2">
      <c r="A350" s="821" t="s">
        <v>571</v>
      </c>
      <c r="B350" s="822" t="s">
        <v>4958</v>
      </c>
      <c r="C350" s="822" t="s">
        <v>5340</v>
      </c>
      <c r="D350" s="822" t="s">
        <v>5508</v>
      </c>
      <c r="E350" s="822" t="s">
        <v>5507</v>
      </c>
      <c r="F350" s="831">
        <v>2</v>
      </c>
      <c r="G350" s="831">
        <v>1996.04</v>
      </c>
      <c r="H350" s="831">
        <v>0.5</v>
      </c>
      <c r="I350" s="831">
        <v>998.02</v>
      </c>
      <c r="J350" s="831">
        <v>4</v>
      </c>
      <c r="K350" s="831">
        <v>3992.08</v>
      </c>
      <c r="L350" s="831">
        <v>1</v>
      </c>
      <c r="M350" s="831">
        <v>998.02</v>
      </c>
      <c r="N350" s="831">
        <v>6</v>
      </c>
      <c r="O350" s="831">
        <v>5878.26</v>
      </c>
      <c r="P350" s="827">
        <v>1.4724805114125969</v>
      </c>
      <c r="Q350" s="832">
        <v>979.71</v>
      </c>
    </row>
    <row r="351" spans="1:17" ht="14.45" customHeight="1" x14ac:dyDescent="0.2">
      <c r="A351" s="821" t="s">
        <v>571</v>
      </c>
      <c r="B351" s="822" t="s">
        <v>4958</v>
      </c>
      <c r="C351" s="822" t="s">
        <v>5340</v>
      </c>
      <c r="D351" s="822" t="s">
        <v>5509</v>
      </c>
      <c r="E351" s="822" t="s">
        <v>5510</v>
      </c>
      <c r="F351" s="831">
        <v>15</v>
      </c>
      <c r="G351" s="831">
        <v>9311.7000000000007</v>
      </c>
      <c r="H351" s="831">
        <v>2.2032747320351138</v>
      </c>
      <c r="I351" s="831">
        <v>620.78000000000009</v>
      </c>
      <c r="J351" s="831">
        <v>7</v>
      </c>
      <c r="K351" s="831">
        <v>4226.2999999999993</v>
      </c>
      <c r="L351" s="831">
        <v>1</v>
      </c>
      <c r="M351" s="831">
        <v>603.75714285714275</v>
      </c>
      <c r="N351" s="831">
        <v>12</v>
      </c>
      <c r="O351" s="831">
        <v>6734.4</v>
      </c>
      <c r="P351" s="827">
        <v>1.5934505359297733</v>
      </c>
      <c r="Q351" s="832">
        <v>561.19999999999993</v>
      </c>
    </row>
    <row r="352" spans="1:17" ht="14.45" customHeight="1" x14ac:dyDescent="0.2">
      <c r="A352" s="821" t="s">
        <v>571</v>
      </c>
      <c r="B352" s="822" t="s">
        <v>4958</v>
      </c>
      <c r="C352" s="822" t="s">
        <v>5340</v>
      </c>
      <c r="D352" s="822" t="s">
        <v>5511</v>
      </c>
      <c r="E352" s="822" t="s">
        <v>5510</v>
      </c>
      <c r="F352" s="831">
        <v>29</v>
      </c>
      <c r="G352" s="831">
        <v>18483.440000000002</v>
      </c>
      <c r="H352" s="831">
        <v>0.81561704198807605</v>
      </c>
      <c r="I352" s="831">
        <v>637.36000000000013</v>
      </c>
      <c r="J352" s="831">
        <v>36</v>
      </c>
      <c r="K352" s="831">
        <v>22661.910000000003</v>
      </c>
      <c r="L352" s="831">
        <v>1</v>
      </c>
      <c r="M352" s="831">
        <v>629.49750000000006</v>
      </c>
      <c r="N352" s="831">
        <v>18</v>
      </c>
      <c r="O352" s="831">
        <v>10453.5</v>
      </c>
      <c r="P352" s="827">
        <v>0.46128062462519703</v>
      </c>
      <c r="Q352" s="832">
        <v>580.75</v>
      </c>
    </row>
    <row r="353" spans="1:17" ht="14.45" customHeight="1" x14ac:dyDescent="0.2">
      <c r="A353" s="821" t="s">
        <v>571</v>
      </c>
      <c r="B353" s="822" t="s">
        <v>4958</v>
      </c>
      <c r="C353" s="822" t="s">
        <v>5340</v>
      </c>
      <c r="D353" s="822" t="s">
        <v>5512</v>
      </c>
      <c r="E353" s="822" t="s">
        <v>5513</v>
      </c>
      <c r="F353" s="831">
        <v>3</v>
      </c>
      <c r="G353" s="831">
        <v>2008.47</v>
      </c>
      <c r="H353" s="831"/>
      <c r="I353" s="831">
        <v>669.49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571</v>
      </c>
      <c r="B354" s="822" t="s">
        <v>4958</v>
      </c>
      <c r="C354" s="822" t="s">
        <v>5340</v>
      </c>
      <c r="D354" s="822" t="s">
        <v>5514</v>
      </c>
      <c r="E354" s="822" t="s">
        <v>5515</v>
      </c>
      <c r="F354" s="831">
        <v>1</v>
      </c>
      <c r="G354" s="831">
        <v>6115</v>
      </c>
      <c r="H354" s="831"/>
      <c r="I354" s="831">
        <v>6115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571</v>
      </c>
      <c r="B355" s="822" t="s">
        <v>4958</v>
      </c>
      <c r="C355" s="822" t="s">
        <v>5340</v>
      </c>
      <c r="D355" s="822" t="s">
        <v>5516</v>
      </c>
      <c r="E355" s="822" t="s">
        <v>5517</v>
      </c>
      <c r="F355" s="831">
        <v>1</v>
      </c>
      <c r="G355" s="831">
        <v>223.85</v>
      </c>
      <c r="H355" s="831"/>
      <c r="I355" s="831">
        <v>223.85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571</v>
      </c>
      <c r="B356" s="822" t="s">
        <v>4958</v>
      </c>
      <c r="C356" s="822" t="s">
        <v>5340</v>
      </c>
      <c r="D356" s="822" t="s">
        <v>5518</v>
      </c>
      <c r="E356" s="822" t="s">
        <v>5519</v>
      </c>
      <c r="F356" s="831"/>
      <c r="G356" s="831"/>
      <c r="H356" s="831"/>
      <c r="I356" s="831"/>
      <c r="J356" s="831">
        <v>1</v>
      </c>
      <c r="K356" s="831">
        <v>1796</v>
      </c>
      <c r="L356" s="831">
        <v>1</v>
      </c>
      <c r="M356" s="831">
        <v>1796</v>
      </c>
      <c r="N356" s="831">
        <v>1</v>
      </c>
      <c r="O356" s="831">
        <v>960.74</v>
      </c>
      <c r="P356" s="827">
        <v>0.53493318485523389</v>
      </c>
      <c r="Q356" s="832">
        <v>960.74</v>
      </c>
    </row>
    <row r="357" spans="1:17" ht="14.45" customHeight="1" x14ac:dyDescent="0.2">
      <c r="A357" s="821" t="s">
        <v>571</v>
      </c>
      <c r="B357" s="822" t="s">
        <v>4958</v>
      </c>
      <c r="C357" s="822" t="s">
        <v>5340</v>
      </c>
      <c r="D357" s="822" t="s">
        <v>5520</v>
      </c>
      <c r="E357" s="822" t="s">
        <v>5521</v>
      </c>
      <c r="F357" s="831"/>
      <c r="G357" s="831"/>
      <c r="H357" s="831"/>
      <c r="I357" s="831"/>
      <c r="J357" s="831">
        <v>1</v>
      </c>
      <c r="K357" s="831">
        <v>1796</v>
      </c>
      <c r="L357" s="831">
        <v>1</v>
      </c>
      <c r="M357" s="831">
        <v>1796</v>
      </c>
      <c r="N357" s="831"/>
      <c r="O357" s="831"/>
      <c r="P357" s="827"/>
      <c r="Q357" s="832"/>
    </row>
    <row r="358" spans="1:17" ht="14.45" customHeight="1" x14ac:dyDescent="0.2">
      <c r="A358" s="821" t="s">
        <v>571</v>
      </c>
      <c r="B358" s="822" t="s">
        <v>4958</v>
      </c>
      <c r="C358" s="822" t="s">
        <v>5340</v>
      </c>
      <c r="D358" s="822" t="s">
        <v>5522</v>
      </c>
      <c r="E358" s="822" t="s">
        <v>5523</v>
      </c>
      <c r="F358" s="831">
        <v>1</v>
      </c>
      <c r="G358" s="831">
        <v>1657.27</v>
      </c>
      <c r="H358" s="831"/>
      <c r="I358" s="831">
        <v>1657.27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571</v>
      </c>
      <c r="B359" s="822" t="s">
        <v>4958</v>
      </c>
      <c r="C359" s="822" t="s">
        <v>5340</v>
      </c>
      <c r="D359" s="822" t="s">
        <v>5524</v>
      </c>
      <c r="E359" s="822" t="s">
        <v>5525</v>
      </c>
      <c r="F359" s="831">
        <v>4</v>
      </c>
      <c r="G359" s="831">
        <v>1940.08</v>
      </c>
      <c r="H359" s="831">
        <v>1.3333333333333333</v>
      </c>
      <c r="I359" s="831">
        <v>485.02</v>
      </c>
      <c r="J359" s="831">
        <v>3</v>
      </c>
      <c r="K359" s="831">
        <v>1455.06</v>
      </c>
      <c r="L359" s="831">
        <v>1</v>
      </c>
      <c r="M359" s="831">
        <v>485.02</v>
      </c>
      <c r="N359" s="831">
        <v>11</v>
      </c>
      <c r="O359" s="831">
        <v>4449.5</v>
      </c>
      <c r="P359" s="827">
        <v>3.0579495003642463</v>
      </c>
      <c r="Q359" s="832">
        <v>404.5</v>
      </c>
    </row>
    <row r="360" spans="1:17" ht="14.45" customHeight="1" x14ac:dyDescent="0.2">
      <c r="A360" s="821" t="s">
        <v>571</v>
      </c>
      <c r="B360" s="822" t="s">
        <v>4958</v>
      </c>
      <c r="C360" s="822" t="s">
        <v>5340</v>
      </c>
      <c r="D360" s="822" t="s">
        <v>5526</v>
      </c>
      <c r="E360" s="822" t="s">
        <v>5525</v>
      </c>
      <c r="F360" s="831">
        <v>59</v>
      </c>
      <c r="G360" s="831">
        <v>21339.710000000003</v>
      </c>
      <c r="H360" s="831">
        <v>1.021359335753232</v>
      </c>
      <c r="I360" s="831">
        <v>361.69000000000005</v>
      </c>
      <c r="J360" s="831">
        <v>60</v>
      </c>
      <c r="K360" s="831">
        <v>20893.439999999995</v>
      </c>
      <c r="L360" s="831">
        <v>1</v>
      </c>
      <c r="M360" s="831">
        <v>348.22399999999993</v>
      </c>
      <c r="N360" s="831">
        <v>80</v>
      </c>
      <c r="O360" s="831">
        <v>23548.539999999997</v>
      </c>
      <c r="P360" s="827">
        <v>1.1270781642467684</v>
      </c>
      <c r="Q360" s="832">
        <v>294.35674999999998</v>
      </c>
    </row>
    <row r="361" spans="1:17" ht="14.45" customHeight="1" x14ac:dyDescent="0.2">
      <c r="A361" s="821" t="s">
        <v>571</v>
      </c>
      <c r="B361" s="822" t="s">
        <v>4958</v>
      </c>
      <c r="C361" s="822" t="s">
        <v>5340</v>
      </c>
      <c r="D361" s="822" t="s">
        <v>5527</v>
      </c>
      <c r="E361" s="822" t="s">
        <v>5528</v>
      </c>
      <c r="F361" s="831">
        <v>1</v>
      </c>
      <c r="G361" s="831">
        <v>5409.6</v>
      </c>
      <c r="H361" s="831"/>
      <c r="I361" s="831">
        <v>5409.6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571</v>
      </c>
      <c r="B362" s="822" t="s">
        <v>4958</v>
      </c>
      <c r="C362" s="822" t="s">
        <v>5340</v>
      </c>
      <c r="D362" s="822" t="s">
        <v>5529</v>
      </c>
      <c r="E362" s="822" t="s">
        <v>5530</v>
      </c>
      <c r="F362" s="831">
        <v>10</v>
      </c>
      <c r="G362" s="831">
        <v>68340</v>
      </c>
      <c r="H362" s="831">
        <v>1.6666666666666667</v>
      </c>
      <c r="I362" s="831">
        <v>6834</v>
      </c>
      <c r="J362" s="831">
        <v>6</v>
      </c>
      <c r="K362" s="831">
        <v>41004</v>
      </c>
      <c r="L362" s="831">
        <v>1</v>
      </c>
      <c r="M362" s="831">
        <v>6834</v>
      </c>
      <c r="N362" s="831"/>
      <c r="O362" s="831"/>
      <c r="P362" s="827"/>
      <c r="Q362" s="832"/>
    </row>
    <row r="363" spans="1:17" ht="14.45" customHeight="1" x14ac:dyDescent="0.2">
      <c r="A363" s="821" t="s">
        <v>571</v>
      </c>
      <c r="B363" s="822" t="s">
        <v>4958</v>
      </c>
      <c r="C363" s="822" t="s">
        <v>5340</v>
      </c>
      <c r="D363" s="822" t="s">
        <v>5531</v>
      </c>
      <c r="E363" s="822" t="s">
        <v>5532</v>
      </c>
      <c r="F363" s="831">
        <v>10</v>
      </c>
      <c r="G363" s="831">
        <v>8523.0999999999985</v>
      </c>
      <c r="H363" s="831"/>
      <c r="I363" s="831">
        <v>852.30999999999983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571</v>
      </c>
      <c r="B364" s="822" t="s">
        <v>4958</v>
      </c>
      <c r="C364" s="822" t="s">
        <v>5340</v>
      </c>
      <c r="D364" s="822" t="s">
        <v>5533</v>
      </c>
      <c r="E364" s="822" t="s">
        <v>5534</v>
      </c>
      <c r="F364" s="831">
        <v>1</v>
      </c>
      <c r="G364" s="831">
        <v>12873.29</v>
      </c>
      <c r="H364" s="831"/>
      <c r="I364" s="831">
        <v>12873.29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571</v>
      </c>
      <c r="B365" s="822" t="s">
        <v>4958</v>
      </c>
      <c r="C365" s="822" t="s">
        <v>5340</v>
      </c>
      <c r="D365" s="822" t="s">
        <v>5535</v>
      </c>
      <c r="E365" s="822" t="s">
        <v>5536</v>
      </c>
      <c r="F365" s="831">
        <v>1</v>
      </c>
      <c r="G365" s="831">
        <v>750.33</v>
      </c>
      <c r="H365" s="831"/>
      <c r="I365" s="831">
        <v>750.33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571</v>
      </c>
      <c r="B366" s="822" t="s">
        <v>4958</v>
      </c>
      <c r="C366" s="822" t="s">
        <v>5340</v>
      </c>
      <c r="D366" s="822" t="s">
        <v>5537</v>
      </c>
      <c r="E366" s="822" t="s">
        <v>5538</v>
      </c>
      <c r="F366" s="831">
        <v>4</v>
      </c>
      <c r="G366" s="831">
        <v>9815.2000000000007</v>
      </c>
      <c r="H366" s="831">
        <v>0.19314674603068402</v>
      </c>
      <c r="I366" s="831">
        <v>2453.8000000000002</v>
      </c>
      <c r="J366" s="831">
        <v>21</v>
      </c>
      <c r="K366" s="831">
        <v>50817.320000000007</v>
      </c>
      <c r="L366" s="831">
        <v>1</v>
      </c>
      <c r="M366" s="831">
        <v>2419.8723809523813</v>
      </c>
      <c r="N366" s="831">
        <v>3</v>
      </c>
      <c r="O366" s="831">
        <v>6292.68</v>
      </c>
      <c r="P366" s="827">
        <v>0.12382943453137629</v>
      </c>
      <c r="Q366" s="832">
        <v>2097.56</v>
      </c>
    </row>
    <row r="367" spans="1:17" ht="14.45" customHeight="1" x14ac:dyDescent="0.2">
      <c r="A367" s="821" t="s">
        <v>571</v>
      </c>
      <c r="B367" s="822" t="s">
        <v>4958</v>
      </c>
      <c r="C367" s="822" t="s">
        <v>5340</v>
      </c>
      <c r="D367" s="822" t="s">
        <v>5539</v>
      </c>
      <c r="E367" s="822" t="s">
        <v>5538</v>
      </c>
      <c r="F367" s="831">
        <v>0.2</v>
      </c>
      <c r="G367" s="831">
        <v>140.72</v>
      </c>
      <c r="H367" s="831">
        <v>0.19999715751623767</v>
      </c>
      <c r="I367" s="831">
        <v>703.59999999999991</v>
      </c>
      <c r="J367" s="831">
        <v>0.99999999999999989</v>
      </c>
      <c r="K367" s="831">
        <v>703.61</v>
      </c>
      <c r="L367" s="831">
        <v>1</v>
      </c>
      <c r="M367" s="831">
        <v>703.61000000000013</v>
      </c>
      <c r="N367" s="831">
        <v>0.1</v>
      </c>
      <c r="O367" s="831">
        <v>70.36</v>
      </c>
      <c r="P367" s="827">
        <v>9.9998578758118836E-2</v>
      </c>
      <c r="Q367" s="832">
        <v>703.59999999999991</v>
      </c>
    </row>
    <row r="368" spans="1:17" ht="14.45" customHeight="1" x14ac:dyDescent="0.2">
      <c r="A368" s="821" t="s">
        <v>571</v>
      </c>
      <c r="B368" s="822" t="s">
        <v>4958</v>
      </c>
      <c r="C368" s="822" t="s">
        <v>5340</v>
      </c>
      <c r="D368" s="822" t="s">
        <v>5540</v>
      </c>
      <c r="E368" s="822" t="s">
        <v>5538</v>
      </c>
      <c r="F368" s="831">
        <v>1.2</v>
      </c>
      <c r="G368" s="831">
        <v>1846.8</v>
      </c>
      <c r="H368" s="831">
        <v>0.27906976744186041</v>
      </c>
      <c r="I368" s="831">
        <v>1539</v>
      </c>
      <c r="J368" s="831">
        <v>4.3</v>
      </c>
      <c r="K368" s="831">
        <v>6617.7000000000007</v>
      </c>
      <c r="L368" s="831">
        <v>1</v>
      </c>
      <c r="M368" s="831">
        <v>1539.0000000000002</v>
      </c>
      <c r="N368" s="831">
        <v>0.8</v>
      </c>
      <c r="O368" s="831">
        <v>1231.2</v>
      </c>
      <c r="P368" s="827">
        <v>0.18604651162790697</v>
      </c>
      <c r="Q368" s="832">
        <v>1539</v>
      </c>
    </row>
    <row r="369" spans="1:17" ht="14.45" customHeight="1" x14ac:dyDescent="0.2">
      <c r="A369" s="821" t="s">
        <v>571</v>
      </c>
      <c r="B369" s="822" t="s">
        <v>4958</v>
      </c>
      <c r="C369" s="822" t="s">
        <v>5340</v>
      </c>
      <c r="D369" s="822" t="s">
        <v>5541</v>
      </c>
      <c r="E369" s="822" t="s">
        <v>5538</v>
      </c>
      <c r="F369" s="831">
        <v>0.8</v>
      </c>
      <c r="G369" s="831">
        <v>1418.48</v>
      </c>
      <c r="H369" s="831">
        <v>0.27586206896551724</v>
      </c>
      <c r="I369" s="831">
        <v>1773.1</v>
      </c>
      <c r="J369" s="831">
        <v>2.9000000000000004</v>
      </c>
      <c r="K369" s="831">
        <v>5141.99</v>
      </c>
      <c r="L369" s="831">
        <v>1</v>
      </c>
      <c r="M369" s="831">
        <v>1773.0999999999997</v>
      </c>
      <c r="N369" s="831">
        <v>0.1</v>
      </c>
      <c r="O369" s="831">
        <v>177.31</v>
      </c>
      <c r="P369" s="827">
        <v>3.4482758620689655E-2</v>
      </c>
      <c r="Q369" s="832">
        <v>1773.1</v>
      </c>
    </row>
    <row r="370" spans="1:17" ht="14.45" customHeight="1" x14ac:dyDescent="0.2">
      <c r="A370" s="821" t="s">
        <v>571</v>
      </c>
      <c r="B370" s="822" t="s">
        <v>4958</v>
      </c>
      <c r="C370" s="822" t="s">
        <v>5340</v>
      </c>
      <c r="D370" s="822" t="s">
        <v>5542</v>
      </c>
      <c r="E370" s="822" t="s">
        <v>5543</v>
      </c>
      <c r="F370" s="831">
        <v>15.4</v>
      </c>
      <c r="G370" s="831">
        <v>3881.1299999999997</v>
      </c>
      <c r="H370" s="831">
        <v>0.93903153065964684</v>
      </c>
      <c r="I370" s="831">
        <v>252.02142857142854</v>
      </c>
      <c r="J370" s="831">
        <v>16.400000000000002</v>
      </c>
      <c r="K370" s="831">
        <v>4133.12</v>
      </c>
      <c r="L370" s="831">
        <v>1</v>
      </c>
      <c r="M370" s="831">
        <v>252.01951219512191</v>
      </c>
      <c r="N370" s="831">
        <v>16.100000000000001</v>
      </c>
      <c r="O370" s="831">
        <v>4057.62</v>
      </c>
      <c r="P370" s="827">
        <v>0.98173292815113034</v>
      </c>
      <c r="Q370" s="832">
        <v>252.02608695652171</v>
      </c>
    </row>
    <row r="371" spans="1:17" ht="14.45" customHeight="1" x14ac:dyDescent="0.2">
      <c r="A371" s="821" t="s">
        <v>571</v>
      </c>
      <c r="B371" s="822" t="s">
        <v>4958</v>
      </c>
      <c r="C371" s="822" t="s">
        <v>5340</v>
      </c>
      <c r="D371" s="822" t="s">
        <v>5544</v>
      </c>
      <c r="E371" s="822" t="s">
        <v>5545</v>
      </c>
      <c r="F371" s="831">
        <v>2</v>
      </c>
      <c r="G371" s="831">
        <v>1123.42</v>
      </c>
      <c r="H371" s="831">
        <v>0.2</v>
      </c>
      <c r="I371" s="831">
        <v>561.71</v>
      </c>
      <c r="J371" s="831">
        <v>10</v>
      </c>
      <c r="K371" s="831">
        <v>5617.1</v>
      </c>
      <c r="L371" s="831">
        <v>1</v>
      </c>
      <c r="M371" s="831">
        <v>561.71</v>
      </c>
      <c r="N371" s="831">
        <v>7</v>
      </c>
      <c r="O371" s="831">
        <v>3356.8500000000004</v>
      </c>
      <c r="P371" s="827">
        <v>0.59761264709547635</v>
      </c>
      <c r="Q371" s="832">
        <v>479.55000000000007</v>
      </c>
    </row>
    <row r="372" spans="1:17" ht="14.45" customHeight="1" x14ac:dyDescent="0.2">
      <c r="A372" s="821" t="s">
        <v>571</v>
      </c>
      <c r="B372" s="822" t="s">
        <v>4958</v>
      </c>
      <c r="C372" s="822" t="s">
        <v>5340</v>
      </c>
      <c r="D372" s="822" t="s">
        <v>5544</v>
      </c>
      <c r="E372" s="822" t="s">
        <v>5546</v>
      </c>
      <c r="F372" s="831"/>
      <c r="G372" s="831"/>
      <c r="H372" s="831"/>
      <c r="I372" s="831"/>
      <c r="J372" s="831">
        <v>5</v>
      </c>
      <c r="K372" s="831">
        <v>2644.2300000000005</v>
      </c>
      <c r="L372" s="831">
        <v>1</v>
      </c>
      <c r="M372" s="831">
        <v>528.84600000000012</v>
      </c>
      <c r="N372" s="831">
        <v>4</v>
      </c>
      <c r="O372" s="831">
        <v>1918.2</v>
      </c>
      <c r="P372" s="827">
        <v>0.72542857467013067</v>
      </c>
      <c r="Q372" s="832">
        <v>479.55</v>
      </c>
    </row>
    <row r="373" spans="1:17" ht="14.45" customHeight="1" x14ac:dyDescent="0.2">
      <c r="A373" s="821" t="s">
        <v>571</v>
      </c>
      <c r="B373" s="822" t="s">
        <v>4958</v>
      </c>
      <c r="C373" s="822" t="s">
        <v>5340</v>
      </c>
      <c r="D373" s="822" t="s">
        <v>5547</v>
      </c>
      <c r="E373" s="822" t="s">
        <v>5545</v>
      </c>
      <c r="F373" s="831">
        <v>2</v>
      </c>
      <c r="G373" s="831">
        <v>801.32</v>
      </c>
      <c r="H373" s="831">
        <v>1</v>
      </c>
      <c r="I373" s="831">
        <v>400.66</v>
      </c>
      <c r="J373" s="831">
        <v>2</v>
      </c>
      <c r="K373" s="831">
        <v>801.32</v>
      </c>
      <c r="L373" s="831">
        <v>1</v>
      </c>
      <c r="M373" s="831">
        <v>400.66</v>
      </c>
      <c r="N373" s="831">
        <v>5</v>
      </c>
      <c r="O373" s="831">
        <v>1710.65</v>
      </c>
      <c r="P373" s="827">
        <v>2.1347900963410371</v>
      </c>
      <c r="Q373" s="832">
        <v>342.13</v>
      </c>
    </row>
    <row r="374" spans="1:17" ht="14.45" customHeight="1" x14ac:dyDescent="0.2">
      <c r="A374" s="821" t="s">
        <v>571</v>
      </c>
      <c r="B374" s="822" t="s">
        <v>4958</v>
      </c>
      <c r="C374" s="822" t="s">
        <v>5340</v>
      </c>
      <c r="D374" s="822" t="s">
        <v>5548</v>
      </c>
      <c r="E374" s="822" t="s">
        <v>5549</v>
      </c>
      <c r="F374" s="831">
        <v>4</v>
      </c>
      <c r="G374" s="831">
        <v>15267.72</v>
      </c>
      <c r="H374" s="831">
        <v>4</v>
      </c>
      <c r="I374" s="831">
        <v>3816.93</v>
      </c>
      <c r="J374" s="831">
        <v>1</v>
      </c>
      <c r="K374" s="831">
        <v>3816.93</v>
      </c>
      <c r="L374" s="831">
        <v>1</v>
      </c>
      <c r="M374" s="831">
        <v>3816.93</v>
      </c>
      <c r="N374" s="831"/>
      <c r="O374" s="831"/>
      <c r="P374" s="827"/>
      <c r="Q374" s="832"/>
    </row>
    <row r="375" spans="1:17" ht="14.45" customHeight="1" x14ac:dyDescent="0.2">
      <c r="A375" s="821" t="s">
        <v>571</v>
      </c>
      <c r="B375" s="822" t="s">
        <v>4958</v>
      </c>
      <c r="C375" s="822" t="s">
        <v>5340</v>
      </c>
      <c r="D375" s="822" t="s">
        <v>5550</v>
      </c>
      <c r="E375" s="822" t="s">
        <v>5543</v>
      </c>
      <c r="F375" s="831">
        <v>17</v>
      </c>
      <c r="G375" s="831">
        <v>9302.4</v>
      </c>
      <c r="H375" s="831">
        <v>0.25058940662807683</v>
      </c>
      <c r="I375" s="831">
        <v>547.19999999999993</v>
      </c>
      <c r="J375" s="831">
        <v>69</v>
      </c>
      <c r="K375" s="831">
        <v>37122.080000000002</v>
      </c>
      <c r="L375" s="831">
        <v>1</v>
      </c>
      <c r="M375" s="831">
        <v>538.00115942028992</v>
      </c>
      <c r="N375" s="831">
        <v>25</v>
      </c>
      <c r="O375" s="831">
        <v>11696.5</v>
      </c>
      <c r="P375" s="827">
        <v>0.31508202126604973</v>
      </c>
      <c r="Q375" s="832">
        <v>467.86</v>
      </c>
    </row>
    <row r="376" spans="1:17" ht="14.45" customHeight="1" x14ac:dyDescent="0.2">
      <c r="A376" s="821" t="s">
        <v>571</v>
      </c>
      <c r="B376" s="822" t="s">
        <v>4958</v>
      </c>
      <c r="C376" s="822" t="s">
        <v>5340</v>
      </c>
      <c r="D376" s="822" t="s">
        <v>5551</v>
      </c>
      <c r="E376" s="822" t="s">
        <v>5543</v>
      </c>
      <c r="F376" s="831">
        <v>152</v>
      </c>
      <c r="G376" s="831">
        <v>273230.72000000003</v>
      </c>
      <c r="H376" s="831">
        <v>1.1975599697733383</v>
      </c>
      <c r="I376" s="831">
        <v>1797.5705263157897</v>
      </c>
      <c r="J376" s="831">
        <v>141</v>
      </c>
      <c r="K376" s="831">
        <v>228156.19</v>
      </c>
      <c r="L376" s="831">
        <v>1</v>
      </c>
      <c r="M376" s="831">
        <v>1618.1290070921987</v>
      </c>
      <c r="N376" s="831">
        <v>123</v>
      </c>
      <c r="O376" s="831">
        <v>194338.77000000002</v>
      </c>
      <c r="P376" s="827">
        <v>0.85177951998584833</v>
      </c>
      <c r="Q376" s="832">
        <v>1579.9900000000002</v>
      </c>
    </row>
    <row r="377" spans="1:17" ht="14.45" customHeight="1" x14ac:dyDescent="0.2">
      <c r="A377" s="821" t="s">
        <v>571</v>
      </c>
      <c r="B377" s="822" t="s">
        <v>4958</v>
      </c>
      <c r="C377" s="822" t="s">
        <v>5340</v>
      </c>
      <c r="D377" s="822" t="s">
        <v>5552</v>
      </c>
      <c r="E377" s="822" t="s">
        <v>5553</v>
      </c>
      <c r="F377" s="831">
        <v>9</v>
      </c>
      <c r="G377" s="831">
        <v>17542.079999999998</v>
      </c>
      <c r="H377" s="831">
        <v>1.0428976036412669</v>
      </c>
      <c r="I377" s="831">
        <v>1949.12</v>
      </c>
      <c r="J377" s="831">
        <v>9</v>
      </c>
      <c r="K377" s="831">
        <v>16820.519999999997</v>
      </c>
      <c r="L377" s="831">
        <v>1</v>
      </c>
      <c r="M377" s="831">
        <v>1868.9466666666663</v>
      </c>
      <c r="N377" s="831">
        <v>5</v>
      </c>
      <c r="O377" s="831">
        <v>3663.88</v>
      </c>
      <c r="P377" s="827">
        <v>0.21782204117351905</v>
      </c>
      <c r="Q377" s="832">
        <v>732.77600000000007</v>
      </c>
    </row>
    <row r="378" spans="1:17" ht="14.45" customHeight="1" x14ac:dyDescent="0.2">
      <c r="A378" s="821" t="s">
        <v>571</v>
      </c>
      <c r="B378" s="822" t="s">
        <v>4958</v>
      </c>
      <c r="C378" s="822" t="s">
        <v>5340</v>
      </c>
      <c r="D378" s="822" t="s">
        <v>5554</v>
      </c>
      <c r="E378" s="822" t="s">
        <v>5555</v>
      </c>
      <c r="F378" s="831">
        <v>10</v>
      </c>
      <c r="G378" s="831">
        <v>13631.1</v>
      </c>
      <c r="H378" s="831">
        <v>0.66666666666666663</v>
      </c>
      <c r="I378" s="831">
        <v>1363.1100000000001</v>
      </c>
      <c r="J378" s="831">
        <v>15</v>
      </c>
      <c r="K378" s="831">
        <v>20446.650000000001</v>
      </c>
      <c r="L378" s="831">
        <v>1</v>
      </c>
      <c r="M378" s="831">
        <v>1363.1100000000001</v>
      </c>
      <c r="N378" s="831">
        <v>25</v>
      </c>
      <c r="O378" s="831">
        <v>12650</v>
      </c>
      <c r="P378" s="827">
        <v>0.61868325618133035</v>
      </c>
      <c r="Q378" s="832">
        <v>506</v>
      </c>
    </row>
    <row r="379" spans="1:17" ht="14.45" customHeight="1" x14ac:dyDescent="0.2">
      <c r="A379" s="821" t="s">
        <v>571</v>
      </c>
      <c r="B379" s="822" t="s">
        <v>4958</v>
      </c>
      <c r="C379" s="822" t="s">
        <v>5340</v>
      </c>
      <c r="D379" s="822" t="s">
        <v>5556</v>
      </c>
      <c r="E379" s="822" t="s">
        <v>5557</v>
      </c>
      <c r="F379" s="831">
        <v>1</v>
      </c>
      <c r="G379" s="831">
        <v>19782.2</v>
      </c>
      <c r="H379" s="831"/>
      <c r="I379" s="831">
        <v>19782.2</v>
      </c>
      <c r="J379" s="831"/>
      <c r="K379" s="831"/>
      <c r="L379" s="831"/>
      <c r="M379" s="831"/>
      <c r="N379" s="831">
        <v>3</v>
      </c>
      <c r="O379" s="831">
        <v>23513.57</v>
      </c>
      <c r="P379" s="827"/>
      <c r="Q379" s="832">
        <v>7837.8566666666666</v>
      </c>
    </row>
    <row r="380" spans="1:17" ht="14.45" customHeight="1" x14ac:dyDescent="0.2">
      <c r="A380" s="821" t="s">
        <v>571</v>
      </c>
      <c r="B380" s="822" t="s">
        <v>4958</v>
      </c>
      <c r="C380" s="822" t="s">
        <v>5340</v>
      </c>
      <c r="D380" s="822" t="s">
        <v>5558</v>
      </c>
      <c r="E380" s="822" t="s">
        <v>5559</v>
      </c>
      <c r="F380" s="831">
        <v>3</v>
      </c>
      <c r="G380" s="831">
        <v>25474.379999999997</v>
      </c>
      <c r="H380" s="831">
        <v>1.5</v>
      </c>
      <c r="I380" s="831">
        <v>8491.4599999999991</v>
      </c>
      <c r="J380" s="831">
        <v>2</v>
      </c>
      <c r="K380" s="831">
        <v>16982.919999999998</v>
      </c>
      <c r="L380" s="831">
        <v>1</v>
      </c>
      <c r="M380" s="831">
        <v>8491.4599999999991</v>
      </c>
      <c r="N380" s="831">
        <v>15</v>
      </c>
      <c r="O380" s="831">
        <v>66792</v>
      </c>
      <c r="P380" s="827">
        <v>3.9328925767771388</v>
      </c>
      <c r="Q380" s="832">
        <v>4452.8</v>
      </c>
    </row>
    <row r="381" spans="1:17" ht="14.45" customHeight="1" x14ac:dyDescent="0.2">
      <c r="A381" s="821" t="s">
        <v>571</v>
      </c>
      <c r="B381" s="822" t="s">
        <v>4958</v>
      </c>
      <c r="C381" s="822" t="s">
        <v>5340</v>
      </c>
      <c r="D381" s="822" t="s">
        <v>5560</v>
      </c>
      <c r="E381" s="822" t="s">
        <v>5561</v>
      </c>
      <c r="F381" s="831">
        <v>10</v>
      </c>
      <c r="G381" s="831">
        <v>29992.400000000001</v>
      </c>
      <c r="H381" s="831">
        <v>1.2500000000000002</v>
      </c>
      <c r="I381" s="831">
        <v>2999.2400000000002</v>
      </c>
      <c r="J381" s="831">
        <v>8</v>
      </c>
      <c r="K381" s="831">
        <v>23993.919999999998</v>
      </c>
      <c r="L381" s="831">
        <v>1</v>
      </c>
      <c r="M381" s="831">
        <v>2999.24</v>
      </c>
      <c r="N381" s="831">
        <v>52</v>
      </c>
      <c r="O381" s="831">
        <v>60136.889999999992</v>
      </c>
      <c r="P381" s="827">
        <v>2.5063386891345805</v>
      </c>
      <c r="Q381" s="832">
        <v>1156.4786538461537</v>
      </c>
    </row>
    <row r="382" spans="1:17" ht="14.45" customHeight="1" x14ac:dyDescent="0.2">
      <c r="A382" s="821" t="s">
        <v>571</v>
      </c>
      <c r="B382" s="822" t="s">
        <v>4958</v>
      </c>
      <c r="C382" s="822" t="s">
        <v>5340</v>
      </c>
      <c r="D382" s="822" t="s">
        <v>5562</v>
      </c>
      <c r="E382" s="822" t="s">
        <v>5563</v>
      </c>
      <c r="F382" s="831">
        <v>0.4</v>
      </c>
      <c r="G382" s="831">
        <v>299.95999999999998</v>
      </c>
      <c r="H382" s="831"/>
      <c r="I382" s="831">
        <v>749.89999999999986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571</v>
      </c>
      <c r="B383" s="822" t="s">
        <v>4958</v>
      </c>
      <c r="C383" s="822" t="s">
        <v>5340</v>
      </c>
      <c r="D383" s="822" t="s">
        <v>5564</v>
      </c>
      <c r="E383" s="822" t="s">
        <v>5565</v>
      </c>
      <c r="F383" s="831">
        <v>1.8</v>
      </c>
      <c r="G383" s="831">
        <v>135.05000000000001</v>
      </c>
      <c r="H383" s="831"/>
      <c r="I383" s="831">
        <v>75.027777777777786</v>
      </c>
      <c r="J383" s="831"/>
      <c r="K383" s="831"/>
      <c r="L383" s="831"/>
      <c r="M383" s="831"/>
      <c r="N383" s="831">
        <v>0.6</v>
      </c>
      <c r="O383" s="831">
        <v>45.01</v>
      </c>
      <c r="P383" s="827"/>
      <c r="Q383" s="832">
        <v>75.016666666666666</v>
      </c>
    </row>
    <row r="384" spans="1:17" ht="14.45" customHeight="1" x14ac:dyDescent="0.2">
      <c r="A384" s="821" t="s">
        <v>571</v>
      </c>
      <c r="B384" s="822" t="s">
        <v>4958</v>
      </c>
      <c r="C384" s="822" t="s">
        <v>5340</v>
      </c>
      <c r="D384" s="822" t="s">
        <v>5566</v>
      </c>
      <c r="E384" s="822" t="s">
        <v>5567</v>
      </c>
      <c r="F384" s="831">
        <v>4</v>
      </c>
      <c r="G384" s="831">
        <v>4933.08</v>
      </c>
      <c r="H384" s="831"/>
      <c r="I384" s="831">
        <v>1233.27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571</v>
      </c>
      <c r="B385" s="822" t="s">
        <v>4958</v>
      </c>
      <c r="C385" s="822" t="s">
        <v>5340</v>
      </c>
      <c r="D385" s="822" t="s">
        <v>5568</v>
      </c>
      <c r="E385" s="822" t="s">
        <v>5569</v>
      </c>
      <c r="F385" s="831">
        <v>1</v>
      </c>
      <c r="G385" s="831">
        <v>8704.42</v>
      </c>
      <c r="H385" s="831"/>
      <c r="I385" s="831">
        <v>8704.42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571</v>
      </c>
      <c r="B386" s="822" t="s">
        <v>4958</v>
      </c>
      <c r="C386" s="822" t="s">
        <v>5340</v>
      </c>
      <c r="D386" s="822" t="s">
        <v>5570</v>
      </c>
      <c r="E386" s="822" t="s">
        <v>5569</v>
      </c>
      <c r="F386" s="831">
        <v>5</v>
      </c>
      <c r="G386" s="831">
        <v>46988.75</v>
      </c>
      <c r="H386" s="831"/>
      <c r="I386" s="831">
        <v>9397.75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571</v>
      </c>
      <c r="B387" s="822" t="s">
        <v>4958</v>
      </c>
      <c r="C387" s="822" t="s">
        <v>5340</v>
      </c>
      <c r="D387" s="822" t="s">
        <v>5571</v>
      </c>
      <c r="E387" s="822" t="s">
        <v>5572</v>
      </c>
      <c r="F387" s="831">
        <v>1</v>
      </c>
      <c r="G387" s="831">
        <v>1664.4</v>
      </c>
      <c r="H387" s="831"/>
      <c r="I387" s="831">
        <v>1664.4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571</v>
      </c>
      <c r="B388" s="822" t="s">
        <v>4958</v>
      </c>
      <c r="C388" s="822" t="s">
        <v>5340</v>
      </c>
      <c r="D388" s="822" t="s">
        <v>5573</v>
      </c>
      <c r="E388" s="822" t="s">
        <v>5574</v>
      </c>
      <c r="F388" s="831"/>
      <c r="G388" s="831"/>
      <c r="H388" s="831"/>
      <c r="I388" s="831"/>
      <c r="J388" s="831">
        <v>1</v>
      </c>
      <c r="K388" s="831">
        <v>2073.7600000000002</v>
      </c>
      <c r="L388" s="831">
        <v>1</v>
      </c>
      <c r="M388" s="831">
        <v>2073.7600000000002</v>
      </c>
      <c r="N388" s="831">
        <v>13</v>
      </c>
      <c r="O388" s="831">
        <v>23048.739999999998</v>
      </c>
      <c r="P388" s="827">
        <v>11.114468405215645</v>
      </c>
      <c r="Q388" s="832">
        <v>1772.9799999999998</v>
      </c>
    </row>
    <row r="389" spans="1:17" ht="14.45" customHeight="1" x14ac:dyDescent="0.2">
      <c r="A389" s="821" t="s">
        <v>571</v>
      </c>
      <c r="B389" s="822" t="s">
        <v>4958</v>
      </c>
      <c r="C389" s="822" t="s">
        <v>5340</v>
      </c>
      <c r="D389" s="822" t="s">
        <v>5573</v>
      </c>
      <c r="E389" s="822" t="s">
        <v>5575</v>
      </c>
      <c r="F389" s="831">
        <v>1</v>
      </c>
      <c r="G389" s="831">
        <v>2073.7600000000002</v>
      </c>
      <c r="H389" s="831"/>
      <c r="I389" s="831">
        <v>2073.7600000000002</v>
      </c>
      <c r="J389" s="831"/>
      <c r="K389" s="831"/>
      <c r="L389" s="831"/>
      <c r="M389" s="831"/>
      <c r="N389" s="831">
        <v>3</v>
      </c>
      <c r="O389" s="831">
        <v>5318.94</v>
      </c>
      <c r="P389" s="827"/>
      <c r="Q389" s="832">
        <v>1772.9799999999998</v>
      </c>
    </row>
    <row r="390" spans="1:17" ht="14.45" customHeight="1" x14ac:dyDescent="0.2">
      <c r="A390" s="821" t="s">
        <v>571</v>
      </c>
      <c r="B390" s="822" t="s">
        <v>4958</v>
      </c>
      <c r="C390" s="822" t="s">
        <v>5340</v>
      </c>
      <c r="D390" s="822" t="s">
        <v>5576</v>
      </c>
      <c r="E390" s="822" t="s">
        <v>5577</v>
      </c>
      <c r="F390" s="831">
        <v>3</v>
      </c>
      <c r="G390" s="831">
        <v>14883.900000000001</v>
      </c>
      <c r="H390" s="831">
        <v>0.375</v>
      </c>
      <c r="I390" s="831">
        <v>4961.3</v>
      </c>
      <c r="J390" s="831">
        <v>8</v>
      </c>
      <c r="K390" s="831">
        <v>39690.400000000001</v>
      </c>
      <c r="L390" s="831">
        <v>1</v>
      </c>
      <c r="M390" s="831">
        <v>4961.3</v>
      </c>
      <c r="N390" s="831">
        <v>3</v>
      </c>
      <c r="O390" s="831">
        <v>10350</v>
      </c>
      <c r="P390" s="827">
        <v>0.26076834700582507</v>
      </c>
      <c r="Q390" s="832">
        <v>3450</v>
      </c>
    </row>
    <row r="391" spans="1:17" ht="14.45" customHeight="1" x14ac:dyDescent="0.2">
      <c r="A391" s="821" t="s">
        <v>571</v>
      </c>
      <c r="B391" s="822" t="s">
        <v>4958</v>
      </c>
      <c r="C391" s="822" t="s">
        <v>5340</v>
      </c>
      <c r="D391" s="822" t="s">
        <v>5578</v>
      </c>
      <c r="E391" s="822" t="s">
        <v>5579</v>
      </c>
      <c r="F391" s="831">
        <v>1</v>
      </c>
      <c r="G391" s="831">
        <v>2915.55</v>
      </c>
      <c r="H391" s="831"/>
      <c r="I391" s="831">
        <v>2915.55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571</v>
      </c>
      <c r="B392" s="822" t="s">
        <v>4958</v>
      </c>
      <c r="C392" s="822" t="s">
        <v>5340</v>
      </c>
      <c r="D392" s="822" t="s">
        <v>5580</v>
      </c>
      <c r="E392" s="822" t="s">
        <v>5581</v>
      </c>
      <c r="F392" s="831">
        <v>5</v>
      </c>
      <c r="G392" s="831">
        <v>33635</v>
      </c>
      <c r="H392" s="831">
        <v>1.6666666666666667</v>
      </c>
      <c r="I392" s="831">
        <v>6727</v>
      </c>
      <c r="J392" s="831">
        <v>3</v>
      </c>
      <c r="K392" s="831">
        <v>20181</v>
      </c>
      <c r="L392" s="831">
        <v>1</v>
      </c>
      <c r="M392" s="831">
        <v>6727</v>
      </c>
      <c r="N392" s="831"/>
      <c r="O392" s="831"/>
      <c r="P392" s="827"/>
      <c r="Q392" s="832"/>
    </row>
    <row r="393" spans="1:17" ht="14.45" customHeight="1" x14ac:dyDescent="0.2">
      <c r="A393" s="821" t="s">
        <v>571</v>
      </c>
      <c r="B393" s="822" t="s">
        <v>4958</v>
      </c>
      <c r="C393" s="822" t="s">
        <v>5340</v>
      </c>
      <c r="D393" s="822" t="s">
        <v>5582</v>
      </c>
      <c r="E393" s="822" t="s">
        <v>5583</v>
      </c>
      <c r="F393" s="831">
        <v>12</v>
      </c>
      <c r="G393" s="831">
        <v>129350.64</v>
      </c>
      <c r="H393" s="831">
        <v>1.2000006679522273</v>
      </c>
      <c r="I393" s="831">
        <v>10779.22</v>
      </c>
      <c r="J393" s="831">
        <v>10</v>
      </c>
      <c r="K393" s="831">
        <v>107792.14</v>
      </c>
      <c r="L393" s="831">
        <v>1</v>
      </c>
      <c r="M393" s="831">
        <v>10779.214</v>
      </c>
      <c r="N393" s="831">
        <v>6</v>
      </c>
      <c r="O393" s="831">
        <v>64675.199999999997</v>
      </c>
      <c r="P393" s="827">
        <v>0.59999922072240142</v>
      </c>
      <c r="Q393" s="832">
        <v>10779.199999999999</v>
      </c>
    </row>
    <row r="394" spans="1:17" ht="14.45" customHeight="1" x14ac:dyDescent="0.2">
      <c r="A394" s="821" t="s">
        <v>571</v>
      </c>
      <c r="B394" s="822" t="s">
        <v>4958</v>
      </c>
      <c r="C394" s="822" t="s">
        <v>5340</v>
      </c>
      <c r="D394" s="822" t="s">
        <v>5584</v>
      </c>
      <c r="E394" s="822" t="s">
        <v>5585</v>
      </c>
      <c r="F394" s="831">
        <v>5</v>
      </c>
      <c r="G394" s="831">
        <v>45563.75</v>
      </c>
      <c r="H394" s="831">
        <v>1.25</v>
      </c>
      <c r="I394" s="831">
        <v>9112.75</v>
      </c>
      <c r="J394" s="831">
        <v>4</v>
      </c>
      <c r="K394" s="831">
        <v>36451</v>
      </c>
      <c r="L394" s="831">
        <v>1</v>
      </c>
      <c r="M394" s="831">
        <v>9112.75</v>
      </c>
      <c r="N394" s="831">
        <v>3</v>
      </c>
      <c r="O394" s="831">
        <v>27338.25</v>
      </c>
      <c r="P394" s="827">
        <v>0.75</v>
      </c>
      <c r="Q394" s="832">
        <v>9112.75</v>
      </c>
    </row>
    <row r="395" spans="1:17" ht="14.45" customHeight="1" x14ac:dyDescent="0.2">
      <c r="A395" s="821" t="s">
        <v>571</v>
      </c>
      <c r="B395" s="822" t="s">
        <v>4958</v>
      </c>
      <c r="C395" s="822" t="s">
        <v>5340</v>
      </c>
      <c r="D395" s="822" t="s">
        <v>5586</v>
      </c>
      <c r="E395" s="822" t="s">
        <v>5587</v>
      </c>
      <c r="F395" s="831">
        <v>41</v>
      </c>
      <c r="G395" s="831">
        <v>47129.5</v>
      </c>
      <c r="H395" s="831">
        <v>1.4642884439603132</v>
      </c>
      <c r="I395" s="831">
        <v>1149.5</v>
      </c>
      <c r="J395" s="831">
        <v>28</v>
      </c>
      <c r="K395" s="831">
        <v>32185.94</v>
      </c>
      <c r="L395" s="831">
        <v>1</v>
      </c>
      <c r="M395" s="831">
        <v>1149.4978571428571</v>
      </c>
      <c r="N395" s="831">
        <v>21</v>
      </c>
      <c r="O395" s="831">
        <v>24139.329999999998</v>
      </c>
      <c r="P395" s="827">
        <v>0.74999611631662766</v>
      </c>
      <c r="Q395" s="832">
        <v>1149.4919047619046</v>
      </c>
    </row>
    <row r="396" spans="1:17" ht="14.45" customHeight="1" x14ac:dyDescent="0.2">
      <c r="A396" s="821" t="s">
        <v>571</v>
      </c>
      <c r="B396" s="822" t="s">
        <v>4958</v>
      </c>
      <c r="C396" s="822" t="s">
        <v>5340</v>
      </c>
      <c r="D396" s="822" t="s">
        <v>5588</v>
      </c>
      <c r="E396" s="822" t="s">
        <v>5587</v>
      </c>
      <c r="F396" s="831">
        <v>34</v>
      </c>
      <c r="G396" s="831">
        <v>64658.82</v>
      </c>
      <c r="H396" s="831">
        <v>0.97142988494971327</v>
      </c>
      <c r="I396" s="831">
        <v>1901.73</v>
      </c>
      <c r="J396" s="831">
        <v>35</v>
      </c>
      <c r="K396" s="831">
        <v>66560.460000000006</v>
      </c>
      <c r="L396" s="831">
        <v>1</v>
      </c>
      <c r="M396" s="831">
        <v>1901.7274285714288</v>
      </c>
      <c r="N396" s="831">
        <v>18</v>
      </c>
      <c r="O396" s="831">
        <v>34230.959999999999</v>
      </c>
      <c r="P396" s="827">
        <v>0.51428370537102652</v>
      </c>
      <c r="Q396" s="832">
        <v>1901.72</v>
      </c>
    </row>
    <row r="397" spans="1:17" ht="14.45" customHeight="1" x14ac:dyDescent="0.2">
      <c r="A397" s="821" t="s">
        <v>571</v>
      </c>
      <c r="B397" s="822" t="s">
        <v>4958</v>
      </c>
      <c r="C397" s="822" t="s">
        <v>5340</v>
      </c>
      <c r="D397" s="822" t="s">
        <v>5589</v>
      </c>
      <c r="E397" s="822" t="s">
        <v>5590</v>
      </c>
      <c r="F397" s="831">
        <v>2</v>
      </c>
      <c r="G397" s="831">
        <v>5594.3</v>
      </c>
      <c r="H397" s="831"/>
      <c r="I397" s="831">
        <v>2797.15</v>
      </c>
      <c r="J397" s="831"/>
      <c r="K397" s="831"/>
      <c r="L397" s="831"/>
      <c r="M397" s="831"/>
      <c r="N397" s="831">
        <v>2</v>
      </c>
      <c r="O397" s="831">
        <v>4781.88</v>
      </c>
      <c r="P397" s="827"/>
      <c r="Q397" s="832">
        <v>2390.94</v>
      </c>
    </row>
    <row r="398" spans="1:17" ht="14.45" customHeight="1" x14ac:dyDescent="0.2">
      <c r="A398" s="821" t="s">
        <v>571</v>
      </c>
      <c r="B398" s="822" t="s">
        <v>4958</v>
      </c>
      <c r="C398" s="822" t="s">
        <v>5340</v>
      </c>
      <c r="D398" s="822" t="s">
        <v>5589</v>
      </c>
      <c r="E398" s="822" t="s">
        <v>5591</v>
      </c>
      <c r="F398" s="831"/>
      <c r="G398" s="831"/>
      <c r="H398" s="831"/>
      <c r="I398" s="831"/>
      <c r="J398" s="831">
        <v>2</v>
      </c>
      <c r="K398" s="831">
        <v>4781.88</v>
      </c>
      <c r="L398" s="831">
        <v>1</v>
      </c>
      <c r="M398" s="831">
        <v>2390.94</v>
      </c>
      <c r="N398" s="831"/>
      <c r="O398" s="831"/>
      <c r="P398" s="827"/>
      <c r="Q398" s="832"/>
    </row>
    <row r="399" spans="1:17" ht="14.45" customHeight="1" x14ac:dyDescent="0.2">
      <c r="A399" s="821" t="s">
        <v>571</v>
      </c>
      <c r="B399" s="822" t="s">
        <v>4958</v>
      </c>
      <c r="C399" s="822" t="s">
        <v>5340</v>
      </c>
      <c r="D399" s="822" t="s">
        <v>5592</v>
      </c>
      <c r="E399" s="822" t="s">
        <v>5593</v>
      </c>
      <c r="F399" s="831">
        <v>2</v>
      </c>
      <c r="G399" s="831">
        <v>6556.04</v>
      </c>
      <c r="H399" s="831"/>
      <c r="I399" s="831">
        <v>3278.02</v>
      </c>
      <c r="J399" s="831"/>
      <c r="K399" s="831"/>
      <c r="L399" s="831"/>
      <c r="M399" s="831"/>
      <c r="N399" s="831">
        <v>2</v>
      </c>
      <c r="O399" s="831">
        <v>6080.29</v>
      </c>
      <c r="P399" s="827"/>
      <c r="Q399" s="832">
        <v>3040.145</v>
      </c>
    </row>
    <row r="400" spans="1:17" ht="14.45" customHeight="1" x14ac:dyDescent="0.2">
      <c r="A400" s="821" t="s">
        <v>571</v>
      </c>
      <c r="B400" s="822" t="s">
        <v>4958</v>
      </c>
      <c r="C400" s="822" t="s">
        <v>5340</v>
      </c>
      <c r="D400" s="822" t="s">
        <v>5594</v>
      </c>
      <c r="E400" s="822" t="s">
        <v>5595</v>
      </c>
      <c r="F400" s="831"/>
      <c r="G400" s="831"/>
      <c r="H400" s="831"/>
      <c r="I400" s="831"/>
      <c r="J400" s="831">
        <v>1</v>
      </c>
      <c r="K400" s="831">
        <v>6968.51</v>
      </c>
      <c r="L400" s="831">
        <v>1</v>
      </c>
      <c r="M400" s="831">
        <v>6968.51</v>
      </c>
      <c r="N400" s="831">
        <v>1</v>
      </c>
      <c r="O400" s="831">
        <v>5957.37</v>
      </c>
      <c r="P400" s="827">
        <v>0.85489867991866264</v>
      </c>
      <c r="Q400" s="832">
        <v>5957.37</v>
      </c>
    </row>
    <row r="401" spans="1:17" ht="14.45" customHeight="1" x14ac:dyDescent="0.2">
      <c r="A401" s="821" t="s">
        <v>571</v>
      </c>
      <c r="B401" s="822" t="s">
        <v>4958</v>
      </c>
      <c r="C401" s="822" t="s">
        <v>5340</v>
      </c>
      <c r="D401" s="822" t="s">
        <v>5596</v>
      </c>
      <c r="E401" s="822" t="s">
        <v>5595</v>
      </c>
      <c r="F401" s="831">
        <v>3</v>
      </c>
      <c r="G401" s="831">
        <v>25028.19</v>
      </c>
      <c r="H401" s="831"/>
      <c r="I401" s="831">
        <v>8342.73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571</v>
      </c>
      <c r="B402" s="822" t="s">
        <v>4958</v>
      </c>
      <c r="C402" s="822" t="s">
        <v>5340</v>
      </c>
      <c r="D402" s="822" t="s">
        <v>5597</v>
      </c>
      <c r="E402" s="822" t="s">
        <v>5598</v>
      </c>
      <c r="F402" s="831">
        <v>2</v>
      </c>
      <c r="G402" s="831">
        <v>20169.7</v>
      </c>
      <c r="H402" s="831">
        <v>2</v>
      </c>
      <c r="I402" s="831">
        <v>10084.85</v>
      </c>
      <c r="J402" s="831">
        <v>1</v>
      </c>
      <c r="K402" s="831">
        <v>10084.85</v>
      </c>
      <c r="L402" s="831">
        <v>1</v>
      </c>
      <c r="M402" s="831">
        <v>10084.85</v>
      </c>
      <c r="N402" s="831"/>
      <c r="O402" s="831"/>
      <c r="P402" s="827"/>
      <c r="Q402" s="832"/>
    </row>
    <row r="403" spans="1:17" ht="14.45" customHeight="1" x14ac:dyDescent="0.2">
      <c r="A403" s="821" t="s">
        <v>571</v>
      </c>
      <c r="B403" s="822" t="s">
        <v>4958</v>
      </c>
      <c r="C403" s="822" t="s">
        <v>5340</v>
      </c>
      <c r="D403" s="822" t="s">
        <v>5597</v>
      </c>
      <c r="E403" s="822" t="s">
        <v>5599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8622.19</v>
      </c>
      <c r="P403" s="827"/>
      <c r="Q403" s="832">
        <v>8622.19</v>
      </c>
    </row>
    <row r="404" spans="1:17" ht="14.45" customHeight="1" x14ac:dyDescent="0.2">
      <c r="A404" s="821" t="s">
        <v>571</v>
      </c>
      <c r="B404" s="822" t="s">
        <v>4958</v>
      </c>
      <c r="C404" s="822" t="s">
        <v>5340</v>
      </c>
      <c r="D404" s="822" t="s">
        <v>5600</v>
      </c>
      <c r="E404" s="822" t="s">
        <v>5601</v>
      </c>
      <c r="F404" s="831">
        <v>6</v>
      </c>
      <c r="G404" s="831">
        <v>68306.700000000012</v>
      </c>
      <c r="H404" s="831">
        <v>3.0000000000000004</v>
      </c>
      <c r="I404" s="831">
        <v>11384.450000000003</v>
      </c>
      <c r="J404" s="831">
        <v>2</v>
      </c>
      <c r="K404" s="831">
        <v>22768.9</v>
      </c>
      <c r="L404" s="831">
        <v>1</v>
      </c>
      <c r="M404" s="831">
        <v>11384.45</v>
      </c>
      <c r="N404" s="831">
        <v>1</v>
      </c>
      <c r="O404" s="831">
        <v>11384.45</v>
      </c>
      <c r="P404" s="827">
        <v>0.5</v>
      </c>
      <c r="Q404" s="832">
        <v>11384.45</v>
      </c>
    </row>
    <row r="405" spans="1:17" ht="14.45" customHeight="1" x14ac:dyDescent="0.2">
      <c r="A405" s="821" t="s">
        <v>571</v>
      </c>
      <c r="B405" s="822" t="s">
        <v>4958</v>
      </c>
      <c r="C405" s="822" t="s">
        <v>5340</v>
      </c>
      <c r="D405" s="822" t="s">
        <v>5602</v>
      </c>
      <c r="E405" s="822" t="s">
        <v>5601</v>
      </c>
      <c r="F405" s="831">
        <v>4</v>
      </c>
      <c r="G405" s="831">
        <v>41280.44</v>
      </c>
      <c r="H405" s="831">
        <v>1.3333333333333333</v>
      </c>
      <c r="I405" s="831">
        <v>10320.11</v>
      </c>
      <c r="J405" s="831">
        <v>3</v>
      </c>
      <c r="K405" s="831">
        <v>30960.33</v>
      </c>
      <c r="L405" s="831">
        <v>1</v>
      </c>
      <c r="M405" s="831">
        <v>10320.11</v>
      </c>
      <c r="N405" s="831">
        <v>6</v>
      </c>
      <c r="O405" s="831">
        <v>54435.009999999995</v>
      </c>
      <c r="P405" s="827">
        <v>1.7582180164100316</v>
      </c>
      <c r="Q405" s="832">
        <v>9072.5016666666652</v>
      </c>
    </row>
    <row r="406" spans="1:17" ht="14.45" customHeight="1" x14ac:dyDescent="0.2">
      <c r="A406" s="821" t="s">
        <v>571</v>
      </c>
      <c r="B406" s="822" t="s">
        <v>4958</v>
      </c>
      <c r="C406" s="822" t="s">
        <v>5340</v>
      </c>
      <c r="D406" s="822" t="s">
        <v>5603</v>
      </c>
      <c r="E406" s="822" t="s">
        <v>5604</v>
      </c>
      <c r="F406" s="831">
        <v>1</v>
      </c>
      <c r="G406" s="831">
        <v>9736.64</v>
      </c>
      <c r="H406" s="831">
        <v>0.33333333333333331</v>
      </c>
      <c r="I406" s="831">
        <v>9736.64</v>
      </c>
      <c r="J406" s="831">
        <v>3</v>
      </c>
      <c r="K406" s="831">
        <v>29209.919999999998</v>
      </c>
      <c r="L406" s="831">
        <v>1</v>
      </c>
      <c r="M406" s="831">
        <v>9736.64</v>
      </c>
      <c r="N406" s="831">
        <v>3</v>
      </c>
      <c r="O406" s="831">
        <v>24971.82</v>
      </c>
      <c r="P406" s="827">
        <v>0.85490888027081213</v>
      </c>
      <c r="Q406" s="832">
        <v>8323.94</v>
      </c>
    </row>
    <row r="407" spans="1:17" ht="14.45" customHeight="1" x14ac:dyDescent="0.2">
      <c r="A407" s="821" t="s">
        <v>571</v>
      </c>
      <c r="B407" s="822" t="s">
        <v>4958</v>
      </c>
      <c r="C407" s="822" t="s">
        <v>5340</v>
      </c>
      <c r="D407" s="822" t="s">
        <v>5605</v>
      </c>
      <c r="E407" s="822" t="s">
        <v>5606</v>
      </c>
      <c r="F407" s="831">
        <v>1</v>
      </c>
      <c r="G407" s="831">
        <v>10257.93</v>
      </c>
      <c r="H407" s="831">
        <v>0.5</v>
      </c>
      <c r="I407" s="831">
        <v>10257.93</v>
      </c>
      <c r="J407" s="831">
        <v>2</v>
      </c>
      <c r="K407" s="831">
        <v>20515.86</v>
      </c>
      <c r="L407" s="831">
        <v>1</v>
      </c>
      <c r="M407" s="831">
        <v>10257.93</v>
      </c>
      <c r="N407" s="831"/>
      <c r="O407" s="831"/>
      <c r="P407" s="827"/>
      <c r="Q407" s="832"/>
    </row>
    <row r="408" spans="1:17" ht="14.45" customHeight="1" x14ac:dyDescent="0.2">
      <c r="A408" s="821" t="s">
        <v>571</v>
      </c>
      <c r="B408" s="822" t="s">
        <v>4958</v>
      </c>
      <c r="C408" s="822" t="s">
        <v>5340</v>
      </c>
      <c r="D408" s="822" t="s">
        <v>5605</v>
      </c>
      <c r="E408" s="822" t="s">
        <v>5607</v>
      </c>
      <c r="F408" s="831"/>
      <c r="G408" s="831"/>
      <c r="H408" s="831"/>
      <c r="I408" s="831"/>
      <c r="J408" s="831">
        <v>1</v>
      </c>
      <c r="K408" s="831">
        <v>8770.35</v>
      </c>
      <c r="L408" s="831">
        <v>1</v>
      </c>
      <c r="M408" s="831">
        <v>8770.35</v>
      </c>
      <c r="N408" s="831">
        <v>1</v>
      </c>
      <c r="O408" s="831">
        <v>8770.35</v>
      </c>
      <c r="P408" s="827">
        <v>1</v>
      </c>
      <c r="Q408" s="832">
        <v>8770.35</v>
      </c>
    </row>
    <row r="409" spans="1:17" ht="14.45" customHeight="1" x14ac:dyDescent="0.2">
      <c r="A409" s="821" t="s">
        <v>571</v>
      </c>
      <c r="B409" s="822" t="s">
        <v>4958</v>
      </c>
      <c r="C409" s="822" t="s">
        <v>5340</v>
      </c>
      <c r="D409" s="822" t="s">
        <v>5608</v>
      </c>
      <c r="E409" s="822"/>
      <c r="F409" s="831">
        <v>1</v>
      </c>
      <c r="G409" s="831">
        <v>1242</v>
      </c>
      <c r="H409" s="831"/>
      <c r="I409" s="831">
        <v>1242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571</v>
      </c>
      <c r="B410" s="822" t="s">
        <v>4958</v>
      </c>
      <c r="C410" s="822" t="s">
        <v>5340</v>
      </c>
      <c r="D410" s="822" t="s">
        <v>5609</v>
      </c>
      <c r="E410" s="822" t="s">
        <v>5610</v>
      </c>
      <c r="F410" s="831"/>
      <c r="G410" s="831"/>
      <c r="H410" s="831"/>
      <c r="I410" s="831"/>
      <c r="J410" s="831"/>
      <c r="K410" s="831"/>
      <c r="L410" s="831"/>
      <c r="M410" s="831"/>
      <c r="N410" s="831">
        <v>3</v>
      </c>
      <c r="O410" s="831">
        <v>1831.5</v>
      </c>
      <c r="P410" s="827"/>
      <c r="Q410" s="832">
        <v>610.5</v>
      </c>
    </row>
    <row r="411" spans="1:17" ht="14.45" customHeight="1" x14ac:dyDescent="0.2">
      <c r="A411" s="821" t="s">
        <v>571</v>
      </c>
      <c r="B411" s="822" t="s">
        <v>4958</v>
      </c>
      <c r="C411" s="822" t="s">
        <v>5340</v>
      </c>
      <c r="D411" s="822" t="s">
        <v>5611</v>
      </c>
      <c r="E411" s="822" t="s">
        <v>5612</v>
      </c>
      <c r="F411" s="831">
        <v>31</v>
      </c>
      <c r="G411" s="831">
        <v>36914.179999999993</v>
      </c>
      <c r="H411" s="831">
        <v>0.75956571999540712</v>
      </c>
      <c r="I411" s="831">
        <v>1190.7799999999997</v>
      </c>
      <c r="J411" s="831">
        <v>41</v>
      </c>
      <c r="K411" s="831">
        <v>48599.060000000005</v>
      </c>
      <c r="L411" s="831">
        <v>1</v>
      </c>
      <c r="M411" s="831">
        <v>1185.3429268292684</v>
      </c>
      <c r="N411" s="831">
        <v>26</v>
      </c>
      <c r="O411" s="831">
        <v>29511.299999999996</v>
      </c>
      <c r="P411" s="827">
        <v>0.6072401400356302</v>
      </c>
      <c r="Q411" s="832">
        <v>1135.0499999999997</v>
      </c>
    </row>
    <row r="412" spans="1:17" ht="14.45" customHeight="1" x14ac:dyDescent="0.2">
      <c r="A412" s="821" t="s">
        <v>571</v>
      </c>
      <c r="B412" s="822" t="s">
        <v>4958</v>
      </c>
      <c r="C412" s="822" t="s">
        <v>5340</v>
      </c>
      <c r="D412" s="822" t="s">
        <v>5613</v>
      </c>
      <c r="E412" s="822" t="s">
        <v>5612</v>
      </c>
      <c r="F412" s="831">
        <v>85</v>
      </c>
      <c r="G412" s="831">
        <v>104211.70000000001</v>
      </c>
      <c r="H412" s="831">
        <v>1.4984933348978033</v>
      </c>
      <c r="I412" s="831">
        <v>1226.0200000000002</v>
      </c>
      <c r="J412" s="831">
        <v>57</v>
      </c>
      <c r="K412" s="831">
        <v>69544.320000000007</v>
      </c>
      <c r="L412" s="831">
        <v>1</v>
      </c>
      <c r="M412" s="831">
        <v>1220.0757894736844</v>
      </c>
      <c r="N412" s="831">
        <v>54</v>
      </c>
      <c r="O412" s="831">
        <v>63155.69999999999</v>
      </c>
      <c r="P412" s="827">
        <v>0.90813599155186198</v>
      </c>
      <c r="Q412" s="832">
        <v>1169.5499999999997</v>
      </c>
    </row>
    <row r="413" spans="1:17" ht="14.45" customHeight="1" x14ac:dyDescent="0.2">
      <c r="A413" s="821" t="s">
        <v>571</v>
      </c>
      <c r="B413" s="822" t="s">
        <v>4958</v>
      </c>
      <c r="C413" s="822" t="s">
        <v>5340</v>
      </c>
      <c r="D413" s="822" t="s">
        <v>5614</v>
      </c>
      <c r="E413" s="822" t="s">
        <v>5612</v>
      </c>
      <c r="F413" s="831">
        <v>14</v>
      </c>
      <c r="G413" s="831">
        <v>17599.54</v>
      </c>
      <c r="H413" s="831">
        <v>1.4195329614489938</v>
      </c>
      <c r="I413" s="831">
        <v>1257.1100000000001</v>
      </c>
      <c r="J413" s="831">
        <v>10</v>
      </c>
      <c r="K413" s="831">
        <v>12398.12</v>
      </c>
      <c r="L413" s="831">
        <v>1</v>
      </c>
      <c r="M413" s="831">
        <v>1239.8120000000001</v>
      </c>
      <c r="N413" s="831">
        <v>9</v>
      </c>
      <c r="O413" s="831">
        <v>11083.35</v>
      </c>
      <c r="P413" s="827">
        <v>0.89395408336102566</v>
      </c>
      <c r="Q413" s="832">
        <v>1231.4833333333333</v>
      </c>
    </row>
    <row r="414" spans="1:17" ht="14.45" customHeight="1" x14ac:dyDescent="0.2">
      <c r="A414" s="821" t="s">
        <v>571</v>
      </c>
      <c r="B414" s="822" t="s">
        <v>4958</v>
      </c>
      <c r="C414" s="822" t="s">
        <v>5340</v>
      </c>
      <c r="D414" s="822" t="s">
        <v>5615</v>
      </c>
      <c r="E414" s="822" t="s">
        <v>5616</v>
      </c>
      <c r="F414" s="831">
        <v>2</v>
      </c>
      <c r="G414" s="831">
        <v>1662.12</v>
      </c>
      <c r="H414" s="831"/>
      <c r="I414" s="831">
        <v>831.06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571</v>
      </c>
      <c r="B415" s="822" t="s">
        <v>4958</v>
      </c>
      <c r="C415" s="822" t="s">
        <v>5340</v>
      </c>
      <c r="D415" s="822" t="s">
        <v>5617</v>
      </c>
      <c r="E415" s="822" t="s">
        <v>5618</v>
      </c>
      <c r="F415" s="831">
        <v>1</v>
      </c>
      <c r="G415" s="831">
        <v>6284.51</v>
      </c>
      <c r="H415" s="831"/>
      <c r="I415" s="831">
        <v>6284.51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571</v>
      </c>
      <c r="B416" s="822" t="s">
        <v>4958</v>
      </c>
      <c r="C416" s="822" t="s">
        <v>5340</v>
      </c>
      <c r="D416" s="822" t="s">
        <v>5619</v>
      </c>
      <c r="E416" s="822" t="s">
        <v>5620</v>
      </c>
      <c r="F416" s="831">
        <v>10</v>
      </c>
      <c r="G416" s="831">
        <v>112362.5</v>
      </c>
      <c r="H416" s="831">
        <v>0.66666666666666663</v>
      </c>
      <c r="I416" s="831">
        <v>11236.25</v>
      </c>
      <c r="J416" s="831">
        <v>15</v>
      </c>
      <c r="K416" s="831">
        <v>168543.75</v>
      </c>
      <c r="L416" s="831">
        <v>1</v>
      </c>
      <c r="M416" s="831">
        <v>11236.25</v>
      </c>
      <c r="N416" s="831">
        <v>12</v>
      </c>
      <c r="O416" s="831">
        <v>133995.29999999999</v>
      </c>
      <c r="P416" s="827">
        <v>0.79501791077984196</v>
      </c>
      <c r="Q416" s="832">
        <v>11166.275</v>
      </c>
    </row>
    <row r="417" spans="1:17" ht="14.45" customHeight="1" x14ac:dyDescent="0.2">
      <c r="A417" s="821" t="s">
        <v>571</v>
      </c>
      <c r="B417" s="822" t="s">
        <v>4958</v>
      </c>
      <c r="C417" s="822" t="s">
        <v>5340</v>
      </c>
      <c r="D417" s="822" t="s">
        <v>5621</v>
      </c>
      <c r="E417" s="822" t="s">
        <v>5622</v>
      </c>
      <c r="F417" s="831">
        <v>1</v>
      </c>
      <c r="G417" s="831">
        <v>16008.69</v>
      </c>
      <c r="H417" s="831">
        <v>0.5</v>
      </c>
      <c r="I417" s="831">
        <v>16008.69</v>
      </c>
      <c r="J417" s="831">
        <v>2</v>
      </c>
      <c r="K417" s="831">
        <v>32017.38</v>
      </c>
      <c r="L417" s="831">
        <v>1</v>
      </c>
      <c r="M417" s="831">
        <v>16008.69</v>
      </c>
      <c r="N417" s="831">
        <v>9</v>
      </c>
      <c r="O417" s="831">
        <v>30304</v>
      </c>
      <c r="P417" s="827">
        <v>0.94648593982393314</v>
      </c>
      <c r="Q417" s="832">
        <v>3367.1111111111113</v>
      </c>
    </row>
    <row r="418" spans="1:17" ht="14.45" customHeight="1" x14ac:dyDescent="0.2">
      <c r="A418" s="821" t="s">
        <v>571</v>
      </c>
      <c r="B418" s="822" t="s">
        <v>4958</v>
      </c>
      <c r="C418" s="822" t="s">
        <v>5340</v>
      </c>
      <c r="D418" s="822" t="s">
        <v>5274</v>
      </c>
      <c r="E418" s="822" t="s">
        <v>5623</v>
      </c>
      <c r="F418" s="831">
        <v>1</v>
      </c>
      <c r="G418" s="831">
        <v>7051.42</v>
      </c>
      <c r="H418" s="831">
        <v>0.5</v>
      </c>
      <c r="I418" s="831">
        <v>7051.42</v>
      </c>
      <c r="J418" s="831">
        <v>2</v>
      </c>
      <c r="K418" s="831">
        <v>14102.84</v>
      </c>
      <c r="L418" s="831">
        <v>1</v>
      </c>
      <c r="M418" s="831">
        <v>7051.42</v>
      </c>
      <c r="N418" s="831">
        <v>1</v>
      </c>
      <c r="O418" s="831">
        <v>6028.52</v>
      </c>
      <c r="P418" s="827">
        <v>0.42746850988878837</v>
      </c>
      <c r="Q418" s="832">
        <v>6028.52</v>
      </c>
    </row>
    <row r="419" spans="1:17" ht="14.45" customHeight="1" x14ac:dyDescent="0.2">
      <c r="A419" s="821" t="s">
        <v>571</v>
      </c>
      <c r="B419" s="822" t="s">
        <v>4958</v>
      </c>
      <c r="C419" s="822" t="s">
        <v>5340</v>
      </c>
      <c r="D419" s="822" t="s">
        <v>5624</v>
      </c>
      <c r="E419" s="822" t="s">
        <v>5625</v>
      </c>
      <c r="F419" s="831">
        <v>4</v>
      </c>
      <c r="G419" s="831">
        <v>38805.599999999999</v>
      </c>
      <c r="H419" s="831">
        <v>1.3333333333333335</v>
      </c>
      <c r="I419" s="831">
        <v>9701.4</v>
      </c>
      <c r="J419" s="831">
        <v>3</v>
      </c>
      <c r="K419" s="831">
        <v>29104.199999999997</v>
      </c>
      <c r="L419" s="831">
        <v>1</v>
      </c>
      <c r="M419" s="831">
        <v>9701.4</v>
      </c>
      <c r="N419" s="831"/>
      <c r="O419" s="831"/>
      <c r="P419" s="827"/>
      <c r="Q419" s="832"/>
    </row>
    <row r="420" spans="1:17" ht="14.45" customHeight="1" x14ac:dyDescent="0.2">
      <c r="A420" s="821" t="s">
        <v>571</v>
      </c>
      <c r="B420" s="822" t="s">
        <v>4958</v>
      </c>
      <c r="C420" s="822" t="s">
        <v>5340</v>
      </c>
      <c r="D420" s="822" t="s">
        <v>5626</v>
      </c>
      <c r="E420" s="822" t="s">
        <v>5625</v>
      </c>
      <c r="F420" s="831">
        <v>4</v>
      </c>
      <c r="G420" s="831">
        <v>44530.48</v>
      </c>
      <c r="H420" s="831">
        <v>1</v>
      </c>
      <c r="I420" s="831">
        <v>11132.62</v>
      </c>
      <c r="J420" s="831">
        <v>4</v>
      </c>
      <c r="K420" s="831">
        <v>44530.48</v>
      </c>
      <c r="L420" s="831">
        <v>1</v>
      </c>
      <c r="M420" s="831">
        <v>11132.62</v>
      </c>
      <c r="N420" s="831">
        <v>2</v>
      </c>
      <c r="O420" s="831">
        <v>19035.900000000001</v>
      </c>
      <c r="P420" s="827">
        <v>0.42748023376348065</v>
      </c>
      <c r="Q420" s="832">
        <v>9517.9500000000007</v>
      </c>
    </row>
    <row r="421" spans="1:17" ht="14.45" customHeight="1" x14ac:dyDescent="0.2">
      <c r="A421" s="821" t="s">
        <v>571</v>
      </c>
      <c r="B421" s="822" t="s">
        <v>4958</v>
      </c>
      <c r="C421" s="822" t="s">
        <v>5340</v>
      </c>
      <c r="D421" s="822" t="s">
        <v>5627</v>
      </c>
      <c r="E421" s="822" t="s">
        <v>5628</v>
      </c>
      <c r="F421" s="831">
        <v>4</v>
      </c>
      <c r="G421" s="831">
        <v>20588</v>
      </c>
      <c r="H421" s="831">
        <v>1.9733291926775567</v>
      </c>
      <c r="I421" s="831">
        <v>5147</v>
      </c>
      <c r="J421" s="831">
        <v>3</v>
      </c>
      <c r="K421" s="831">
        <v>10433.130000000001</v>
      </c>
      <c r="L421" s="831">
        <v>1</v>
      </c>
      <c r="M421" s="831">
        <v>3477.7100000000005</v>
      </c>
      <c r="N421" s="831"/>
      <c r="O421" s="831"/>
      <c r="P421" s="827"/>
      <c r="Q421" s="832"/>
    </row>
    <row r="422" spans="1:17" ht="14.45" customHeight="1" x14ac:dyDescent="0.2">
      <c r="A422" s="821" t="s">
        <v>571</v>
      </c>
      <c r="B422" s="822" t="s">
        <v>4958</v>
      </c>
      <c r="C422" s="822" t="s">
        <v>5340</v>
      </c>
      <c r="D422" s="822" t="s">
        <v>5629</v>
      </c>
      <c r="E422" s="822" t="s">
        <v>5630</v>
      </c>
      <c r="F422" s="831">
        <v>7</v>
      </c>
      <c r="G422" s="831">
        <v>80997</v>
      </c>
      <c r="H422" s="831">
        <v>1</v>
      </c>
      <c r="I422" s="831">
        <v>11571</v>
      </c>
      <c r="J422" s="831">
        <v>7</v>
      </c>
      <c r="K422" s="831">
        <v>80997</v>
      </c>
      <c r="L422" s="831">
        <v>1</v>
      </c>
      <c r="M422" s="831">
        <v>11571</v>
      </c>
      <c r="N422" s="831">
        <v>6</v>
      </c>
      <c r="O422" s="831">
        <v>59359.259999999995</v>
      </c>
      <c r="P422" s="827">
        <v>0.73285751324123105</v>
      </c>
      <c r="Q422" s="832">
        <v>9893.2099999999991</v>
      </c>
    </row>
    <row r="423" spans="1:17" ht="14.45" customHeight="1" x14ac:dyDescent="0.2">
      <c r="A423" s="821" t="s">
        <v>571</v>
      </c>
      <c r="B423" s="822" t="s">
        <v>4958</v>
      </c>
      <c r="C423" s="822" t="s">
        <v>5340</v>
      </c>
      <c r="D423" s="822" t="s">
        <v>5629</v>
      </c>
      <c r="E423" s="822" t="s">
        <v>5631</v>
      </c>
      <c r="F423" s="831">
        <v>2</v>
      </c>
      <c r="G423" s="831">
        <v>23142</v>
      </c>
      <c r="H423" s="831">
        <v>2.3391824687664253</v>
      </c>
      <c r="I423" s="831">
        <v>11571</v>
      </c>
      <c r="J423" s="831">
        <v>1</v>
      </c>
      <c r="K423" s="831">
        <v>9893.2000000000007</v>
      </c>
      <c r="L423" s="831">
        <v>1</v>
      </c>
      <c r="M423" s="831">
        <v>9893.2000000000007</v>
      </c>
      <c r="N423" s="831">
        <v>2</v>
      </c>
      <c r="O423" s="831">
        <v>19786.419999999998</v>
      </c>
      <c r="P423" s="827">
        <v>2.0000020215905869</v>
      </c>
      <c r="Q423" s="832">
        <v>9893.2099999999991</v>
      </c>
    </row>
    <row r="424" spans="1:17" ht="14.45" customHeight="1" x14ac:dyDescent="0.2">
      <c r="A424" s="821" t="s">
        <v>571</v>
      </c>
      <c r="B424" s="822" t="s">
        <v>4958</v>
      </c>
      <c r="C424" s="822" t="s">
        <v>5340</v>
      </c>
      <c r="D424" s="822" t="s">
        <v>5632</v>
      </c>
      <c r="E424" s="822" t="s">
        <v>5446</v>
      </c>
      <c r="F424" s="831">
        <v>26</v>
      </c>
      <c r="G424" s="831">
        <v>35352.46</v>
      </c>
      <c r="H424" s="831">
        <v>1.2380952380952379</v>
      </c>
      <c r="I424" s="831">
        <v>1359.71</v>
      </c>
      <c r="J424" s="831">
        <v>21</v>
      </c>
      <c r="K424" s="831">
        <v>28553.910000000003</v>
      </c>
      <c r="L424" s="831">
        <v>1</v>
      </c>
      <c r="M424" s="831">
        <v>1359.7100000000003</v>
      </c>
      <c r="N424" s="831">
        <v>25</v>
      </c>
      <c r="O424" s="831">
        <v>29046</v>
      </c>
      <c r="P424" s="827">
        <v>1.0172337168534886</v>
      </c>
      <c r="Q424" s="832">
        <v>1161.8399999999999</v>
      </c>
    </row>
    <row r="425" spans="1:17" ht="14.45" customHeight="1" x14ac:dyDescent="0.2">
      <c r="A425" s="821" t="s">
        <v>571</v>
      </c>
      <c r="B425" s="822" t="s">
        <v>4958</v>
      </c>
      <c r="C425" s="822" t="s">
        <v>5340</v>
      </c>
      <c r="D425" s="822" t="s">
        <v>5632</v>
      </c>
      <c r="E425" s="822" t="s">
        <v>5447</v>
      </c>
      <c r="F425" s="831">
        <v>3</v>
      </c>
      <c r="G425" s="831">
        <v>4079.13</v>
      </c>
      <c r="H425" s="831">
        <v>3.5109223300970878</v>
      </c>
      <c r="I425" s="831">
        <v>1359.71</v>
      </c>
      <c r="J425" s="831">
        <v>1</v>
      </c>
      <c r="K425" s="831">
        <v>1161.8399999999999</v>
      </c>
      <c r="L425" s="831">
        <v>1</v>
      </c>
      <c r="M425" s="831">
        <v>1161.8399999999999</v>
      </c>
      <c r="N425" s="831">
        <v>4</v>
      </c>
      <c r="O425" s="831">
        <v>4647.32</v>
      </c>
      <c r="P425" s="827">
        <v>3.9999655718515457</v>
      </c>
      <c r="Q425" s="832">
        <v>1161.83</v>
      </c>
    </row>
    <row r="426" spans="1:17" ht="14.45" customHeight="1" x14ac:dyDescent="0.2">
      <c r="A426" s="821" t="s">
        <v>571</v>
      </c>
      <c r="B426" s="822" t="s">
        <v>4958</v>
      </c>
      <c r="C426" s="822" t="s">
        <v>5340</v>
      </c>
      <c r="D426" s="822" t="s">
        <v>5633</v>
      </c>
      <c r="E426" s="822" t="s">
        <v>5634</v>
      </c>
      <c r="F426" s="831">
        <v>2</v>
      </c>
      <c r="G426" s="831">
        <v>2847.92</v>
      </c>
      <c r="H426" s="831">
        <v>0.4</v>
      </c>
      <c r="I426" s="831">
        <v>1423.96</v>
      </c>
      <c r="J426" s="831">
        <v>5</v>
      </c>
      <c r="K426" s="831">
        <v>7119.8</v>
      </c>
      <c r="L426" s="831">
        <v>1</v>
      </c>
      <c r="M426" s="831">
        <v>1423.96</v>
      </c>
      <c r="N426" s="831">
        <v>3</v>
      </c>
      <c r="O426" s="831">
        <v>3858.76</v>
      </c>
      <c r="P426" s="827">
        <v>0.54197589819938763</v>
      </c>
      <c r="Q426" s="832">
        <v>1286.2533333333333</v>
      </c>
    </row>
    <row r="427" spans="1:17" ht="14.45" customHeight="1" x14ac:dyDescent="0.2">
      <c r="A427" s="821" t="s">
        <v>571</v>
      </c>
      <c r="B427" s="822" t="s">
        <v>4958</v>
      </c>
      <c r="C427" s="822" t="s">
        <v>5340</v>
      </c>
      <c r="D427" s="822" t="s">
        <v>5633</v>
      </c>
      <c r="E427" s="822" t="s">
        <v>5635</v>
      </c>
      <c r="F427" s="831">
        <v>3</v>
      </c>
      <c r="G427" s="831">
        <v>4271.88</v>
      </c>
      <c r="H427" s="831">
        <v>1.7816128386494059</v>
      </c>
      <c r="I427" s="831">
        <v>1423.96</v>
      </c>
      <c r="J427" s="831">
        <v>2</v>
      </c>
      <c r="K427" s="831">
        <v>2397.7600000000002</v>
      </c>
      <c r="L427" s="831">
        <v>1</v>
      </c>
      <c r="M427" s="831">
        <v>1198.8800000000001</v>
      </c>
      <c r="N427" s="831">
        <v>4</v>
      </c>
      <c r="O427" s="831">
        <v>4869.6000000000004</v>
      </c>
      <c r="P427" s="827">
        <v>2.030895502468971</v>
      </c>
      <c r="Q427" s="832">
        <v>1217.4000000000001</v>
      </c>
    </row>
    <row r="428" spans="1:17" ht="14.45" customHeight="1" x14ac:dyDescent="0.2">
      <c r="A428" s="821" t="s">
        <v>571</v>
      </c>
      <c r="B428" s="822" t="s">
        <v>4958</v>
      </c>
      <c r="C428" s="822" t="s">
        <v>5340</v>
      </c>
      <c r="D428" s="822" t="s">
        <v>5636</v>
      </c>
      <c r="E428" s="822" t="s">
        <v>5637</v>
      </c>
      <c r="F428" s="831">
        <v>14</v>
      </c>
      <c r="G428" s="831">
        <v>3061.3799999999997</v>
      </c>
      <c r="H428" s="831">
        <v>1.2901537372307068</v>
      </c>
      <c r="I428" s="831">
        <v>218.67</v>
      </c>
      <c r="J428" s="831">
        <v>11</v>
      </c>
      <c r="K428" s="831">
        <v>2372.88</v>
      </c>
      <c r="L428" s="831">
        <v>1</v>
      </c>
      <c r="M428" s="831">
        <v>215.71636363636364</v>
      </c>
      <c r="N428" s="831">
        <v>12</v>
      </c>
      <c r="O428" s="831">
        <v>2234.1200000000003</v>
      </c>
      <c r="P428" s="827">
        <v>0.941522538012879</v>
      </c>
      <c r="Q428" s="832">
        <v>186.1766666666667</v>
      </c>
    </row>
    <row r="429" spans="1:17" ht="14.45" customHeight="1" x14ac:dyDescent="0.2">
      <c r="A429" s="821" t="s">
        <v>571</v>
      </c>
      <c r="B429" s="822" t="s">
        <v>4958</v>
      </c>
      <c r="C429" s="822" t="s">
        <v>5340</v>
      </c>
      <c r="D429" s="822" t="s">
        <v>5638</v>
      </c>
      <c r="E429" s="822" t="s">
        <v>5639</v>
      </c>
      <c r="F429" s="831">
        <v>6</v>
      </c>
      <c r="G429" s="831">
        <v>1438.86</v>
      </c>
      <c r="H429" s="831">
        <v>0.99999999999999989</v>
      </c>
      <c r="I429" s="831">
        <v>239.80999999999997</v>
      </c>
      <c r="J429" s="831">
        <v>6</v>
      </c>
      <c r="K429" s="831">
        <v>1438.8600000000001</v>
      </c>
      <c r="L429" s="831">
        <v>1</v>
      </c>
      <c r="M429" s="831">
        <v>239.81000000000003</v>
      </c>
      <c r="N429" s="831"/>
      <c r="O429" s="831"/>
      <c r="P429" s="827"/>
      <c r="Q429" s="832"/>
    </row>
    <row r="430" spans="1:17" ht="14.45" customHeight="1" x14ac:dyDescent="0.2">
      <c r="A430" s="821" t="s">
        <v>571</v>
      </c>
      <c r="B430" s="822" t="s">
        <v>4958</v>
      </c>
      <c r="C430" s="822" t="s">
        <v>5340</v>
      </c>
      <c r="D430" s="822" t="s">
        <v>5640</v>
      </c>
      <c r="E430" s="822" t="s">
        <v>5641</v>
      </c>
      <c r="F430" s="831">
        <v>29</v>
      </c>
      <c r="G430" s="831">
        <v>51182.97</v>
      </c>
      <c r="H430" s="831">
        <v>1.7058823529411766</v>
      </c>
      <c r="I430" s="831">
        <v>1764.93</v>
      </c>
      <c r="J430" s="831">
        <v>17</v>
      </c>
      <c r="K430" s="831">
        <v>30003.809999999998</v>
      </c>
      <c r="L430" s="831">
        <v>1</v>
      </c>
      <c r="M430" s="831">
        <v>1764.9299999999998</v>
      </c>
      <c r="N430" s="831">
        <v>12</v>
      </c>
      <c r="O430" s="831">
        <v>21178.92</v>
      </c>
      <c r="P430" s="827">
        <v>0.70587435395704745</v>
      </c>
      <c r="Q430" s="832">
        <v>1764.9099999999999</v>
      </c>
    </row>
    <row r="431" spans="1:17" ht="14.45" customHeight="1" x14ac:dyDescent="0.2">
      <c r="A431" s="821" t="s">
        <v>571</v>
      </c>
      <c r="B431" s="822" t="s">
        <v>4958</v>
      </c>
      <c r="C431" s="822" t="s">
        <v>5340</v>
      </c>
      <c r="D431" s="822" t="s">
        <v>5642</v>
      </c>
      <c r="E431" s="822" t="s">
        <v>5641</v>
      </c>
      <c r="F431" s="831">
        <v>63</v>
      </c>
      <c r="G431" s="831">
        <v>112359.23999999999</v>
      </c>
      <c r="H431" s="831">
        <v>1.3124999999999998</v>
      </c>
      <c r="I431" s="831">
        <v>1783.4799999999998</v>
      </c>
      <c r="J431" s="831">
        <v>48</v>
      </c>
      <c r="K431" s="831">
        <v>85607.040000000008</v>
      </c>
      <c r="L431" s="831">
        <v>1</v>
      </c>
      <c r="M431" s="831">
        <v>1783.4800000000002</v>
      </c>
      <c r="N431" s="831">
        <v>49</v>
      </c>
      <c r="O431" s="831">
        <v>87390.51999999999</v>
      </c>
      <c r="P431" s="827">
        <v>1.020833333333333</v>
      </c>
      <c r="Q431" s="832">
        <v>1783.4799999999998</v>
      </c>
    </row>
    <row r="432" spans="1:17" ht="14.45" customHeight="1" x14ac:dyDescent="0.2">
      <c r="A432" s="821" t="s">
        <v>571</v>
      </c>
      <c r="B432" s="822" t="s">
        <v>4958</v>
      </c>
      <c r="C432" s="822" t="s">
        <v>5340</v>
      </c>
      <c r="D432" s="822" t="s">
        <v>5643</v>
      </c>
      <c r="E432" s="822" t="s">
        <v>5639</v>
      </c>
      <c r="F432" s="831">
        <v>16</v>
      </c>
      <c r="G432" s="831">
        <v>3830.4</v>
      </c>
      <c r="H432" s="831">
        <v>1.6</v>
      </c>
      <c r="I432" s="831">
        <v>239.4</v>
      </c>
      <c r="J432" s="831">
        <v>10</v>
      </c>
      <c r="K432" s="831">
        <v>2394</v>
      </c>
      <c r="L432" s="831">
        <v>1</v>
      </c>
      <c r="M432" s="831">
        <v>239.4</v>
      </c>
      <c r="N432" s="831">
        <v>13</v>
      </c>
      <c r="O432" s="831">
        <v>3112.2000000000007</v>
      </c>
      <c r="P432" s="827">
        <v>1.3000000000000003</v>
      </c>
      <c r="Q432" s="832">
        <v>239.40000000000006</v>
      </c>
    </row>
    <row r="433" spans="1:17" ht="14.45" customHeight="1" x14ac:dyDescent="0.2">
      <c r="A433" s="821" t="s">
        <v>571</v>
      </c>
      <c r="B433" s="822" t="s">
        <v>4958</v>
      </c>
      <c r="C433" s="822" t="s">
        <v>5340</v>
      </c>
      <c r="D433" s="822" t="s">
        <v>5644</v>
      </c>
      <c r="E433" s="822" t="s">
        <v>5461</v>
      </c>
      <c r="F433" s="831">
        <v>5</v>
      </c>
      <c r="G433" s="831">
        <v>1632.25</v>
      </c>
      <c r="H433" s="831">
        <v>1.6666666666666667</v>
      </c>
      <c r="I433" s="831">
        <v>326.45</v>
      </c>
      <c r="J433" s="831">
        <v>3</v>
      </c>
      <c r="K433" s="831">
        <v>979.34999999999991</v>
      </c>
      <c r="L433" s="831">
        <v>1</v>
      </c>
      <c r="M433" s="831">
        <v>326.45</v>
      </c>
      <c r="N433" s="831">
        <v>7</v>
      </c>
      <c r="O433" s="831">
        <v>2285.15</v>
      </c>
      <c r="P433" s="827">
        <v>2.3333333333333335</v>
      </c>
      <c r="Q433" s="832">
        <v>326.45</v>
      </c>
    </row>
    <row r="434" spans="1:17" ht="14.45" customHeight="1" x14ac:dyDescent="0.2">
      <c r="A434" s="821" t="s">
        <v>571</v>
      </c>
      <c r="B434" s="822" t="s">
        <v>4958</v>
      </c>
      <c r="C434" s="822" t="s">
        <v>5340</v>
      </c>
      <c r="D434" s="822" t="s">
        <v>5645</v>
      </c>
      <c r="E434" s="822" t="s">
        <v>5483</v>
      </c>
      <c r="F434" s="831">
        <v>1</v>
      </c>
      <c r="G434" s="831">
        <v>1386.65</v>
      </c>
      <c r="H434" s="831">
        <v>0.5</v>
      </c>
      <c r="I434" s="831">
        <v>1386.65</v>
      </c>
      <c r="J434" s="831">
        <v>2</v>
      </c>
      <c r="K434" s="831">
        <v>2773.3</v>
      </c>
      <c r="L434" s="831">
        <v>1</v>
      </c>
      <c r="M434" s="831">
        <v>1386.65</v>
      </c>
      <c r="N434" s="831">
        <v>6</v>
      </c>
      <c r="O434" s="831">
        <v>7111.4299999999994</v>
      </c>
      <c r="P434" s="827">
        <v>2.5642483683698116</v>
      </c>
      <c r="Q434" s="832">
        <v>1185.2383333333332</v>
      </c>
    </row>
    <row r="435" spans="1:17" ht="14.45" customHeight="1" x14ac:dyDescent="0.2">
      <c r="A435" s="821" t="s">
        <v>571</v>
      </c>
      <c r="B435" s="822" t="s">
        <v>4958</v>
      </c>
      <c r="C435" s="822" t="s">
        <v>5340</v>
      </c>
      <c r="D435" s="822" t="s">
        <v>5645</v>
      </c>
      <c r="E435" s="822" t="s">
        <v>5484</v>
      </c>
      <c r="F435" s="831"/>
      <c r="G435" s="831"/>
      <c r="H435" s="831"/>
      <c r="I435" s="831"/>
      <c r="J435" s="831">
        <v>1</v>
      </c>
      <c r="K435" s="831">
        <v>1185.24</v>
      </c>
      <c r="L435" s="831">
        <v>1</v>
      </c>
      <c r="M435" s="831">
        <v>1185.24</v>
      </c>
      <c r="N435" s="831">
        <v>1</v>
      </c>
      <c r="O435" s="831">
        <v>1185.23</v>
      </c>
      <c r="P435" s="827">
        <v>0.99999156289021629</v>
      </c>
      <c r="Q435" s="832">
        <v>1185.23</v>
      </c>
    </row>
    <row r="436" spans="1:17" ht="14.45" customHeight="1" x14ac:dyDescent="0.2">
      <c r="A436" s="821" t="s">
        <v>571</v>
      </c>
      <c r="B436" s="822" t="s">
        <v>4958</v>
      </c>
      <c r="C436" s="822" t="s">
        <v>5340</v>
      </c>
      <c r="D436" s="822" t="s">
        <v>5646</v>
      </c>
      <c r="E436" s="822" t="s">
        <v>5647</v>
      </c>
      <c r="F436" s="831">
        <v>2</v>
      </c>
      <c r="G436" s="831">
        <v>18279.38</v>
      </c>
      <c r="H436" s="831"/>
      <c r="I436" s="831">
        <v>9139.69</v>
      </c>
      <c r="J436" s="831"/>
      <c r="K436" s="831"/>
      <c r="L436" s="831"/>
      <c r="M436" s="831"/>
      <c r="N436" s="831">
        <v>5</v>
      </c>
      <c r="O436" s="831">
        <v>39070.839999999997</v>
      </c>
      <c r="P436" s="827"/>
      <c r="Q436" s="832">
        <v>7814.1679999999997</v>
      </c>
    </row>
    <row r="437" spans="1:17" ht="14.45" customHeight="1" x14ac:dyDescent="0.2">
      <c r="A437" s="821" t="s">
        <v>571</v>
      </c>
      <c r="B437" s="822" t="s">
        <v>4958</v>
      </c>
      <c r="C437" s="822" t="s">
        <v>5340</v>
      </c>
      <c r="D437" s="822" t="s">
        <v>5646</v>
      </c>
      <c r="E437" s="822" t="s">
        <v>5648</v>
      </c>
      <c r="F437" s="831"/>
      <c r="G437" s="831"/>
      <c r="H437" s="831"/>
      <c r="I437" s="831"/>
      <c r="J437" s="831">
        <v>1</v>
      </c>
      <c r="K437" s="831">
        <v>7814.17</v>
      </c>
      <c r="L437" s="831">
        <v>1</v>
      </c>
      <c r="M437" s="831">
        <v>7814.17</v>
      </c>
      <c r="N437" s="831"/>
      <c r="O437" s="831"/>
      <c r="P437" s="827"/>
      <c r="Q437" s="832"/>
    </row>
    <row r="438" spans="1:17" ht="14.45" customHeight="1" x14ac:dyDescent="0.2">
      <c r="A438" s="821" t="s">
        <v>571</v>
      </c>
      <c r="B438" s="822" t="s">
        <v>4958</v>
      </c>
      <c r="C438" s="822" t="s">
        <v>5340</v>
      </c>
      <c r="D438" s="822" t="s">
        <v>5649</v>
      </c>
      <c r="E438" s="822" t="s">
        <v>5650</v>
      </c>
      <c r="F438" s="831">
        <v>17</v>
      </c>
      <c r="G438" s="831">
        <v>36205.409999999996</v>
      </c>
      <c r="H438" s="831">
        <v>1.0262758217200079</v>
      </c>
      <c r="I438" s="831">
        <v>2129.7299999999996</v>
      </c>
      <c r="J438" s="831">
        <v>17</v>
      </c>
      <c r="K438" s="831">
        <v>35278.44</v>
      </c>
      <c r="L438" s="831">
        <v>1</v>
      </c>
      <c r="M438" s="831">
        <v>2075.2023529411767</v>
      </c>
      <c r="N438" s="831">
        <v>21</v>
      </c>
      <c r="O438" s="831">
        <v>38235.54</v>
      </c>
      <c r="P438" s="827">
        <v>1.0838217336140714</v>
      </c>
      <c r="Q438" s="832">
        <v>1820.74</v>
      </c>
    </row>
    <row r="439" spans="1:17" ht="14.45" customHeight="1" x14ac:dyDescent="0.2">
      <c r="A439" s="821" t="s">
        <v>571</v>
      </c>
      <c r="B439" s="822" t="s">
        <v>4958</v>
      </c>
      <c r="C439" s="822" t="s">
        <v>5340</v>
      </c>
      <c r="D439" s="822" t="s">
        <v>5651</v>
      </c>
      <c r="E439" s="822" t="s">
        <v>5650</v>
      </c>
      <c r="F439" s="831">
        <v>1</v>
      </c>
      <c r="G439" s="831">
        <v>2342.1799999999998</v>
      </c>
      <c r="H439" s="831">
        <v>1</v>
      </c>
      <c r="I439" s="831">
        <v>2342.1799999999998</v>
      </c>
      <c r="J439" s="831">
        <v>1</v>
      </c>
      <c r="K439" s="831">
        <v>2342.1799999999998</v>
      </c>
      <c r="L439" s="831">
        <v>1</v>
      </c>
      <c r="M439" s="831">
        <v>2342.1799999999998</v>
      </c>
      <c r="N439" s="831"/>
      <c r="O439" s="831"/>
      <c r="P439" s="827"/>
      <c r="Q439" s="832"/>
    </row>
    <row r="440" spans="1:17" ht="14.45" customHeight="1" x14ac:dyDescent="0.2">
      <c r="A440" s="821" t="s">
        <v>571</v>
      </c>
      <c r="B440" s="822" t="s">
        <v>4958</v>
      </c>
      <c r="C440" s="822" t="s">
        <v>5340</v>
      </c>
      <c r="D440" s="822" t="s">
        <v>5652</v>
      </c>
      <c r="E440" s="822" t="s">
        <v>5653</v>
      </c>
      <c r="F440" s="831"/>
      <c r="G440" s="831"/>
      <c r="H440" s="831"/>
      <c r="I440" s="831"/>
      <c r="J440" s="831">
        <v>2</v>
      </c>
      <c r="K440" s="831">
        <v>7279</v>
      </c>
      <c r="L440" s="831">
        <v>1</v>
      </c>
      <c r="M440" s="831">
        <v>3639.5</v>
      </c>
      <c r="N440" s="831"/>
      <c r="O440" s="831"/>
      <c r="P440" s="827"/>
      <c r="Q440" s="832"/>
    </row>
    <row r="441" spans="1:17" ht="14.45" customHeight="1" x14ac:dyDescent="0.2">
      <c r="A441" s="821" t="s">
        <v>571</v>
      </c>
      <c r="B441" s="822" t="s">
        <v>4958</v>
      </c>
      <c r="C441" s="822" t="s">
        <v>5340</v>
      </c>
      <c r="D441" s="822" t="s">
        <v>5654</v>
      </c>
      <c r="E441" s="822" t="s">
        <v>5655</v>
      </c>
      <c r="F441" s="831">
        <v>1</v>
      </c>
      <c r="G441" s="831">
        <v>6187.2</v>
      </c>
      <c r="H441" s="831">
        <v>0.5</v>
      </c>
      <c r="I441" s="831">
        <v>6187.2</v>
      </c>
      <c r="J441" s="831">
        <v>2</v>
      </c>
      <c r="K441" s="831">
        <v>12374.4</v>
      </c>
      <c r="L441" s="831">
        <v>1</v>
      </c>
      <c r="M441" s="831">
        <v>6187.2</v>
      </c>
      <c r="N441" s="831"/>
      <c r="O441" s="831"/>
      <c r="P441" s="827"/>
      <c r="Q441" s="832"/>
    </row>
    <row r="442" spans="1:17" ht="14.45" customHeight="1" x14ac:dyDescent="0.2">
      <c r="A442" s="821" t="s">
        <v>571</v>
      </c>
      <c r="B442" s="822" t="s">
        <v>4958</v>
      </c>
      <c r="C442" s="822" t="s">
        <v>5340</v>
      </c>
      <c r="D442" s="822" t="s">
        <v>5656</v>
      </c>
      <c r="E442" s="822" t="s">
        <v>5655</v>
      </c>
      <c r="F442" s="831">
        <v>1</v>
      </c>
      <c r="G442" s="831">
        <v>6451.8</v>
      </c>
      <c r="H442" s="831"/>
      <c r="I442" s="831">
        <v>6451.8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571</v>
      </c>
      <c r="B443" s="822" t="s">
        <v>4958</v>
      </c>
      <c r="C443" s="822" t="s">
        <v>5340</v>
      </c>
      <c r="D443" s="822" t="s">
        <v>5657</v>
      </c>
      <c r="E443" s="822" t="s">
        <v>5658</v>
      </c>
      <c r="F443" s="831">
        <v>7</v>
      </c>
      <c r="G443" s="831">
        <v>4131.3999999999996</v>
      </c>
      <c r="H443" s="831">
        <v>1.1666666666666665</v>
      </c>
      <c r="I443" s="831">
        <v>590.19999999999993</v>
      </c>
      <c r="J443" s="831">
        <v>6</v>
      </c>
      <c r="K443" s="831">
        <v>3541.2000000000003</v>
      </c>
      <c r="L443" s="831">
        <v>1</v>
      </c>
      <c r="M443" s="831">
        <v>590.20000000000005</v>
      </c>
      <c r="N443" s="831">
        <v>1</v>
      </c>
      <c r="O443" s="831">
        <v>590.20000000000005</v>
      </c>
      <c r="P443" s="827">
        <v>0.16666666666666666</v>
      </c>
      <c r="Q443" s="832">
        <v>590.20000000000005</v>
      </c>
    </row>
    <row r="444" spans="1:17" ht="14.45" customHeight="1" x14ac:dyDescent="0.2">
      <c r="A444" s="821" t="s">
        <v>571</v>
      </c>
      <c r="B444" s="822" t="s">
        <v>4958</v>
      </c>
      <c r="C444" s="822" t="s">
        <v>5340</v>
      </c>
      <c r="D444" s="822" t="s">
        <v>5659</v>
      </c>
      <c r="E444" s="822" t="s">
        <v>5660</v>
      </c>
      <c r="F444" s="831">
        <v>5</v>
      </c>
      <c r="G444" s="831">
        <v>2951</v>
      </c>
      <c r="H444" s="831">
        <v>0.27777777777777779</v>
      </c>
      <c r="I444" s="831">
        <v>590.20000000000005</v>
      </c>
      <c r="J444" s="831">
        <v>18</v>
      </c>
      <c r="K444" s="831">
        <v>10623.6</v>
      </c>
      <c r="L444" s="831">
        <v>1</v>
      </c>
      <c r="M444" s="831">
        <v>590.20000000000005</v>
      </c>
      <c r="N444" s="831">
        <v>4</v>
      </c>
      <c r="O444" s="831">
        <v>2360.8000000000002</v>
      </c>
      <c r="P444" s="827">
        <v>0.22222222222222224</v>
      </c>
      <c r="Q444" s="832">
        <v>590.20000000000005</v>
      </c>
    </row>
    <row r="445" spans="1:17" ht="14.45" customHeight="1" x14ac:dyDescent="0.2">
      <c r="A445" s="821" t="s">
        <v>571</v>
      </c>
      <c r="B445" s="822" t="s">
        <v>4958</v>
      </c>
      <c r="C445" s="822" t="s">
        <v>5340</v>
      </c>
      <c r="D445" s="822" t="s">
        <v>5661</v>
      </c>
      <c r="E445" s="822" t="s">
        <v>5660</v>
      </c>
      <c r="F445" s="831"/>
      <c r="G445" s="831"/>
      <c r="H445" s="831"/>
      <c r="I445" s="831"/>
      <c r="J445" s="831">
        <v>1</v>
      </c>
      <c r="K445" s="831">
        <v>625</v>
      </c>
      <c r="L445" s="831">
        <v>1</v>
      </c>
      <c r="M445" s="831">
        <v>625</v>
      </c>
      <c r="N445" s="831"/>
      <c r="O445" s="831"/>
      <c r="P445" s="827"/>
      <c r="Q445" s="832"/>
    </row>
    <row r="446" spans="1:17" ht="14.45" customHeight="1" x14ac:dyDescent="0.2">
      <c r="A446" s="821" t="s">
        <v>571</v>
      </c>
      <c r="B446" s="822" t="s">
        <v>4958</v>
      </c>
      <c r="C446" s="822" t="s">
        <v>5340</v>
      </c>
      <c r="D446" s="822" t="s">
        <v>5662</v>
      </c>
      <c r="E446" s="822" t="s">
        <v>5663</v>
      </c>
      <c r="F446" s="831">
        <v>6</v>
      </c>
      <c r="G446" s="831">
        <v>110370</v>
      </c>
      <c r="H446" s="831">
        <v>3</v>
      </c>
      <c r="I446" s="831">
        <v>18395</v>
      </c>
      <c r="J446" s="831">
        <v>2</v>
      </c>
      <c r="K446" s="831">
        <v>36790</v>
      </c>
      <c r="L446" s="831">
        <v>1</v>
      </c>
      <c r="M446" s="831">
        <v>18395</v>
      </c>
      <c r="N446" s="831"/>
      <c r="O446" s="831"/>
      <c r="P446" s="827"/>
      <c r="Q446" s="832"/>
    </row>
    <row r="447" spans="1:17" ht="14.45" customHeight="1" x14ac:dyDescent="0.2">
      <c r="A447" s="821" t="s">
        <v>571</v>
      </c>
      <c r="B447" s="822" t="s">
        <v>4958</v>
      </c>
      <c r="C447" s="822" t="s">
        <v>5340</v>
      </c>
      <c r="D447" s="822" t="s">
        <v>5664</v>
      </c>
      <c r="E447" s="822" t="s">
        <v>5665</v>
      </c>
      <c r="F447" s="831">
        <v>19</v>
      </c>
      <c r="G447" s="831">
        <v>75240</v>
      </c>
      <c r="H447" s="831">
        <v>0.79442508710801396</v>
      </c>
      <c r="I447" s="831">
        <v>3960</v>
      </c>
      <c r="J447" s="831">
        <v>24</v>
      </c>
      <c r="K447" s="831">
        <v>94710</v>
      </c>
      <c r="L447" s="831">
        <v>1</v>
      </c>
      <c r="M447" s="831">
        <v>3946.25</v>
      </c>
      <c r="N447" s="831">
        <v>28</v>
      </c>
      <c r="O447" s="831">
        <v>106702.04</v>
      </c>
      <c r="P447" s="827">
        <v>1.1266185196916902</v>
      </c>
      <c r="Q447" s="832">
        <v>3810.7871428571425</v>
      </c>
    </row>
    <row r="448" spans="1:17" ht="14.45" customHeight="1" x14ac:dyDescent="0.2">
      <c r="A448" s="821" t="s">
        <v>571</v>
      </c>
      <c r="B448" s="822" t="s">
        <v>4958</v>
      </c>
      <c r="C448" s="822" t="s">
        <v>5340</v>
      </c>
      <c r="D448" s="822" t="s">
        <v>5666</v>
      </c>
      <c r="E448" s="822" t="s">
        <v>5665</v>
      </c>
      <c r="F448" s="831">
        <v>10</v>
      </c>
      <c r="G448" s="831">
        <v>54000</v>
      </c>
      <c r="H448" s="831">
        <v>0.7142857142857143</v>
      </c>
      <c r="I448" s="831">
        <v>5400</v>
      </c>
      <c r="J448" s="831">
        <v>14</v>
      </c>
      <c r="K448" s="831">
        <v>75600</v>
      </c>
      <c r="L448" s="831">
        <v>1</v>
      </c>
      <c r="M448" s="831">
        <v>5400</v>
      </c>
      <c r="N448" s="831">
        <v>10</v>
      </c>
      <c r="O448" s="831">
        <v>51750</v>
      </c>
      <c r="P448" s="827">
        <v>0.68452380952380953</v>
      </c>
      <c r="Q448" s="832">
        <v>5175</v>
      </c>
    </row>
    <row r="449" spans="1:17" ht="14.45" customHeight="1" x14ac:dyDescent="0.2">
      <c r="A449" s="821" t="s">
        <v>571</v>
      </c>
      <c r="B449" s="822" t="s">
        <v>4958</v>
      </c>
      <c r="C449" s="822" t="s">
        <v>5340</v>
      </c>
      <c r="D449" s="822" t="s">
        <v>5667</v>
      </c>
      <c r="E449" s="822" t="s">
        <v>5668</v>
      </c>
      <c r="F449" s="831">
        <v>233</v>
      </c>
      <c r="G449" s="831">
        <v>128219.9</v>
      </c>
      <c r="H449" s="831">
        <v>0.74654963609898095</v>
      </c>
      <c r="I449" s="831">
        <v>550.29999999999995</v>
      </c>
      <c r="J449" s="831">
        <v>313</v>
      </c>
      <c r="K449" s="831">
        <v>171750.00000000003</v>
      </c>
      <c r="L449" s="831">
        <v>1</v>
      </c>
      <c r="M449" s="831">
        <v>548.72204472843464</v>
      </c>
      <c r="N449" s="831">
        <v>339</v>
      </c>
      <c r="O449" s="831">
        <v>178941.15000000002</v>
      </c>
      <c r="P449" s="827">
        <v>1.0418698689956332</v>
      </c>
      <c r="Q449" s="832">
        <v>527.85</v>
      </c>
    </row>
    <row r="450" spans="1:17" ht="14.45" customHeight="1" x14ac:dyDescent="0.2">
      <c r="A450" s="821" t="s">
        <v>571</v>
      </c>
      <c r="B450" s="822" t="s">
        <v>4958</v>
      </c>
      <c r="C450" s="822" t="s">
        <v>5340</v>
      </c>
      <c r="D450" s="822" t="s">
        <v>5669</v>
      </c>
      <c r="E450" s="822" t="s">
        <v>5670</v>
      </c>
      <c r="F450" s="831">
        <v>8</v>
      </c>
      <c r="G450" s="831">
        <v>4832</v>
      </c>
      <c r="H450" s="831">
        <v>0.30769230769230771</v>
      </c>
      <c r="I450" s="831">
        <v>604</v>
      </c>
      <c r="J450" s="831">
        <v>26</v>
      </c>
      <c r="K450" s="831">
        <v>15704</v>
      </c>
      <c r="L450" s="831">
        <v>1</v>
      </c>
      <c r="M450" s="831">
        <v>604</v>
      </c>
      <c r="N450" s="831">
        <v>41</v>
      </c>
      <c r="O450" s="831">
        <v>24764</v>
      </c>
      <c r="P450" s="827">
        <v>1.5769230769230769</v>
      </c>
      <c r="Q450" s="832">
        <v>604</v>
      </c>
    </row>
    <row r="451" spans="1:17" ht="14.45" customHeight="1" x14ac:dyDescent="0.2">
      <c r="A451" s="821" t="s">
        <v>571</v>
      </c>
      <c r="B451" s="822" t="s">
        <v>4958</v>
      </c>
      <c r="C451" s="822" t="s">
        <v>5340</v>
      </c>
      <c r="D451" s="822" t="s">
        <v>5671</v>
      </c>
      <c r="E451" s="822" t="s">
        <v>5672</v>
      </c>
      <c r="F451" s="831"/>
      <c r="G451" s="831"/>
      <c r="H451" s="831"/>
      <c r="I451" s="831"/>
      <c r="J451" s="831">
        <v>21</v>
      </c>
      <c r="K451" s="831">
        <v>26334</v>
      </c>
      <c r="L451" s="831">
        <v>1</v>
      </c>
      <c r="M451" s="831">
        <v>1254</v>
      </c>
      <c r="N451" s="831"/>
      <c r="O451" s="831"/>
      <c r="P451" s="827"/>
      <c r="Q451" s="832"/>
    </row>
    <row r="452" spans="1:17" ht="14.45" customHeight="1" x14ac:dyDescent="0.2">
      <c r="A452" s="821" t="s">
        <v>571</v>
      </c>
      <c r="B452" s="822" t="s">
        <v>4958</v>
      </c>
      <c r="C452" s="822" t="s">
        <v>5340</v>
      </c>
      <c r="D452" s="822" t="s">
        <v>5671</v>
      </c>
      <c r="E452" s="822" t="s">
        <v>5673</v>
      </c>
      <c r="F452" s="831"/>
      <c r="G452" s="831"/>
      <c r="H452" s="831"/>
      <c r="I452" s="831"/>
      <c r="J452" s="831"/>
      <c r="K452" s="831"/>
      <c r="L452" s="831"/>
      <c r="M452" s="831"/>
      <c r="N452" s="831">
        <v>3</v>
      </c>
      <c r="O452" s="831">
        <v>3353.52</v>
      </c>
      <c r="P452" s="827"/>
      <c r="Q452" s="832">
        <v>1117.8399999999999</v>
      </c>
    </row>
    <row r="453" spans="1:17" ht="14.45" customHeight="1" x14ac:dyDescent="0.2">
      <c r="A453" s="821" t="s">
        <v>571</v>
      </c>
      <c r="B453" s="822" t="s">
        <v>4958</v>
      </c>
      <c r="C453" s="822" t="s">
        <v>5340</v>
      </c>
      <c r="D453" s="822" t="s">
        <v>5674</v>
      </c>
      <c r="E453" s="822" t="s">
        <v>5672</v>
      </c>
      <c r="F453" s="831"/>
      <c r="G453" s="831"/>
      <c r="H453" s="831"/>
      <c r="I453" s="831"/>
      <c r="J453" s="831">
        <v>6</v>
      </c>
      <c r="K453" s="831">
        <v>8089.8599999999988</v>
      </c>
      <c r="L453" s="831">
        <v>1</v>
      </c>
      <c r="M453" s="831">
        <v>1348.3099999999997</v>
      </c>
      <c r="N453" s="831"/>
      <c r="O453" s="831"/>
      <c r="P453" s="827"/>
      <c r="Q453" s="832"/>
    </row>
    <row r="454" spans="1:17" ht="14.45" customHeight="1" x14ac:dyDescent="0.2">
      <c r="A454" s="821" t="s">
        <v>571</v>
      </c>
      <c r="B454" s="822" t="s">
        <v>4958</v>
      </c>
      <c r="C454" s="822" t="s">
        <v>5340</v>
      </c>
      <c r="D454" s="822" t="s">
        <v>5674</v>
      </c>
      <c r="E454" s="822" t="s">
        <v>5673</v>
      </c>
      <c r="F454" s="831"/>
      <c r="G454" s="831"/>
      <c r="H454" s="831"/>
      <c r="I454" s="831"/>
      <c r="J454" s="831"/>
      <c r="K454" s="831"/>
      <c r="L454" s="831"/>
      <c r="M454" s="831"/>
      <c r="N454" s="831">
        <v>4</v>
      </c>
      <c r="O454" s="831">
        <v>5393.24</v>
      </c>
      <c r="P454" s="827"/>
      <c r="Q454" s="832">
        <v>1348.31</v>
      </c>
    </row>
    <row r="455" spans="1:17" ht="14.45" customHeight="1" x14ac:dyDescent="0.2">
      <c r="A455" s="821" t="s">
        <v>571</v>
      </c>
      <c r="B455" s="822" t="s">
        <v>4958</v>
      </c>
      <c r="C455" s="822" t="s">
        <v>5340</v>
      </c>
      <c r="D455" s="822" t="s">
        <v>5675</v>
      </c>
      <c r="E455" s="822" t="s">
        <v>5676</v>
      </c>
      <c r="F455" s="831">
        <v>2</v>
      </c>
      <c r="G455" s="831">
        <v>1164</v>
      </c>
      <c r="H455" s="831">
        <v>0.33333333333333331</v>
      </c>
      <c r="I455" s="831">
        <v>582</v>
      </c>
      <c r="J455" s="831">
        <v>6</v>
      </c>
      <c r="K455" s="831">
        <v>3492</v>
      </c>
      <c r="L455" s="831">
        <v>1</v>
      </c>
      <c r="M455" s="831">
        <v>582</v>
      </c>
      <c r="N455" s="831">
        <v>4</v>
      </c>
      <c r="O455" s="831">
        <v>2328</v>
      </c>
      <c r="P455" s="827">
        <v>0.66666666666666663</v>
      </c>
      <c r="Q455" s="832">
        <v>582</v>
      </c>
    </row>
    <row r="456" spans="1:17" ht="14.45" customHeight="1" x14ac:dyDescent="0.2">
      <c r="A456" s="821" t="s">
        <v>571</v>
      </c>
      <c r="B456" s="822" t="s">
        <v>4958</v>
      </c>
      <c r="C456" s="822" t="s">
        <v>5340</v>
      </c>
      <c r="D456" s="822" t="s">
        <v>5677</v>
      </c>
      <c r="E456" s="822" t="s">
        <v>5676</v>
      </c>
      <c r="F456" s="831">
        <v>2</v>
      </c>
      <c r="G456" s="831">
        <v>1266.5999999999999</v>
      </c>
      <c r="H456" s="831">
        <v>0.39999999999999997</v>
      </c>
      <c r="I456" s="831">
        <v>633.29999999999995</v>
      </c>
      <c r="J456" s="831">
        <v>5</v>
      </c>
      <c r="K456" s="831">
        <v>3166.5</v>
      </c>
      <c r="L456" s="831">
        <v>1</v>
      </c>
      <c r="M456" s="831">
        <v>633.29999999999995</v>
      </c>
      <c r="N456" s="831"/>
      <c r="O456" s="831"/>
      <c r="P456" s="827"/>
      <c r="Q456" s="832"/>
    </row>
    <row r="457" spans="1:17" ht="14.45" customHeight="1" x14ac:dyDescent="0.2">
      <c r="A457" s="821" t="s">
        <v>571</v>
      </c>
      <c r="B457" s="822" t="s">
        <v>4958</v>
      </c>
      <c r="C457" s="822" t="s">
        <v>5340</v>
      </c>
      <c r="D457" s="822" t="s">
        <v>5678</v>
      </c>
      <c r="E457" s="822" t="s">
        <v>5676</v>
      </c>
      <c r="F457" s="831"/>
      <c r="G457" s="831"/>
      <c r="H457" s="831"/>
      <c r="I457" s="831"/>
      <c r="J457" s="831">
        <v>1</v>
      </c>
      <c r="K457" s="831">
        <v>684.6</v>
      </c>
      <c r="L457" s="831">
        <v>1</v>
      </c>
      <c r="M457" s="831">
        <v>684.6</v>
      </c>
      <c r="N457" s="831"/>
      <c r="O457" s="831"/>
      <c r="P457" s="827"/>
      <c r="Q457" s="832"/>
    </row>
    <row r="458" spans="1:17" ht="14.45" customHeight="1" x14ac:dyDescent="0.2">
      <c r="A458" s="821" t="s">
        <v>571</v>
      </c>
      <c r="B458" s="822" t="s">
        <v>4958</v>
      </c>
      <c r="C458" s="822" t="s">
        <v>5340</v>
      </c>
      <c r="D458" s="822" t="s">
        <v>5679</v>
      </c>
      <c r="E458" s="822" t="s">
        <v>5680</v>
      </c>
      <c r="F458" s="831">
        <v>4</v>
      </c>
      <c r="G458" s="831">
        <v>34295.360000000001</v>
      </c>
      <c r="H458" s="831">
        <v>4</v>
      </c>
      <c r="I458" s="831">
        <v>8573.84</v>
      </c>
      <c r="J458" s="831">
        <v>1</v>
      </c>
      <c r="K458" s="831">
        <v>8573.84</v>
      </c>
      <c r="L458" s="831">
        <v>1</v>
      </c>
      <c r="M458" s="831">
        <v>8573.84</v>
      </c>
      <c r="N458" s="831">
        <v>7</v>
      </c>
      <c r="O458" s="831">
        <v>51308.2</v>
      </c>
      <c r="P458" s="827">
        <v>5.9842730911703503</v>
      </c>
      <c r="Q458" s="832">
        <v>7329.7428571428563</v>
      </c>
    </row>
    <row r="459" spans="1:17" ht="14.45" customHeight="1" x14ac:dyDescent="0.2">
      <c r="A459" s="821" t="s">
        <v>571</v>
      </c>
      <c r="B459" s="822" t="s">
        <v>4958</v>
      </c>
      <c r="C459" s="822" t="s">
        <v>5340</v>
      </c>
      <c r="D459" s="822" t="s">
        <v>5679</v>
      </c>
      <c r="E459" s="822" t="s">
        <v>5681</v>
      </c>
      <c r="F459" s="831"/>
      <c r="G459" s="831"/>
      <c r="H459" s="831"/>
      <c r="I459" s="831"/>
      <c r="J459" s="831">
        <v>1</v>
      </c>
      <c r="K459" s="831">
        <v>7329.74</v>
      </c>
      <c r="L459" s="831">
        <v>1</v>
      </c>
      <c r="M459" s="831">
        <v>7329.74</v>
      </c>
      <c r="N459" s="831">
        <v>3</v>
      </c>
      <c r="O459" s="831">
        <v>21989.279999999999</v>
      </c>
      <c r="P459" s="827">
        <v>3.000008185829238</v>
      </c>
      <c r="Q459" s="832">
        <v>7329.7599999999993</v>
      </c>
    </row>
    <row r="460" spans="1:17" ht="14.45" customHeight="1" x14ac:dyDescent="0.2">
      <c r="A460" s="821" t="s">
        <v>571</v>
      </c>
      <c r="B460" s="822" t="s">
        <v>4958</v>
      </c>
      <c r="C460" s="822" t="s">
        <v>5340</v>
      </c>
      <c r="D460" s="822" t="s">
        <v>5682</v>
      </c>
      <c r="E460" s="822" t="s">
        <v>5683</v>
      </c>
      <c r="F460" s="831">
        <v>3</v>
      </c>
      <c r="G460" s="831">
        <v>24347.279999999999</v>
      </c>
      <c r="H460" s="831"/>
      <c r="I460" s="831">
        <v>8115.7599999999993</v>
      </c>
      <c r="J460" s="831"/>
      <c r="K460" s="831"/>
      <c r="L460" s="831"/>
      <c r="M460" s="831"/>
      <c r="N460" s="831">
        <v>1</v>
      </c>
      <c r="O460" s="831">
        <v>6938.91</v>
      </c>
      <c r="P460" s="827"/>
      <c r="Q460" s="832">
        <v>6938.91</v>
      </c>
    </row>
    <row r="461" spans="1:17" ht="14.45" customHeight="1" x14ac:dyDescent="0.2">
      <c r="A461" s="821" t="s">
        <v>571</v>
      </c>
      <c r="B461" s="822" t="s">
        <v>4958</v>
      </c>
      <c r="C461" s="822" t="s">
        <v>5340</v>
      </c>
      <c r="D461" s="822" t="s">
        <v>5682</v>
      </c>
      <c r="E461" s="822" t="s">
        <v>5684</v>
      </c>
      <c r="F461" s="831">
        <v>1</v>
      </c>
      <c r="G461" s="831">
        <v>8115.76</v>
      </c>
      <c r="H461" s="831"/>
      <c r="I461" s="831">
        <v>8115.76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571</v>
      </c>
      <c r="B462" s="822" t="s">
        <v>4958</v>
      </c>
      <c r="C462" s="822" t="s">
        <v>5340</v>
      </c>
      <c r="D462" s="822" t="s">
        <v>5685</v>
      </c>
      <c r="E462" s="822" t="s">
        <v>5686</v>
      </c>
      <c r="F462" s="831">
        <v>9</v>
      </c>
      <c r="G462" s="831">
        <v>69453</v>
      </c>
      <c r="H462" s="831">
        <v>0.55075532294516472</v>
      </c>
      <c r="I462" s="831">
        <v>7717</v>
      </c>
      <c r="J462" s="831">
        <v>17</v>
      </c>
      <c r="K462" s="831">
        <v>126105</v>
      </c>
      <c r="L462" s="831">
        <v>1</v>
      </c>
      <c r="M462" s="831">
        <v>7417.9411764705883</v>
      </c>
      <c r="N462" s="831">
        <v>10</v>
      </c>
      <c r="O462" s="831">
        <v>51750</v>
      </c>
      <c r="P462" s="827">
        <v>0.41037230879029379</v>
      </c>
      <c r="Q462" s="832">
        <v>5175</v>
      </c>
    </row>
    <row r="463" spans="1:17" ht="14.45" customHeight="1" x14ac:dyDescent="0.2">
      <c r="A463" s="821" t="s">
        <v>571</v>
      </c>
      <c r="B463" s="822" t="s">
        <v>4958</v>
      </c>
      <c r="C463" s="822" t="s">
        <v>5340</v>
      </c>
      <c r="D463" s="822" t="s">
        <v>5687</v>
      </c>
      <c r="E463" s="822" t="s">
        <v>5688</v>
      </c>
      <c r="F463" s="831">
        <v>1</v>
      </c>
      <c r="G463" s="831">
        <v>6798</v>
      </c>
      <c r="H463" s="831"/>
      <c r="I463" s="831">
        <v>6798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571</v>
      </c>
      <c r="B464" s="822" t="s">
        <v>4958</v>
      </c>
      <c r="C464" s="822" t="s">
        <v>5340</v>
      </c>
      <c r="D464" s="822" t="s">
        <v>5689</v>
      </c>
      <c r="E464" s="822" t="s">
        <v>5690</v>
      </c>
      <c r="F464" s="831">
        <v>8</v>
      </c>
      <c r="G464" s="831">
        <v>81893.440000000002</v>
      </c>
      <c r="H464" s="831">
        <v>2.0664199044223164</v>
      </c>
      <c r="I464" s="831">
        <v>10236.68</v>
      </c>
      <c r="J464" s="831">
        <v>4</v>
      </c>
      <c r="K464" s="831">
        <v>39630.589999999997</v>
      </c>
      <c r="L464" s="831">
        <v>1</v>
      </c>
      <c r="M464" s="831">
        <v>9907.6474999999991</v>
      </c>
      <c r="N464" s="831">
        <v>2</v>
      </c>
      <c r="O464" s="831">
        <v>17841.099999999999</v>
      </c>
      <c r="P464" s="827">
        <v>0.45018507168326288</v>
      </c>
      <c r="Q464" s="832">
        <v>8920.5499999999993</v>
      </c>
    </row>
    <row r="465" spans="1:17" ht="14.45" customHeight="1" x14ac:dyDescent="0.2">
      <c r="A465" s="821" t="s">
        <v>571</v>
      </c>
      <c r="B465" s="822" t="s">
        <v>4958</v>
      </c>
      <c r="C465" s="822" t="s">
        <v>5340</v>
      </c>
      <c r="D465" s="822" t="s">
        <v>5691</v>
      </c>
      <c r="E465" s="822" t="s">
        <v>5692</v>
      </c>
      <c r="F465" s="831">
        <v>2</v>
      </c>
      <c r="G465" s="831">
        <v>21045.64</v>
      </c>
      <c r="H465" s="831">
        <v>2</v>
      </c>
      <c r="I465" s="831">
        <v>10522.82</v>
      </c>
      <c r="J465" s="831">
        <v>1</v>
      </c>
      <c r="K465" s="831">
        <v>10522.82</v>
      </c>
      <c r="L465" s="831">
        <v>1</v>
      </c>
      <c r="M465" s="831">
        <v>10522.82</v>
      </c>
      <c r="N465" s="831">
        <v>2</v>
      </c>
      <c r="O465" s="831">
        <v>18337.900000000001</v>
      </c>
      <c r="P465" s="827">
        <v>1.7426792437768586</v>
      </c>
      <c r="Q465" s="832">
        <v>9168.9500000000007</v>
      </c>
    </row>
    <row r="466" spans="1:17" ht="14.45" customHeight="1" x14ac:dyDescent="0.2">
      <c r="A466" s="821" t="s">
        <v>571</v>
      </c>
      <c r="B466" s="822" t="s">
        <v>4958</v>
      </c>
      <c r="C466" s="822" t="s">
        <v>5340</v>
      </c>
      <c r="D466" s="822" t="s">
        <v>5693</v>
      </c>
      <c r="E466" s="822" t="s">
        <v>5694</v>
      </c>
      <c r="F466" s="831">
        <v>1</v>
      </c>
      <c r="G466" s="831">
        <v>16098.56</v>
      </c>
      <c r="H466" s="831">
        <v>1</v>
      </c>
      <c r="I466" s="831">
        <v>16098.56</v>
      </c>
      <c r="J466" s="831">
        <v>1</v>
      </c>
      <c r="K466" s="831">
        <v>16098.56</v>
      </c>
      <c r="L466" s="831">
        <v>1</v>
      </c>
      <c r="M466" s="831">
        <v>16098.56</v>
      </c>
      <c r="N466" s="831">
        <v>2</v>
      </c>
      <c r="O466" s="831">
        <v>30610.46</v>
      </c>
      <c r="P466" s="827">
        <v>1.9014408742148365</v>
      </c>
      <c r="Q466" s="832">
        <v>15305.23</v>
      </c>
    </row>
    <row r="467" spans="1:17" ht="14.45" customHeight="1" x14ac:dyDescent="0.2">
      <c r="A467" s="821" t="s">
        <v>571</v>
      </c>
      <c r="B467" s="822" t="s">
        <v>4958</v>
      </c>
      <c r="C467" s="822" t="s">
        <v>5340</v>
      </c>
      <c r="D467" s="822" t="s">
        <v>5695</v>
      </c>
      <c r="E467" s="822" t="s">
        <v>5696</v>
      </c>
      <c r="F467" s="831">
        <v>4</v>
      </c>
      <c r="G467" s="831">
        <v>34767.919999999998</v>
      </c>
      <c r="H467" s="831">
        <v>0.66666666666666674</v>
      </c>
      <c r="I467" s="831">
        <v>8691.98</v>
      </c>
      <c r="J467" s="831">
        <v>6</v>
      </c>
      <c r="K467" s="831">
        <v>52151.87999999999</v>
      </c>
      <c r="L467" s="831">
        <v>1</v>
      </c>
      <c r="M467" s="831">
        <v>8691.9799999999977</v>
      </c>
      <c r="N467" s="831">
        <v>2</v>
      </c>
      <c r="O467" s="831">
        <v>14848.6</v>
      </c>
      <c r="P467" s="827">
        <v>0.28471840324835851</v>
      </c>
      <c r="Q467" s="832">
        <v>7424.3</v>
      </c>
    </row>
    <row r="468" spans="1:17" ht="14.45" customHeight="1" x14ac:dyDescent="0.2">
      <c r="A468" s="821" t="s">
        <v>571</v>
      </c>
      <c r="B468" s="822" t="s">
        <v>4958</v>
      </c>
      <c r="C468" s="822" t="s">
        <v>5340</v>
      </c>
      <c r="D468" s="822" t="s">
        <v>5697</v>
      </c>
      <c r="E468" s="822" t="s">
        <v>5698</v>
      </c>
      <c r="F468" s="831">
        <v>22</v>
      </c>
      <c r="G468" s="831">
        <v>15111.800000000001</v>
      </c>
      <c r="H468" s="831">
        <v>0.70967741935483886</v>
      </c>
      <c r="I468" s="831">
        <v>686.90000000000009</v>
      </c>
      <c r="J468" s="831">
        <v>31</v>
      </c>
      <c r="K468" s="831">
        <v>21293.899999999998</v>
      </c>
      <c r="L468" s="831">
        <v>1</v>
      </c>
      <c r="M468" s="831">
        <v>686.9</v>
      </c>
      <c r="N468" s="831">
        <v>9</v>
      </c>
      <c r="O468" s="831">
        <v>6138.6</v>
      </c>
      <c r="P468" s="827">
        <v>0.28827974208576168</v>
      </c>
      <c r="Q468" s="832">
        <v>682.06666666666672</v>
      </c>
    </row>
    <row r="469" spans="1:17" ht="14.45" customHeight="1" x14ac:dyDescent="0.2">
      <c r="A469" s="821" t="s">
        <v>571</v>
      </c>
      <c r="B469" s="822" t="s">
        <v>4958</v>
      </c>
      <c r="C469" s="822" t="s">
        <v>5340</v>
      </c>
      <c r="D469" s="822" t="s">
        <v>5699</v>
      </c>
      <c r="E469" s="822" t="s">
        <v>5700</v>
      </c>
      <c r="F469" s="831">
        <v>62</v>
      </c>
      <c r="G469" s="831">
        <v>55113.659999999996</v>
      </c>
      <c r="H469" s="831">
        <v>1.3191489361702124</v>
      </c>
      <c r="I469" s="831">
        <v>888.93</v>
      </c>
      <c r="J469" s="831">
        <v>47</v>
      </c>
      <c r="K469" s="831">
        <v>41779.710000000006</v>
      </c>
      <c r="L469" s="831">
        <v>1</v>
      </c>
      <c r="M469" s="831">
        <v>888.93000000000018</v>
      </c>
      <c r="N469" s="831">
        <v>21</v>
      </c>
      <c r="O469" s="831">
        <v>18493.849999999999</v>
      </c>
      <c r="P469" s="827">
        <v>0.44265146885892687</v>
      </c>
      <c r="Q469" s="832">
        <v>880.65952380952376</v>
      </c>
    </row>
    <row r="470" spans="1:17" ht="14.45" customHeight="1" x14ac:dyDescent="0.2">
      <c r="A470" s="821" t="s">
        <v>571</v>
      </c>
      <c r="B470" s="822" t="s">
        <v>4958</v>
      </c>
      <c r="C470" s="822" t="s">
        <v>5340</v>
      </c>
      <c r="D470" s="822" t="s">
        <v>5701</v>
      </c>
      <c r="E470" s="822" t="s">
        <v>5702</v>
      </c>
      <c r="F470" s="831">
        <v>13</v>
      </c>
      <c r="G470" s="831">
        <v>54366.520000000004</v>
      </c>
      <c r="H470" s="831">
        <v>1.1993321959133179</v>
      </c>
      <c r="I470" s="831">
        <v>4182.04</v>
      </c>
      <c r="J470" s="831">
        <v>11</v>
      </c>
      <c r="K470" s="831">
        <v>45330.66</v>
      </c>
      <c r="L470" s="831">
        <v>1</v>
      </c>
      <c r="M470" s="831">
        <v>4120.9690909090914</v>
      </c>
      <c r="N470" s="831">
        <v>7</v>
      </c>
      <c r="O470" s="831">
        <v>24571.8</v>
      </c>
      <c r="P470" s="827">
        <v>0.54205696541810766</v>
      </c>
      <c r="Q470" s="832">
        <v>3510.2571428571428</v>
      </c>
    </row>
    <row r="471" spans="1:17" ht="14.45" customHeight="1" x14ac:dyDescent="0.2">
      <c r="A471" s="821" t="s">
        <v>571</v>
      </c>
      <c r="B471" s="822" t="s">
        <v>4958</v>
      </c>
      <c r="C471" s="822" t="s">
        <v>5340</v>
      </c>
      <c r="D471" s="822" t="s">
        <v>5703</v>
      </c>
      <c r="E471" s="822" t="s">
        <v>5704</v>
      </c>
      <c r="F471" s="831">
        <v>3</v>
      </c>
      <c r="G471" s="831">
        <v>24850.949999999997</v>
      </c>
      <c r="H471" s="831">
        <v>1.5</v>
      </c>
      <c r="I471" s="831">
        <v>8283.65</v>
      </c>
      <c r="J471" s="831">
        <v>2</v>
      </c>
      <c r="K471" s="831">
        <v>16567.3</v>
      </c>
      <c r="L471" s="831">
        <v>1</v>
      </c>
      <c r="M471" s="831">
        <v>8283.65</v>
      </c>
      <c r="N471" s="831"/>
      <c r="O471" s="831"/>
      <c r="P471" s="827"/>
      <c r="Q471" s="832"/>
    </row>
    <row r="472" spans="1:17" ht="14.45" customHeight="1" x14ac:dyDescent="0.2">
      <c r="A472" s="821" t="s">
        <v>571</v>
      </c>
      <c r="B472" s="822" t="s">
        <v>4958</v>
      </c>
      <c r="C472" s="822" t="s">
        <v>5340</v>
      </c>
      <c r="D472" s="822" t="s">
        <v>5705</v>
      </c>
      <c r="E472" s="822" t="s">
        <v>5706</v>
      </c>
      <c r="F472" s="831">
        <v>1</v>
      </c>
      <c r="G472" s="831">
        <v>8283.65</v>
      </c>
      <c r="H472" s="831">
        <v>1</v>
      </c>
      <c r="I472" s="831">
        <v>8283.65</v>
      </c>
      <c r="J472" s="831">
        <v>1</v>
      </c>
      <c r="K472" s="831">
        <v>8283.65</v>
      </c>
      <c r="L472" s="831">
        <v>1</v>
      </c>
      <c r="M472" s="831">
        <v>8283.65</v>
      </c>
      <c r="N472" s="831">
        <v>2</v>
      </c>
      <c r="O472" s="831">
        <v>16567.3</v>
      </c>
      <c r="P472" s="827">
        <v>2</v>
      </c>
      <c r="Q472" s="832">
        <v>8283.65</v>
      </c>
    </row>
    <row r="473" spans="1:17" ht="14.45" customHeight="1" x14ac:dyDescent="0.2">
      <c r="A473" s="821" t="s">
        <v>571</v>
      </c>
      <c r="B473" s="822" t="s">
        <v>4958</v>
      </c>
      <c r="C473" s="822" t="s">
        <v>5340</v>
      </c>
      <c r="D473" s="822" t="s">
        <v>5707</v>
      </c>
      <c r="E473" s="822" t="s">
        <v>5708</v>
      </c>
      <c r="F473" s="831">
        <v>11</v>
      </c>
      <c r="G473" s="831">
        <v>49361.18</v>
      </c>
      <c r="H473" s="831">
        <v>0.78675321595221959</v>
      </c>
      <c r="I473" s="831">
        <v>4487.38</v>
      </c>
      <c r="J473" s="831">
        <v>14</v>
      </c>
      <c r="K473" s="831">
        <v>62740.36</v>
      </c>
      <c r="L473" s="831">
        <v>1</v>
      </c>
      <c r="M473" s="831">
        <v>4481.454285714286</v>
      </c>
      <c r="N473" s="831">
        <v>8</v>
      </c>
      <c r="O473" s="831">
        <v>35567.200000000004</v>
      </c>
      <c r="P473" s="827">
        <v>0.56689505766304182</v>
      </c>
      <c r="Q473" s="832">
        <v>4445.9000000000005</v>
      </c>
    </row>
    <row r="474" spans="1:17" ht="14.45" customHeight="1" x14ac:dyDescent="0.2">
      <c r="A474" s="821" t="s">
        <v>571</v>
      </c>
      <c r="B474" s="822" t="s">
        <v>4958</v>
      </c>
      <c r="C474" s="822" t="s">
        <v>5340</v>
      </c>
      <c r="D474" s="822" t="s">
        <v>5709</v>
      </c>
      <c r="E474" s="822" t="s">
        <v>5710</v>
      </c>
      <c r="F474" s="831">
        <v>3.2</v>
      </c>
      <c r="G474" s="831">
        <v>1171.2</v>
      </c>
      <c r="H474" s="831">
        <v>1.0666666666666667</v>
      </c>
      <c r="I474" s="831">
        <v>366</v>
      </c>
      <c r="J474" s="831">
        <v>3</v>
      </c>
      <c r="K474" s="831">
        <v>1098</v>
      </c>
      <c r="L474" s="831">
        <v>1</v>
      </c>
      <c r="M474" s="831">
        <v>366</v>
      </c>
      <c r="N474" s="831">
        <v>1.2000000000000002</v>
      </c>
      <c r="O474" s="831">
        <v>437.04</v>
      </c>
      <c r="P474" s="827">
        <v>0.3980327868852459</v>
      </c>
      <c r="Q474" s="832">
        <v>364.2</v>
      </c>
    </row>
    <row r="475" spans="1:17" ht="14.45" customHeight="1" x14ac:dyDescent="0.2">
      <c r="A475" s="821" t="s">
        <v>571</v>
      </c>
      <c r="B475" s="822" t="s">
        <v>4958</v>
      </c>
      <c r="C475" s="822" t="s">
        <v>5340</v>
      </c>
      <c r="D475" s="822" t="s">
        <v>5711</v>
      </c>
      <c r="E475" s="822" t="s">
        <v>5712</v>
      </c>
      <c r="F475" s="831"/>
      <c r="G475" s="831"/>
      <c r="H475" s="831"/>
      <c r="I475" s="831"/>
      <c r="J475" s="831"/>
      <c r="K475" s="831"/>
      <c r="L475" s="831"/>
      <c r="M475" s="831"/>
      <c r="N475" s="831">
        <v>2</v>
      </c>
      <c r="O475" s="831">
        <v>625.96</v>
      </c>
      <c r="P475" s="827"/>
      <c r="Q475" s="832">
        <v>312.98</v>
      </c>
    </row>
    <row r="476" spans="1:17" ht="14.45" customHeight="1" x14ac:dyDescent="0.2">
      <c r="A476" s="821" t="s">
        <v>571</v>
      </c>
      <c r="B476" s="822" t="s">
        <v>4958</v>
      </c>
      <c r="C476" s="822" t="s">
        <v>5340</v>
      </c>
      <c r="D476" s="822" t="s">
        <v>5713</v>
      </c>
      <c r="E476" s="822" t="s">
        <v>5714</v>
      </c>
      <c r="F476" s="831">
        <v>1</v>
      </c>
      <c r="G476" s="831">
        <v>5518.64</v>
      </c>
      <c r="H476" s="831">
        <v>1</v>
      </c>
      <c r="I476" s="831">
        <v>5518.64</v>
      </c>
      <c r="J476" s="831">
        <v>1</v>
      </c>
      <c r="K476" s="831">
        <v>5518.64</v>
      </c>
      <c r="L476" s="831">
        <v>1</v>
      </c>
      <c r="M476" s="831">
        <v>5518.64</v>
      </c>
      <c r="N476" s="831"/>
      <c r="O476" s="831"/>
      <c r="P476" s="827"/>
      <c r="Q476" s="832"/>
    </row>
    <row r="477" spans="1:17" ht="14.45" customHeight="1" x14ac:dyDescent="0.2">
      <c r="A477" s="821" t="s">
        <v>571</v>
      </c>
      <c r="B477" s="822" t="s">
        <v>4958</v>
      </c>
      <c r="C477" s="822" t="s">
        <v>5340</v>
      </c>
      <c r="D477" s="822" t="s">
        <v>5715</v>
      </c>
      <c r="E477" s="822" t="s">
        <v>5507</v>
      </c>
      <c r="F477" s="831">
        <v>2</v>
      </c>
      <c r="G477" s="831">
        <v>1911.06</v>
      </c>
      <c r="H477" s="831"/>
      <c r="I477" s="831">
        <v>955.53</v>
      </c>
      <c r="J477" s="831"/>
      <c r="K477" s="831"/>
      <c r="L477" s="831"/>
      <c r="M477" s="831"/>
      <c r="N477" s="831">
        <v>1</v>
      </c>
      <c r="O477" s="831">
        <v>911.95</v>
      </c>
      <c r="P477" s="827"/>
      <c r="Q477" s="832">
        <v>911.95</v>
      </c>
    </row>
    <row r="478" spans="1:17" ht="14.45" customHeight="1" x14ac:dyDescent="0.2">
      <c r="A478" s="821" t="s">
        <v>571</v>
      </c>
      <c r="B478" s="822" t="s">
        <v>4958</v>
      </c>
      <c r="C478" s="822" t="s">
        <v>5340</v>
      </c>
      <c r="D478" s="822" t="s">
        <v>5716</v>
      </c>
      <c r="E478" s="822" t="s">
        <v>5702</v>
      </c>
      <c r="F478" s="831">
        <v>16</v>
      </c>
      <c r="G478" s="831">
        <v>73700.800000000003</v>
      </c>
      <c r="H478" s="831">
        <v>1.4763140304197515</v>
      </c>
      <c r="I478" s="831">
        <v>4606.3</v>
      </c>
      <c r="J478" s="831">
        <v>11</v>
      </c>
      <c r="K478" s="831">
        <v>49922.17</v>
      </c>
      <c r="L478" s="831">
        <v>1</v>
      </c>
      <c r="M478" s="831">
        <v>4538.3790909090903</v>
      </c>
      <c r="N478" s="831">
        <v>8</v>
      </c>
      <c r="O478" s="831">
        <v>30873.359999999997</v>
      </c>
      <c r="P478" s="827">
        <v>0.618429847901243</v>
      </c>
      <c r="Q478" s="832">
        <v>3859.1699999999996</v>
      </c>
    </row>
    <row r="479" spans="1:17" ht="14.45" customHeight="1" x14ac:dyDescent="0.2">
      <c r="A479" s="821" t="s">
        <v>571</v>
      </c>
      <c r="B479" s="822" t="s">
        <v>4958</v>
      </c>
      <c r="C479" s="822" t="s">
        <v>5340</v>
      </c>
      <c r="D479" s="822" t="s">
        <v>5717</v>
      </c>
      <c r="E479" s="822" t="s">
        <v>5718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756</v>
      </c>
      <c r="P479" s="827"/>
      <c r="Q479" s="832">
        <v>756</v>
      </c>
    </row>
    <row r="480" spans="1:17" ht="14.45" customHeight="1" x14ac:dyDescent="0.2">
      <c r="A480" s="821" t="s">
        <v>571</v>
      </c>
      <c r="B480" s="822" t="s">
        <v>4958</v>
      </c>
      <c r="C480" s="822" t="s">
        <v>5340</v>
      </c>
      <c r="D480" s="822" t="s">
        <v>5719</v>
      </c>
      <c r="E480" s="822" t="s">
        <v>5369</v>
      </c>
      <c r="F480" s="831">
        <v>2</v>
      </c>
      <c r="G480" s="831">
        <v>177.02</v>
      </c>
      <c r="H480" s="831"/>
      <c r="I480" s="831">
        <v>88.51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571</v>
      </c>
      <c r="B481" s="822" t="s">
        <v>4958</v>
      </c>
      <c r="C481" s="822" t="s">
        <v>5340</v>
      </c>
      <c r="D481" s="822" t="s">
        <v>5720</v>
      </c>
      <c r="E481" s="822" t="s">
        <v>5721</v>
      </c>
      <c r="F481" s="831"/>
      <c r="G481" s="831"/>
      <c r="H481" s="831"/>
      <c r="I481" s="831"/>
      <c r="J481" s="831">
        <v>3</v>
      </c>
      <c r="K481" s="831">
        <v>58495.38</v>
      </c>
      <c r="L481" s="831">
        <v>1</v>
      </c>
      <c r="M481" s="831">
        <v>19498.46</v>
      </c>
      <c r="N481" s="831"/>
      <c r="O481" s="831"/>
      <c r="P481" s="827"/>
      <c r="Q481" s="832"/>
    </row>
    <row r="482" spans="1:17" ht="14.45" customHeight="1" x14ac:dyDescent="0.2">
      <c r="A482" s="821" t="s">
        <v>571</v>
      </c>
      <c r="B482" s="822" t="s">
        <v>4958</v>
      </c>
      <c r="C482" s="822" t="s">
        <v>5340</v>
      </c>
      <c r="D482" s="822" t="s">
        <v>5722</v>
      </c>
      <c r="E482" s="822" t="s">
        <v>5723</v>
      </c>
      <c r="F482" s="831"/>
      <c r="G482" s="831"/>
      <c r="H482" s="831"/>
      <c r="I482" s="831"/>
      <c r="J482" s="831"/>
      <c r="K482" s="831"/>
      <c r="L482" s="831"/>
      <c r="M482" s="831"/>
      <c r="N482" s="831">
        <v>4</v>
      </c>
      <c r="O482" s="831">
        <v>8009</v>
      </c>
      <c r="P482" s="827"/>
      <c r="Q482" s="832">
        <v>2002.25</v>
      </c>
    </row>
    <row r="483" spans="1:17" ht="14.45" customHeight="1" x14ac:dyDescent="0.2">
      <c r="A483" s="821" t="s">
        <v>571</v>
      </c>
      <c r="B483" s="822" t="s">
        <v>4958</v>
      </c>
      <c r="C483" s="822" t="s">
        <v>5340</v>
      </c>
      <c r="D483" s="822" t="s">
        <v>5724</v>
      </c>
      <c r="E483" s="822" t="s">
        <v>5725</v>
      </c>
      <c r="F483" s="831">
        <v>1</v>
      </c>
      <c r="G483" s="831">
        <v>563</v>
      </c>
      <c r="H483" s="831"/>
      <c r="I483" s="831">
        <v>563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571</v>
      </c>
      <c r="B484" s="822" t="s">
        <v>4958</v>
      </c>
      <c r="C484" s="822" t="s">
        <v>5340</v>
      </c>
      <c r="D484" s="822" t="s">
        <v>5726</v>
      </c>
      <c r="E484" s="822" t="s">
        <v>5727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352.28</v>
      </c>
      <c r="P484" s="827"/>
      <c r="Q484" s="832">
        <v>352.28</v>
      </c>
    </row>
    <row r="485" spans="1:17" ht="14.45" customHeight="1" x14ac:dyDescent="0.2">
      <c r="A485" s="821" t="s">
        <v>571</v>
      </c>
      <c r="B485" s="822" t="s">
        <v>4958</v>
      </c>
      <c r="C485" s="822" t="s">
        <v>5340</v>
      </c>
      <c r="D485" s="822" t="s">
        <v>5728</v>
      </c>
      <c r="E485" s="822" t="s">
        <v>5434</v>
      </c>
      <c r="F485" s="831">
        <v>52</v>
      </c>
      <c r="G485" s="831">
        <v>36376.6</v>
      </c>
      <c r="H485" s="831">
        <v>1.1063829787234043</v>
      </c>
      <c r="I485" s="831">
        <v>699.55</v>
      </c>
      <c r="J485" s="831">
        <v>47</v>
      </c>
      <c r="K485" s="831">
        <v>32878.85</v>
      </c>
      <c r="L485" s="831">
        <v>1</v>
      </c>
      <c r="M485" s="831">
        <v>699.55</v>
      </c>
      <c r="N485" s="831">
        <v>25</v>
      </c>
      <c r="O485" s="831">
        <v>14937.389999999998</v>
      </c>
      <c r="P485" s="827">
        <v>0.45431607249036987</v>
      </c>
      <c r="Q485" s="832">
        <v>597.49559999999985</v>
      </c>
    </row>
    <row r="486" spans="1:17" ht="14.45" customHeight="1" x14ac:dyDescent="0.2">
      <c r="A486" s="821" t="s">
        <v>571</v>
      </c>
      <c r="B486" s="822" t="s">
        <v>4958</v>
      </c>
      <c r="C486" s="822" t="s">
        <v>5340</v>
      </c>
      <c r="D486" s="822" t="s">
        <v>5728</v>
      </c>
      <c r="E486" s="822" t="s">
        <v>5435</v>
      </c>
      <c r="F486" s="831">
        <v>9</v>
      </c>
      <c r="G486" s="831">
        <v>6295.9500000000007</v>
      </c>
      <c r="H486" s="831">
        <v>2.0378474256435486</v>
      </c>
      <c r="I486" s="831">
        <v>699.55000000000007</v>
      </c>
      <c r="J486" s="831">
        <v>5</v>
      </c>
      <c r="K486" s="831">
        <v>3089.51</v>
      </c>
      <c r="L486" s="831">
        <v>1</v>
      </c>
      <c r="M486" s="831">
        <v>617.90200000000004</v>
      </c>
      <c r="N486" s="831">
        <v>22</v>
      </c>
      <c r="O486" s="831">
        <v>13144.99</v>
      </c>
      <c r="P486" s="827">
        <v>4.2547167673838242</v>
      </c>
      <c r="Q486" s="832">
        <v>597.49954545454545</v>
      </c>
    </row>
    <row r="487" spans="1:17" ht="14.45" customHeight="1" x14ac:dyDescent="0.2">
      <c r="A487" s="821" t="s">
        <v>571</v>
      </c>
      <c r="B487" s="822" t="s">
        <v>4958</v>
      </c>
      <c r="C487" s="822" t="s">
        <v>5340</v>
      </c>
      <c r="D487" s="822" t="s">
        <v>5729</v>
      </c>
      <c r="E487" s="822" t="s">
        <v>5730</v>
      </c>
      <c r="F487" s="831">
        <v>1</v>
      </c>
      <c r="G487" s="831">
        <v>10188.49</v>
      </c>
      <c r="H487" s="831">
        <v>0.33333333333333331</v>
      </c>
      <c r="I487" s="831">
        <v>10188.49</v>
      </c>
      <c r="J487" s="831">
        <v>3</v>
      </c>
      <c r="K487" s="831">
        <v>30565.47</v>
      </c>
      <c r="L487" s="831">
        <v>1</v>
      </c>
      <c r="M487" s="831">
        <v>10188.49</v>
      </c>
      <c r="N487" s="831"/>
      <c r="O487" s="831"/>
      <c r="P487" s="827"/>
      <c r="Q487" s="832"/>
    </row>
    <row r="488" spans="1:17" ht="14.45" customHeight="1" x14ac:dyDescent="0.2">
      <c r="A488" s="821" t="s">
        <v>571</v>
      </c>
      <c r="B488" s="822" t="s">
        <v>4958</v>
      </c>
      <c r="C488" s="822" t="s">
        <v>5340</v>
      </c>
      <c r="D488" s="822" t="s">
        <v>5731</v>
      </c>
      <c r="E488" s="822" t="s">
        <v>5702</v>
      </c>
      <c r="F488" s="831">
        <v>7</v>
      </c>
      <c r="G488" s="831">
        <v>32244.1</v>
      </c>
      <c r="H488" s="831">
        <v>1.9044460562189032</v>
      </c>
      <c r="I488" s="831">
        <v>4606.3</v>
      </c>
      <c r="J488" s="831">
        <v>4</v>
      </c>
      <c r="K488" s="831">
        <v>16930.96</v>
      </c>
      <c r="L488" s="831">
        <v>1</v>
      </c>
      <c r="M488" s="831">
        <v>4232.74</v>
      </c>
      <c r="N488" s="831">
        <v>6</v>
      </c>
      <c r="O488" s="831">
        <v>23902.149999999998</v>
      </c>
      <c r="P488" s="827">
        <v>1.4117421575622409</v>
      </c>
      <c r="Q488" s="832">
        <v>3983.6916666666662</v>
      </c>
    </row>
    <row r="489" spans="1:17" ht="14.45" customHeight="1" x14ac:dyDescent="0.2">
      <c r="A489" s="821" t="s">
        <v>571</v>
      </c>
      <c r="B489" s="822" t="s">
        <v>4958</v>
      </c>
      <c r="C489" s="822" t="s">
        <v>5340</v>
      </c>
      <c r="D489" s="822" t="s">
        <v>5732</v>
      </c>
      <c r="E489" s="822" t="s">
        <v>5733</v>
      </c>
      <c r="F489" s="831">
        <v>1</v>
      </c>
      <c r="G489" s="831">
        <v>1698.82</v>
      </c>
      <c r="H489" s="831">
        <v>0.41768065557486966</v>
      </c>
      <c r="I489" s="831">
        <v>1698.82</v>
      </c>
      <c r="J489" s="831">
        <v>3</v>
      </c>
      <c r="K489" s="831">
        <v>4067.2699999999995</v>
      </c>
      <c r="L489" s="831">
        <v>1</v>
      </c>
      <c r="M489" s="831">
        <v>1355.7566666666664</v>
      </c>
      <c r="N489" s="831">
        <v>4</v>
      </c>
      <c r="O489" s="831">
        <v>2173.61</v>
      </c>
      <c r="P489" s="827">
        <v>0.53441497613878608</v>
      </c>
      <c r="Q489" s="832">
        <v>543.40250000000003</v>
      </c>
    </row>
    <row r="490" spans="1:17" ht="14.45" customHeight="1" x14ac:dyDescent="0.2">
      <c r="A490" s="821" t="s">
        <v>571</v>
      </c>
      <c r="B490" s="822" t="s">
        <v>4958</v>
      </c>
      <c r="C490" s="822" t="s">
        <v>5340</v>
      </c>
      <c r="D490" s="822" t="s">
        <v>5734</v>
      </c>
      <c r="E490" s="822" t="s">
        <v>5702</v>
      </c>
      <c r="F490" s="831">
        <v>10</v>
      </c>
      <c r="G490" s="831">
        <v>50305.599999999999</v>
      </c>
      <c r="H490" s="831">
        <v>1.6666666666666665</v>
      </c>
      <c r="I490" s="831">
        <v>5030.5599999999995</v>
      </c>
      <c r="J490" s="831">
        <v>6</v>
      </c>
      <c r="K490" s="831">
        <v>30183.360000000001</v>
      </c>
      <c r="L490" s="831">
        <v>1</v>
      </c>
      <c r="M490" s="831">
        <v>5030.5600000000004</v>
      </c>
      <c r="N490" s="831">
        <v>8</v>
      </c>
      <c r="O490" s="831">
        <v>33665.58</v>
      </c>
      <c r="P490" s="827">
        <v>1.1153688654941001</v>
      </c>
      <c r="Q490" s="832">
        <v>4208.1975000000002</v>
      </c>
    </row>
    <row r="491" spans="1:17" ht="14.45" customHeight="1" x14ac:dyDescent="0.2">
      <c r="A491" s="821" t="s">
        <v>571</v>
      </c>
      <c r="B491" s="822" t="s">
        <v>4958</v>
      </c>
      <c r="C491" s="822" t="s">
        <v>5340</v>
      </c>
      <c r="D491" s="822" t="s">
        <v>5735</v>
      </c>
      <c r="E491" s="822" t="s">
        <v>5612</v>
      </c>
      <c r="F491" s="831">
        <v>2</v>
      </c>
      <c r="G491" s="831">
        <v>2317.3000000000002</v>
      </c>
      <c r="H491" s="831">
        <v>2</v>
      </c>
      <c r="I491" s="831">
        <v>1158.6500000000001</v>
      </c>
      <c r="J491" s="831">
        <v>1</v>
      </c>
      <c r="K491" s="831">
        <v>1158.6500000000001</v>
      </c>
      <c r="L491" s="831">
        <v>1</v>
      </c>
      <c r="M491" s="831">
        <v>1158.6500000000001</v>
      </c>
      <c r="N491" s="831"/>
      <c r="O491" s="831"/>
      <c r="P491" s="827"/>
      <c r="Q491" s="832"/>
    </row>
    <row r="492" spans="1:17" ht="14.45" customHeight="1" x14ac:dyDescent="0.2">
      <c r="A492" s="821" t="s">
        <v>571</v>
      </c>
      <c r="B492" s="822" t="s">
        <v>4958</v>
      </c>
      <c r="C492" s="822" t="s">
        <v>5340</v>
      </c>
      <c r="D492" s="822" t="s">
        <v>5736</v>
      </c>
      <c r="E492" s="822" t="s">
        <v>5378</v>
      </c>
      <c r="F492" s="831">
        <v>5</v>
      </c>
      <c r="G492" s="831">
        <v>4689.55</v>
      </c>
      <c r="H492" s="831">
        <v>5</v>
      </c>
      <c r="I492" s="831">
        <v>937.91000000000008</v>
      </c>
      <c r="J492" s="831">
        <v>1</v>
      </c>
      <c r="K492" s="831">
        <v>937.91</v>
      </c>
      <c r="L492" s="831">
        <v>1</v>
      </c>
      <c r="M492" s="831">
        <v>937.91</v>
      </c>
      <c r="N492" s="831">
        <v>6</v>
      </c>
      <c r="O492" s="831">
        <v>4807.26</v>
      </c>
      <c r="P492" s="827">
        <v>5.1255024469298762</v>
      </c>
      <c r="Q492" s="832">
        <v>801.21</v>
      </c>
    </row>
    <row r="493" spans="1:17" ht="14.45" customHeight="1" x14ac:dyDescent="0.2">
      <c r="A493" s="821" t="s">
        <v>571</v>
      </c>
      <c r="B493" s="822" t="s">
        <v>4958</v>
      </c>
      <c r="C493" s="822" t="s">
        <v>5340</v>
      </c>
      <c r="D493" s="822" t="s">
        <v>5737</v>
      </c>
      <c r="E493" s="822" t="s">
        <v>5738</v>
      </c>
      <c r="F493" s="831"/>
      <c r="G493" s="831"/>
      <c r="H493" s="831"/>
      <c r="I493" s="831"/>
      <c r="J493" s="831">
        <v>0.4</v>
      </c>
      <c r="K493" s="831">
        <v>394.4</v>
      </c>
      <c r="L493" s="831">
        <v>1</v>
      </c>
      <c r="M493" s="831">
        <v>985.99999999999989</v>
      </c>
      <c r="N493" s="831"/>
      <c r="O493" s="831"/>
      <c r="P493" s="827"/>
      <c r="Q493" s="832"/>
    </row>
    <row r="494" spans="1:17" ht="14.45" customHeight="1" x14ac:dyDescent="0.2">
      <c r="A494" s="821" t="s">
        <v>571</v>
      </c>
      <c r="B494" s="822" t="s">
        <v>4958</v>
      </c>
      <c r="C494" s="822" t="s">
        <v>5340</v>
      </c>
      <c r="D494" s="822" t="s">
        <v>5739</v>
      </c>
      <c r="E494" s="822" t="s">
        <v>5349</v>
      </c>
      <c r="F494" s="831">
        <v>3</v>
      </c>
      <c r="G494" s="831">
        <v>1399.41</v>
      </c>
      <c r="H494" s="831">
        <v>0.49999999999999994</v>
      </c>
      <c r="I494" s="831">
        <v>466.47</v>
      </c>
      <c r="J494" s="831">
        <v>6</v>
      </c>
      <c r="K494" s="831">
        <v>2798.8200000000006</v>
      </c>
      <c r="L494" s="831">
        <v>1</v>
      </c>
      <c r="M494" s="831">
        <v>466.47000000000008</v>
      </c>
      <c r="N494" s="831">
        <v>15</v>
      </c>
      <c r="O494" s="831">
        <v>6251.03</v>
      </c>
      <c r="P494" s="827">
        <v>2.2334519547523595</v>
      </c>
      <c r="Q494" s="832">
        <v>416.7353333333333</v>
      </c>
    </row>
    <row r="495" spans="1:17" ht="14.45" customHeight="1" x14ac:dyDescent="0.2">
      <c r="A495" s="821" t="s">
        <v>571</v>
      </c>
      <c r="B495" s="822" t="s">
        <v>4958</v>
      </c>
      <c r="C495" s="822" t="s">
        <v>5340</v>
      </c>
      <c r="D495" s="822" t="s">
        <v>5739</v>
      </c>
      <c r="E495" s="822" t="s">
        <v>5352</v>
      </c>
      <c r="F495" s="831">
        <v>7</v>
      </c>
      <c r="G495" s="831">
        <v>3265.2900000000004</v>
      </c>
      <c r="H495" s="831">
        <v>4.0954345917471473</v>
      </c>
      <c r="I495" s="831">
        <v>466.47000000000008</v>
      </c>
      <c r="J495" s="831">
        <v>2</v>
      </c>
      <c r="K495" s="831">
        <v>797.3</v>
      </c>
      <c r="L495" s="831">
        <v>1</v>
      </c>
      <c r="M495" s="831">
        <v>398.65</v>
      </c>
      <c r="N495" s="831">
        <v>5</v>
      </c>
      <c r="O495" s="831">
        <v>1993.25</v>
      </c>
      <c r="P495" s="827">
        <v>2.5</v>
      </c>
      <c r="Q495" s="832">
        <v>398.65</v>
      </c>
    </row>
    <row r="496" spans="1:17" ht="14.45" customHeight="1" x14ac:dyDescent="0.2">
      <c r="A496" s="821" t="s">
        <v>571</v>
      </c>
      <c r="B496" s="822" t="s">
        <v>4958</v>
      </c>
      <c r="C496" s="822" t="s">
        <v>5340</v>
      </c>
      <c r="D496" s="822" t="s">
        <v>5740</v>
      </c>
      <c r="E496" s="822" t="s">
        <v>5510</v>
      </c>
      <c r="F496" s="831">
        <v>4</v>
      </c>
      <c r="G496" s="831">
        <v>2731.84</v>
      </c>
      <c r="H496" s="831"/>
      <c r="I496" s="831">
        <v>682.96</v>
      </c>
      <c r="J496" s="831"/>
      <c r="K496" s="831"/>
      <c r="L496" s="831"/>
      <c r="M496" s="831"/>
      <c r="N496" s="831">
        <v>1</v>
      </c>
      <c r="O496" s="831">
        <v>639.4</v>
      </c>
      <c r="P496" s="827"/>
      <c r="Q496" s="832">
        <v>639.4</v>
      </c>
    </row>
    <row r="497" spans="1:17" ht="14.45" customHeight="1" x14ac:dyDescent="0.2">
      <c r="A497" s="821" t="s">
        <v>571</v>
      </c>
      <c r="B497" s="822" t="s">
        <v>4958</v>
      </c>
      <c r="C497" s="822" t="s">
        <v>5340</v>
      </c>
      <c r="D497" s="822" t="s">
        <v>5741</v>
      </c>
      <c r="E497" s="822" t="s">
        <v>5601</v>
      </c>
      <c r="F497" s="831">
        <v>2</v>
      </c>
      <c r="G497" s="831">
        <v>18449.34</v>
      </c>
      <c r="H497" s="831">
        <v>1</v>
      </c>
      <c r="I497" s="831">
        <v>9224.67</v>
      </c>
      <c r="J497" s="831">
        <v>2</v>
      </c>
      <c r="K497" s="831">
        <v>18449.34</v>
      </c>
      <c r="L497" s="831">
        <v>1</v>
      </c>
      <c r="M497" s="831">
        <v>9224.67</v>
      </c>
      <c r="N497" s="831"/>
      <c r="O497" s="831"/>
      <c r="P497" s="827"/>
      <c r="Q497" s="832"/>
    </row>
    <row r="498" spans="1:17" ht="14.45" customHeight="1" x14ac:dyDescent="0.2">
      <c r="A498" s="821" t="s">
        <v>571</v>
      </c>
      <c r="B498" s="822" t="s">
        <v>4958</v>
      </c>
      <c r="C498" s="822" t="s">
        <v>5340</v>
      </c>
      <c r="D498" s="822" t="s">
        <v>5742</v>
      </c>
      <c r="E498" s="822" t="s">
        <v>5665</v>
      </c>
      <c r="F498" s="831"/>
      <c r="G498" s="831"/>
      <c r="H498" s="831"/>
      <c r="I498" s="831"/>
      <c r="J498" s="831"/>
      <c r="K498" s="831"/>
      <c r="L498" s="831"/>
      <c r="M498" s="831"/>
      <c r="N498" s="831">
        <v>2</v>
      </c>
      <c r="O498" s="831">
        <v>18550</v>
      </c>
      <c r="P498" s="827"/>
      <c r="Q498" s="832">
        <v>9275</v>
      </c>
    </row>
    <row r="499" spans="1:17" ht="14.45" customHeight="1" x14ac:dyDescent="0.2">
      <c r="A499" s="821" t="s">
        <v>571</v>
      </c>
      <c r="B499" s="822" t="s">
        <v>4958</v>
      </c>
      <c r="C499" s="822" t="s">
        <v>5340</v>
      </c>
      <c r="D499" s="822" t="s">
        <v>5743</v>
      </c>
      <c r="E499" s="822" t="s">
        <v>5744</v>
      </c>
      <c r="F499" s="831">
        <v>8</v>
      </c>
      <c r="G499" s="831">
        <v>16876</v>
      </c>
      <c r="H499" s="831">
        <v>0.26616936295369131</v>
      </c>
      <c r="I499" s="831">
        <v>2109.5</v>
      </c>
      <c r="J499" s="831">
        <v>32</v>
      </c>
      <c r="K499" s="831">
        <v>63403.24</v>
      </c>
      <c r="L499" s="831">
        <v>1</v>
      </c>
      <c r="M499" s="831">
        <v>1981.3512499999999</v>
      </c>
      <c r="N499" s="831">
        <v>18</v>
      </c>
      <c r="O499" s="831">
        <v>34655.14</v>
      </c>
      <c r="P499" s="827">
        <v>0.5465831083711179</v>
      </c>
      <c r="Q499" s="832">
        <v>1925.2855555555554</v>
      </c>
    </row>
    <row r="500" spans="1:17" ht="14.45" customHeight="1" x14ac:dyDescent="0.2">
      <c r="A500" s="821" t="s">
        <v>571</v>
      </c>
      <c r="B500" s="822" t="s">
        <v>4958</v>
      </c>
      <c r="C500" s="822" t="s">
        <v>5340</v>
      </c>
      <c r="D500" s="822" t="s">
        <v>5745</v>
      </c>
      <c r="E500" s="822" t="s">
        <v>5369</v>
      </c>
      <c r="F500" s="831">
        <v>3</v>
      </c>
      <c r="G500" s="831">
        <v>419.73</v>
      </c>
      <c r="H500" s="831"/>
      <c r="I500" s="831">
        <v>139.91</v>
      </c>
      <c r="J500" s="831"/>
      <c r="K500" s="831"/>
      <c r="L500" s="831"/>
      <c r="M500" s="831"/>
      <c r="N500" s="831">
        <v>2</v>
      </c>
      <c r="O500" s="831">
        <v>259.51</v>
      </c>
      <c r="P500" s="827"/>
      <c r="Q500" s="832">
        <v>129.755</v>
      </c>
    </row>
    <row r="501" spans="1:17" ht="14.45" customHeight="1" x14ac:dyDescent="0.2">
      <c r="A501" s="821" t="s">
        <v>571</v>
      </c>
      <c r="B501" s="822" t="s">
        <v>4958</v>
      </c>
      <c r="C501" s="822" t="s">
        <v>5340</v>
      </c>
      <c r="D501" s="822" t="s">
        <v>5746</v>
      </c>
      <c r="E501" s="822" t="s">
        <v>5747</v>
      </c>
      <c r="F501" s="831">
        <v>3</v>
      </c>
      <c r="G501" s="831">
        <v>16594.14</v>
      </c>
      <c r="H501" s="831"/>
      <c r="I501" s="831">
        <v>5531.38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571</v>
      </c>
      <c r="B502" s="822" t="s">
        <v>4958</v>
      </c>
      <c r="C502" s="822" t="s">
        <v>5340</v>
      </c>
      <c r="D502" s="822" t="s">
        <v>5748</v>
      </c>
      <c r="E502" s="822" t="s">
        <v>5749</v>
      </c>
      <c r="F502" s="831">
        <v>1</v>
      </c>
      <c r="G502" s="831">
        <v>1030</v>
      </c>
      <c r="H502" s="831"/>
      <c r="I502" s="831">
        <v>1030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571</v>
      </c>
      <c r="B503" s="822" t="s">
        <v>4958</v>
      </c>
      <c r="C503" s="822" t="s">
        <v>5340</v>
      </c>
      <c r="D503" s="822" t="s">
        <v>5750</v>
      </c>
      <c r="E503" s="822" t="s">
        <v>5751</v>
      </c>
      <c r="F503" s="831">
        <v>1</v>
      </c>
      <c r="G503" s="831">
        <v>516</v>
      </c>
      <c r="H503" s="831"/>
      <c r="I503" s="831">
        <v>516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571</v>
      </c>
      <c r="B504" s="822" t="s">
        <v>4958</v>
      </c>
      <c r="C504" s="822" t="s">
        <v>5340</v>
      </c>
      <c r="D504" s="822" t="s">
        <v>5752</v>
      </c>
      <c r="E504" s="822" t="s">
        <v>5753</v>
      </c>
      <c r="F504" s="831">
        <v>1</v>
      </c>
      <c r="G504" s="831">
        <v>412</v>
      </c>
      <c r="H504" s="831"/>
      <c r="I504" s="831">
        <v>412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571</v>
      </c>
      <c r="B505" s="822" t="s">
        <v>4958</v>
      </c>
      <c r="C505" s="822" t="s">
        <v>5340</v>
      </c>
      <c r="D505" s="822" t="s">
        <v>5754</v>
      </c>
      <c r="E505" s="822" t="s">
        <v>5755</v>
      </c>
      <c r="F505" s="831">
        <v>1</v>
      </c>
      <c r="G505" s="831">
        <v>8454</v>
      </c>
      <c r="H505" s="831"/>
      <c r="I505" s="831">
        <v>8454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571</v>
      </c>
      <c r="B506" s="822" t="s">
        <v>4958</v>
      </c>
      <c r="C506" s="822" t="s">
        <v>5340</v>
      </c>
      <c r="D506" s="822" t="s">
        <v>5756</v>
      </c>
      <c r="E506" s="822" t="s">
        <v>5757</v>
      </c>
      <c r="F506" s="831">
        <v>23</v>
      </c>
      <c r="G506" s="831">
        <v>31273.329999999994</v>
      </c>
      <c r="H506" s="831">
        <v>2.6077319733767825</v>
      </c>
      <c r="I506" s="831">
        <v>1359.7099999999998</v>
      </c>
      <c r="J506" s="831">
        <v>9</v>
      </c>
      <c r="K506" s="831">
        <v>11992.539999999997</v>
      </c>
      <c r="L506" s="831">
        <v>1</v>
      </c>
      <c r="M506" s="831">
        <v>1332.5044444444441</v>
      </c>
      <c r="N506" s="831">
        <v>6</v>
      </c>
      <c r="O506" s="831">
        <v>6536.1299999999992</v>
      </c>
      <c r="P506" s="827">
        <v>0.54501631847798726</v>
      </c>
      <c r="Q506" s="832">
        <v>1089.3549999999998</v>
      </c>
    </row>
    <row r="507" spans="1:17" ht="14.45" customHeight="1" x14ac:dyDescent="0.2">
      <c r="A507" s="821" t="s">
        <v>571</v>
      </c>
      <c r="B507" s="822" t="s">
        <v>4958</v>
      </c>
      <c r="C507" s="822" t="s">
        <v>5340</v>
      </c>
      <c r="D507" s="822" t="s">
        <v>5758</v>
      </c>
      <c r="E507" s="822" t="s">
        <v>5641</v>
      </c>
      <c r="F507" s="831">
        <v>1</v>
      </c>
      <c r="G507" s="831">
        <v>1649.48</v>
      </c>
      <c r="H507" s="831">
        <v>0.14285714285714288</v>
      </c>
      <c r="I507" s="831">
        <v>1649.48</v>
      </c>
      <c r="J507" s="831">
        <v>7</v>
      </c>
      <c r="K507" s="831">
        <v>11546.359999999999</v>
      </c>
      <c r="L507" s="831">
        <v>1</v>
      </c>
      <c r="M507" s="831">
        <v>1649.4799999999998</v>
      </c>
      <c r="N507" s="831"/>
      <c r="O507" s="831"/>
      <c r="P507" s="827"/>
      <c r="Q507" s="832"/>
    </row>
    <row r="508" spans="1:17" ht="14.45" customHeight="1" x14ac:dyDescent="0.2">
      <c r="A508" s="821" t="s">
        <v>571</v>
      </c>
      <c r="B508" s="822" t="s">
        <v>4958</v>
      </c>
      <c r="C508" s="822" t="s">
        <v>5340</v>
      </c>
      <c r="D508" s="822" t="s">
        <v>5759</v>
      </c>
      <c r="E508" s="822" t="s">
        <v>5760</v>
      </c>
      <c r="F508" s="831">
        <v>16</v>
      </c>
      <c r="G508" s="831">
        <v>20594.560000000001</v>
      </c>
      <c r="H508" s="831"/>
      <c r="I508" s="831">
        <v>1287.1600000000001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571</v>
      </c>
      <c r="B509" s="822" t="s">
        <v>4958</v>
      </c>
      <c r="C509" s="822" t="s">
        <v>5340</v>
      </c>
      <c r="D509" s="822" t="s">
        <v>5761</v>
      </c>
      <c r="E509" s="822" t="s">
        <v>5510</v>
      </c>
      <c r="F509" s="831">
        <v>7</v>
      </c>
      <c r="G509" s="831">
        <v>4635.68</v>
      </c>
      <c r="H509" s="831">
        <v>3.5</v>
      </c>
      <c r="I509" s="831">
        <v>662.24</v>
      </c>
      <c r="J509" s="831">
        <v>2</v>
      </c>
      <c r="K509" s="831">
        <v>1324.48</v>
      </c>
      <c r="L509" s="831">
        <v>1</v>
      </c>
      <c r="M509" s="831">
        <v>662.24</v>
      </c>
      <c r="N509" s="831">
        <v>3</v>
      </c>
      <c r="O509" s="831">
        <v>1865.14</v>
      </c>
      <c r="P509" s="827">
        <v>1.4082054844165257</v>
      </c>
      <c r="Q509" s="832">
        <v>621.71333333333337</v>
      </c>
    </row>
    <row r="510" spans="1:17" ht="14.45" customHeight="1" x14ac:dyDescent="0.2">
      <c r="A510" s="821" t="s">
        <v>571</v>
      </c>
      <c r="B510" s="822" t="s">
        <v>4958</v>
      </c>
      <c r="C510" s="822" t="s">
        <v>5340</v>
      </c>
      <c r="D510" s="822" t="s">
        <v>5762</v>
      </c>
      <c r="E510" s="822" t="s">
        <v>5665</v>
      </c>
      <c r="F510" s="831">
        <v>1</v>
      </c>
      <c r="G510" s="831">
        <v>3960</v>
      </c>
      <c r="H510" s="831">
        <v>0.20168067226890757</v>
      </c>
      <c r="I510" s="831">
        <v>3960</v>
      </c>
      <c r="J510" s="831">
        <v>5</v>
      </c>
      <c r="K510" s="831">
        <v>19635</v>
      </c>
      <c r="L510" s="831">
        <v>1</v>
      </c>
      <c r="M510" s="831">
        <v>3927</v>
      </c>
      <c r="N510" s="831">
        <v>8</v>
      </c>
      <c r="O510" s="831">
        <v>30360</v>
      </c>
      <c r="P510" s="827">
        <v>1.546218487394958</v>
      </c>
      <c r="Q510" s="832">
        <v>3795</v>
      </c>
    </row>
    <row r="511" spans="1:17" ht="14.45" customHeight="1" x14ac:dyDescent="0.2">
      <c r="A511" s="821" t="s">
        <v>571</v>
      </c>
      <c r="B511" s="822" t="s">
        <v>4958</v>
      </c>
      <c r="C511" s="822" t="s">
        <v>5340</v>
      </c>
      <c r="D511" s="822" t="s">
        <v>5763</v>
      </c>
      <c r="E511" s="822" t="s">
        <v>5747</v>
      </c>
      <c r="F511" s="831">
        <v>2</v>
      </c>
      <c r="G511" s="831">
        <v>5426.4</v>
      </c>
      <c r="H511" s="831">
        <v>2</v>
      </c>
      <c r="I511" s="831">
        <v>2713.2</v>
      </c>
      <c r="J511" s="831">
        <v>1</v>
      </c>
      <c r="K511" s="831">
        <v>2713.2</v>
      </c>
      <c r="L511" s="831">
        <v>1</v>
      </c>
      <c r="M511" s="831">
        <v>2713.2</v>
      </c>
      <c r="N511" s="831"/>
      <c r="O511" s="831"/>
      <c r="P511" s="827"/>
      <c r="Q511" s="832"/>
    </row>
    <row r="512" spans="1:17" ht="14.45" customHeight="1" x14ac:dyDescent="0.2">
      <c r="A512" s="821" t="s">
        <v>571</v>
      </c>
      <c r="B512" s="822" t="s">
        <v>4958</v>
      </c>
      <c r="C512" s="822" t="s">
        <v>5340</v>
      </c>
      <c r="D512" s="822" t="s">
        <v>5764</v>
      </c>
      <c r="E512" s="822" t="s">
        <v>5765</v>
      </c>
      <c r="F512" s="831">
        <v>2</v>
      </c>
      <c r="G512" s="831">
        <v>20155.2</v>
      </c>
      <c r="H512" s="831">
        <v>2</v>
      </c>
      <c r="I512" s="831">
        <v>10077.6</v>
      </c>
      <c r="J512" s="831">
        <v>1</v>
      </c>
      <c r="K512" s="831">
        <v>10077.6</v>
      </c>
      <c r="L512" s="831">
        <v>1</v>
      </c>
      <c r="M512" s="831">
        <v>10077.6</v>
      </c>
      <c r="N512" s="831"/>
      <c r="O512" s="831"/>
      <c r="P512" s="827"/>
      <c r="Q512" s="832"/>
    </row>
    <row r="513" spans="1:17" ht="14.45" customHeight="1" x14ac:dyDescent="0.2">
      <c r="A513" s="821" t="s">
        <v>571</v>
      </c>
      <c r="B513" s="822" t="s">
        <v>4958</v>
      </c>
      <c r="C513" s="822" t="s">
        <v>5340</v>
      </c>
      <c r="D513" s="822" t="s">
        <v>5766</v>
      </c>
      <c r="E513" s="822" t="s">
        <v>5767</v>
      </c>
      <c r="F513" s="831">
        <v>1</v>
      </c>
      <c r="G513" s="831">
        <v>15694.73</v>
      </c>
      <c r="H513" s="831"/>
      <c r="I513" s="831">
        <v>15694.73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571</v>
      </c>
      <c r="B514" s="822" t="s">
        <v>4958</v>
      </c>
      <c r="C514" s="822" t="s">
        <v>5340</v>
      </c>
      <c r="D514" s="822" t="s">
        <v>5768</v>
      </c>
      <c r="E514" s="822" t="s">
        <v>5769</v>
      </c>
      <c r="F514" s="831">
        <v>60</v>
      </c>
      <c r="G514" s="831">
        <v>64545</v>
      </c>
      <c r="H514" s="831">
        <v>1.4256750503442537</v>
      </c>
      <c r="I514" s="831">
        <v>1075.75</v>
      </c>
      <c r="J514" s="831">
        <v>43</v>
      </c>
      <c r="K514" s="831">
        <v>45273.29</v>
      </c>
      <c r="L514" s="831">
        <v>1</v>
      </c>
      <c r="M514" s="831">
        <v>1052.8672093023256</v>
      </c>
      <c r="N514" s="831">
        <v>38</v>
      </c>
      <c r="O514" s="831">
        <v>31498.579999999998</v>
      </c>
      <c r="P514" s="827">
        <v>0.69574311917689213</v>
      </c>
      <c r="Q514" s="832">
        <v>828.91</v>
      </c>
    </row>
    <row r="515" spans="1:17" ht="14.45" customHeight="1" x14ac:dyDescent="0.2">
      <c r="A515" s="821" t="s">
        <v>571</v>
      </c>
      <c r="B515" s="822" t="s">
        <v>4958</v>
      </c>
      <c r="C515" s="822" t="s">
        <v>5340</v>
      </c>
      <c r="D515" s="822" t="s">
        <v>5770</v>
      </c>
      <c r="E515" s="822" t="s">
        <v>5771</v>
      </c>
      <c r="F515" s="831"/>
      <c r="G515" s="831"/>
      <c r="H515" s="831"/>
      <c r="I515" s="831"/>
      <c r="J515" s="831"/>
      <c r="K515" s="831"/>
      <c r="L515" s="831"/>
      <c r="M515" s="831"/>
      <c r="N515" s="831">
        <v>3</v>
      </c>
      <c r="O515" s="831">
        <v>2220.96</v>
      </c>
      <c r="P515" s="827"/>
      <c r="Q515" s="832">
        <v>740.32</v>
      </c>
    </row>
    <row r="516" spans="1:17" ht="14.45" customHeight="1" x14ac:dyDescent="0.2">
      <c r="A516" s="821" t="s">
        <v>571</v>
      </c>
      <c r="B516" s="822" t="s">
        <v>4958</v>
      </c>
      <c r="C516" s="822" t="s">
        <v>5340</v>
      </c>
      <c r="D516" s="822" t="s">
        <v>5772</v>
      </c>
      <c r="E516" s="822" t="s">
        <v>5773</v>
      </c>
      <c r="F516" s="831">
        <v>6</v>
      </c>
      <c r="G516" s="831">
        <v>9700.380000000001</v>
      </c>
      <c r="H516" s="831">
        <v>1.297510082060954</v>
      </c>
      <c r="I516" s="831">
        <v>1616.7300000000002</v>
      </c>
      <c r="J516" s="831">
        <v>5</v>
      </c>
      <c r="K516" s="831">
        <v>7476.15</v>
      </c>
      <c r="L516" s="831">
        <v>1</v>
      </c>
      <c r="M516" s="831">
        <v>1495.23</v>
      </c>
      <c r="N516" s="831"/>
      <c r="O516" s="831"/>
      <c r="P516" s="827"/>
      <c r="Q516" s="832"/>
    </row>
    <row r="517" spans="1:17" ht="14.45" customHeight="1" x14ac:dyDescent="0.2">
      <c r="A517" s="821" t="s">
        <v>571</v>
      </c>
      <c r="B517" s="822" t="s">
        <v>4958</v>
      </c>
      <c r="C517" s="822" t="s">
        <v>5340</v>
      </c>
      <c r="D517" s="822" t="s">
        <v>5774</v>
      </c>
      <c r="E517" s="822" t="s">
        <v>5771</v>
      </c>
      <c r="F517" s="831"/>
      <c r="G517" s="831"/>
      <c r="H517" s="831"/>
      <c r="I517" s="831"/>
      <c r="J517" s="831"/>
      <c r="K517" s="831"/>
      <c r="L517" s="831"/>
      <c r="M517" s="831"/>
      <c r="N517" s="831">
        <v>3</v>
      </c>
      <c r="O517" s="831">
        <v>2389.65</v>
      </c>
      <c r="P517" s="827"/>
      <c r="Q517" s="832">
        <v>796.55000000000007</v>
      </c>
    </row>
    <row r="518" spans="1:17" ht="14.45" customHeight="1" x14ac:dyDescent="0.2">
      <c r="A518" s="821" t="s">
        <v>571</v>
      </c>
      <c r="B518" s="822" t="s">
        <v>4958</v>
      </c>
      <c r="C518" s="822" t="s">
        <v>5340</v>
      </c>
      <c r="D518" s="822" t="s">
        <v>5775</v>
      </c>
      <c r="E518" s="822" t="s">
        <v>5776</v>
      </c>
      <c r="F518" s="831"/>
      <c r="G518" s="831"/>
      <c r="H518" s="831"/>
      <c r="I518" s="831"/>
      <c r="J518" s="831">
        <v>1</v>
      </c>
      <c r="K518" s="831">
        <v>13985.8</v>
      </c>
      <c r="L518" s="831">
        <v>1</v>
      </c>
      <c r="M518" s="831">
        <v>13985.8</v>
      </c>
      <c r="N518" s="831">
        <v>4</v>
      </c>
      <c r="O518" s="831">
        <v>55943.199999999997</v>
      </c>
      <c r="P518" s="827">
        <v>4</v>
      </c>
      <c r="Q518" s="832">
        <v>13985.8</v>
      </c>
    </row>
    <row r="519" spans="1:17" ht="14.45" customHeight="1" x14ac:dyDescent="0.2">
      <c r="A519" s="821" t="s">
        <v>571</v>
      </c>
      <c r="B519" s="822" t="s">
        <v>4958</v>
      </c>
      <c r="C519" s="822" t="s">
        <v>5340</v>
      </c>
      <c r="D519" s="822" t="s">
        <v>5777</v>
      </c>
      <c r="E519" s="822"/>
      <c r="F519" s="831">
        <v>149</v>
      </c>
      <c r="G519" s="831">
        <v>13246.1</v>
      </c>
      <c r="H519" s="831">
        <v>0.74799196787148592</v>
      </c>
      <c r="I519" s="831">
        <v>88.9</v>
      </c>
      <c r="J519" s="831">
        <v>199.2</v>
      </c>
      <c r="K519" s="831">
        <v>17708.88</v>
      </c>
      <c r="L519" s="831">
        <v>1</v>
      </c>
      <c r="M519" s="831">
        <v>88.9</v>
      </c>
      <c r="N519" s="831"/>
      <c r="O519" s="831"/>
      <c r="P519" s="827"/>
      <c r="Q519" s="832"/>
    </row>
    <row r="520" spans="1:17" ht="14.45" customHeight="1" x14ac:dyDescent="0.2">
      <c r="A520" s="821" t="s">
        <v>571</v>
      </c>
      <c r="B520" s="822" t="s">
        <v>4958</v>
      </c>
      <c r="C520" s="822" t="s">
        <v>5340</v>
      </c>
      <c r="D520" s="822" t="s">
        <v>5778</v>
      </c>
      <c r="E520" s="822" t="s">
        <v>5779</v>
      </c>
      <c r="F520" s="831">
        <v>18</v>
      </c>
      <c r="G520" s="831">
        <v>11080.8</v>
      </c>
      <c r="H520" s="831"/>
      <c r="I520" s="831">
        <v>615.59999999999991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571</v>
      </c>
      <c r="B521" s="822" t="s">
        <v>4958</v>
      </c>
      <c r="C521" s="822" t="s">
        <v>5340</v>
      </c>
      <c r="D521" s="822" t="s">
        <v>5780</v>
      </c>
      <c r="E521" s="822" t="s">
        <v>5781</v>
      </c>
      <c r="F521" s="831">
        <v>5</v>
      </c>
      <c r="G521" s="831">
        <v>2964</v>
      </c>
      <c r="H521" s="831"/>
      <c r="I521" s="831">
        <v>592.79999999999995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571</v>
      </c>
      <c r="B522" s="822" t="s">
        <v>4958</v>
      </c>
      <c r="C522" s="822" t="s">
        <v>5340</v>
      </c>
      <c r="D522" s="822" t="s">
        <v>5782</v>
      </c>
      <c r="E522" s="822"/>
      <c r="F522" s="831">
        <v>11</v>
      </c>
      <c r="G522" s="831">
        <v>22572</v>
      </c>
      <c r="H522" s="831"/>
      <c r="I522" s="831">
        <v>2052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571</v>
      </c>
      <c r="B523" s="822" t="s">
        <v>4958</v>
      </c>
      <c r="C523" s="822" t="s">
        <v>5340</v>
      </c>
      <c r="D523" s="822" t="s">
        <v>5783</v>
      </c>
      <c r="E523" s="822" t="s">
        <v>5784</v>
      </c>
      <c r="F523" s="831">
        <v>2</v>
      </c>
      <c r="G523" s="831">
        <v>19184.34</v>
      </c>
      <c r="H523" s="831"/>
      <c r="I523" s="831">
        <v>9592.17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571</v>
      </c>
      <c r="B524" s="822" t="s">
        <v>4958</v>
      </c>
      <c r="C524" s="822" t="s">
        <v>5340</v>
      </c>
      <c r="D524" s="822" t="s">
        <v>5785</v>
      </c>
      <c r="E524" s="822" t="s">
        <v>5786</v>
      </c>
      <c r="F524" s="831">
        <v>53</v>
      </c>
      <c r="G524" s="831">
        <v>34238</v>
      </c>
      <c r="H524" s="831"/>
      <c r="I524" s="831">
        <v>646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571</v>
      </c>
      <c r="B525" s="822" t="s">
        <v>4958</v>
      </c>
      <c r="C525" s="822" t="s">
        <v>5340</v>
      </c>
      <c r="D525" s="822" t="s">
        <v>5787</v>
      </c>
      <c r="E525" s="822" t="s">
        <v>5788</v>
      </c>
      <c r="F525" s="831">
        <v>2</v>
      </c>
      <c r="G525" s="831">
        <v>45189.599999999999</v>
      </c>
      <c r="H525" s="831">
        <v>0.42084323986041922</v>
      </c>
      <c r="I525" s="831">
        <v>22594.799999999999</v>
      </c>
      <c r="J525" s="831">
        <v>5</v>
      </c>
      <c r="K525" s="831">
        <v>107378.7</v>
      </c>
      <c r="L525" s="831">
        <v>1</v>
      </c>
      <c r="M525" s="831">
        <v>21475.739999999998</v>
      </c>
      <c r="N525" s="831"/>
      <c r="O525" s="831"/>
      <c r="P525" s="827"/>
      <c r="Q525" s="832"/>
    </row>
    <row r="526" spans="1:17" ht="14.45" customHeight="1" x14ac:dyDescent="0.2">
      <c r="A526" s="821" t="s">
        <v>571</v>
      </c>
      <c r="B526" s="822" t="s">
        <v>4958</v>
      </c>
      <c r="C526" s="822" t="s">
        <v>5340</v>
      </c>
      <c r="D526" s="822" t="s">
        <v>5789</v>
      </c>
      <c r="E526" s="822" t="s">
        <v>5788</v>
      </c>
      <c r="F526" s="831">
        <v>2</v>
      </c>
      <c r="G526" s="831">
        <v>38751.699999999997</v>
      </c>
      <c r="H526" s="831">
        <v>0.41005831567073603</v>
      </c>
      <c r="I526" s="831">
        <v>19375.849999999999</v>
      </c>
      <c r="J526" s="831">
        <v>5</v>
      </c>
      <c r="K526" s="831">
        <v>94502.9</v>
      </c>
      <c r="L526" s="831">
        <v>1</v>
      </c>
      <c r="M526" s="831">
        <v>18900.579999999998</v>
      </c>
      <c r="N526" s="831"/>
      <c r="O526" s="831"/>
      <c r="P526" s="827"/>
      <c r="Q526" s="832"/>
    </row>
    <row r="527" spans="1:17" ht="14.45" customHeight="1" x14ac:dyDescent="0.2">
      <c r="A527" s="821" t="s">
        <v>571</v>
      </c>
      <c r="B527" s="822" t="s">
        <v>4958</v>
      </c>
      <c r="C527" s="822" t="s">
        <v>5340</v>
      </c>
      <c r="D527" s="822" t="s">
        <v>5790</v>
      </c>
      <c r="E527" s="822" t="s">
        <v>5791</v>
      </c>
      <c r="F527" s="831">
        <v>1</v>
      </c>
      <c r="G527" s="831">
        <v>7792.02</v>
      </c>
      <c r="H527" s="831"/>
      <c r="I527" s="831">
        <v>7792.02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571</v>
      </c>
      <c r="B528" s="822" t="s">
        <v>4958</v>
      </c>
      <c r="C528" s="822" t="s">
        <v>5340</v>
      </c>
      <c r="D528" s="822" t="s">
        <v>5792</v>
      </c>
      <c r="E528" s="822" t="s">
        <v>5793</v>
      </c>
      <c r="F528" s="831">
        <v>3</v>
      </c>
      <c r="G528" s="831">
        <v>20931.36</v>
      </c>
      <c r="H528" s="831">
        <v>1</v>
      </c>
      <c r="I528" s="831">
        <v>6977.12</v>
      </c>
      <c r="J528" s="831">
        <v>3</v>
      </c>
      <c r="K528" s="831">
        <v>20931.36</v>
      </c>
      <c r="L528" s="831">
        <v>1</v>
      </c>
      <c r="M528" s="831">
        <v>6977.12</v>
      </c>
      <c r="N528" s="831">
        <v>1</v>
      </c>
      <c r="O528" s="831">
        <v>6977.12</v>
      </c>
      <c r="P528" s="827">
        <v>0.33333333333333331</v>
      </c>
      <c r="Q528" s="832">
        <v>6977.12</v>
      </c>
    </row>
    <row r="529" spans="1:17" ht="14.45" customHeight="1" x14ac:dyDescent="0.2">
      <c r="A529" s="821" t="s">
        <v>571</v>
      </c>
      <c r="B529" s="822" t="s">
        <v>4958</v>
      </c>
      <c r="C529" s="822" t="s">
        <v>5340</v>
      </c>
      <c r="D529" s="822" t="s">
        <v>5794</v>
      </c>
      <c r="E529" s="822" t="s">
        <v>5510</v>
      </c>
      <c r="F529" s="831">
        <v>1</v>
      </c>
      <c r="G529" s="831">
        <v>592.79999999999995</v>
      </c>
      <c r="H529" s="831"/>
      <c r="I529" s="831">
        <v>592.79999999999995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571</v>
      </c>
      <c r="B530" s="822" t="s">
        <v>4958</v>
      </c>
      <c r="C530" s="822" t="s">
        <v>5340</v>
      </c>
      <c r="D530" s="822" t="s">
        <v>5795</v>
      </c>
      <c r="E530" s="822" t="s">
        <v>5796</v>
      </c>
      <c r="F530" s="831">
        <v>11.700000000000001</v>
      </c>
      <c r="G530" s="831">
        <v>783.9</v>
      </c>
      <c r="H530" s="831">
        <v>0.9</v>
      </c>
      <c r="I530" s="831">
        <v>66.999999999999986</v>
      </c>
      <c r="J530" s="831">
        <v>13.000000000000002</v>
      </c>
      <c r="K530" s="831">
        <v>871</v>
      </c>
      <c r="L530" s="831">
        <v>1</v>
      </c>
      <c r="M530" s="831">
        <v>66.999999999999986</v>
      </c>
      <c r="N530" s="831">
        <v>13.200000000000003</v>
      </c>
      <c r="O530" s="831">
        <v>884.40000000000009</v>
      </c>
      <c r="P530" s="827">
        <v>1.0153846153846156</v>
      </c>
      <c r="Q530" s="832">
        <v>66.999999999999986</v>
      </c>
    </row>
    <row r="531" spans="1:17" ht="14.45" customHeight="1" x14ac:dyDescent="0.2">
      <c r="A531" s="821" t="s">
        <v>571</v>
      </c>
      <c r="B531" s="822" t="s">
        <v>4958</v>
      </c>
      <c r="C531" s="822" t="s">
        <v>5340</v>
      </c>
      <c r="D531" s="822" t="s">
        <v>5797</v>
      </c>
      <c r="E531" s="822" t="s">
        <v>5798</v>
      </c>
      <c r="F531" s="831">
        <v>4</v>
      </c>
      <c r="G531" s="831">
        <v>13739.28</v>
      </c>
      <c r="H531" s="831"/>
      <c r="I531" s="831">
        <v>3434.82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571</v>
      </c>
      <c r="B532" s="822" t="s">
        <v>4958</v>
      </c>
      <c r="C532" s="822" t="s">
        <v>5340</v>
      </c>
      <c r="D532" s="822" t="s">
        <v>5799</v>
      </c>
      <c r="E532" s="822" t="s">
        <v>5800</v>
      </c>
      <c r="F532" s="831">
        <v>10</v>
      </c>
      <c r="G532" s="831">
        <v>54629.799999999996</v>
      </c>
      <c r="H532" s="831">
        <v>1.1473541659840902</v>
      </c>
      <c r="I532" s="831">
        <v>5462.98</v>
      </c>
      <c r="J532" s="831">
        <v>9</v>
      </c>
      <c r="K532" s="831">
        <v>47613.72</v>
      </c>
      <c r="L532" s="831">
        <v>1</v>
      </c>
      <c r="M532" s="831">
        <v>5290.4133333333339</v>
      </c>
      <c r="N532" s="831">
        <v>7</v>
      </c>
      <c r="O532" s="831">
        <v>33915.369999999995</v>
      </c>
      <c r="P532" s="827">
        <v>0.71230246239949313</v>
      </c>
      <c r="Q532" s="832">
        <v>4845.0528571428567</v>
      </c>
    </row>
    <row r="533" spans="1:17" ht="14.45" customHeight="1" x14ac:dyDescent="0.2">
      <c r="A533" s="821" t="s">
        <v>571</v>
      </c>
      <c r="B533" s="822" t="s">
        <v>4958</v>
      </c>
      <c r="C533" s="822" t="s">
        <v>5340</v>
      </c>
      <c r="D533" s="822" t="s">
        <v>5801</v>
      </c>
      <c r="E533" s="822" t="s">
        <v>5802</v>
      </c>
      <c r="F533" s="831">
        <v>1</v>
      </c>
      <c r="G533" s="831">
        <v>15808.48</v>
      </c>
      <c r="H533" s="831"/>
      <c r="I533" s="831">
        <v>15808.48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571</v>
      </c>
      <c r="B534" s="822" t="s">
        <v>4958</v>
      </c>
      <c r="C534" s="822" t="s">
        <v>5340</v>
      </c>
      <c r="D534" s="822" t="s">
        <v>5803</v>
      </c>
      <c r="E534" s="822" t="s">
        <v>5804</v>
      </c>
      <c r="F534" s="831"/>
      <c r="G534" s="831"/>
      <c r="H534" s="831"/>
      <c r="I534" s="831"/>
      <c r="J534" s="831"/>
      <c r="K534" s="831"/>
      <c r="L534" s="831"/>
      <c r="M534" s="831"/>
      <c r="N534" s="831">
        <v>2</v>
      </c>
      <c r="O534" s="831">
        <v>2286.4</v>
      </c>
      <c r="P534" s="827"/>
      <c r="Q534" s="832">
        <v>1143.2</v>
      </c>
    </row>
    <row r="535" spans="1:17" ht="14.45" customHeight="1" x14ac:dyDescent="0.2">
      <c r="A535" s="821" t="s">
        <v>571</v>
      </c>
      <c r="B535" s="822" t="s">
        <v>4958</v>
      </c>
      <c r="C535" s="822" t="s">
        <v>5340</v>
      </c>
      <c r="D535" s="822" t="s">
        <v>5805</v>
      </c>
      <c r="E535" s="822" t="s">
        <v>5806</v>
      </c>
      <c r="F535" s="831">
        <v>1</v>
      </c>
      <c r="G535" s="831">
        <v>3455.2</v>
      </c>
      <c r="H535" s="831"/>
      <c r="I535" s="831">
        <v>3455.2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571</v>
      </c>
      <c r="B536" s="822" t="s">
        <v>4958</v>
      </c>
      <c r="C536" s="822" t="s">
        <v>5340</v>
      </c>
      <c r="D536" s="822" t="s">
        <v>5807</v>
      </c>
      <c r="E536" s="822" t="s">
        <v>5658</v>
      </c>
      <c r="F536" s="831"/>
      <c r="G536" s="831"/>
      <c r="H536" s="831"/>
      <c r="I536" s="831"/>
      <c r="J536" s="831">
        <v>4</v>
      </c>
      <c r="K536" s="831">
        <v>2360.8000000000002</v>
      </c>
      <c r="L536" s="831">
        <v>1</v>
      </c>
      <c r="M536" s="831">
        <v>590.20000000000005</v>
      </c>
      <c r="N536" s="831"/>
      <c r="O536" s="831"/>
      <c r="P536" s="827"/>
      <c r="Q536" s="832"/>
    </row>
    <row r="537" spans="1:17" ht="14.45" customHeight="1" x14ac:dyDescent="0.2">
      <c r="A537" s="821" t="s">
        <v>571</v>
      </c>
      <c r="B537" s="822" t="s">
        <v>4958</v>
      </c>
      <c r="C537" s="822" t="s">
        <v>5340</v>
      </c>
      <c r="D537" s="822" t="s">
        <v>5808</v>
      </c>
      <c r="E537" s="822" t="s">
        <v>5809</v>
      </c>
      <c r="F537" s="831">
        <v>6</v>
      </c>
      <c r="G537" s="831">
        <v>11894.099999999999</v>
      </c>
      <c r="H537" s="831"/>
      <c r="I537" s="831">
        <v>1982.3499999999997</v>
      </c>
      <c r="J537" s="831"/>
      <c r="K537" s="831"/>
      <c r="L537" s="831"/>
      <c r="M537" s="831"/>
      <c r="N537" s="831">
        <v>5</v>
      </c>
      <c r="O537" s="831">
        <v>9000</v>
      </c>
      <c r="P537" s="827"/>
      <c r="Q537" s="832">
        <v>1800</v>
      </c>
    </row>
    <row r="538" spans="1:17" ht="14.45" customHeight="1" x14ac:dyDescent="0.2">
      <c r="A538" s="821" t="s">
        <v>571</v>
      </c>
      <c r="B538" s="822" t="s">
        <v>4958</v>
      </c>
      <c r="C538" s="822" t="s">
        <v>5340</v>
      </c>
      <c r="D538" s="822" t="s">
        <v>5810</v>
      </c>
      <c r="E538" s="822" t="s">
        <v>5811</v>
      </c>
      <c r="F538" s="831">
        <v>1</v>
      </c>
      <c r="G538" s="831">
        <v>11286.78</v>
      </c>
      <c r="H538" s="831"/>
      <c r="I538" s="831">
        <v>11286.78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571</v>
      </c>
      <c r="B539" s="822" t="s">
        <v>4958</v>
      </c>
      <c r="C539" s="822" t="s">
        <v>5340</v>
      </c>
      <c r="D539" s="822" t="s">
        <v>5812</v>
      </c>
      <c r="E539" s="822" t="s">
        <v>5813</v>
      </c>
      <c r="F539" s="831">
        <v>8</v>
      </c>
      <c r="G539" s="831">
        <v>15107.28</v>
      </c>
      <c r="H539" s="831"/>
      <c r="I539" s="831">
        <v>1888.41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571</v>
      </c>
      <c r="B540" s="822" t="s">
        <v>4958</v>
      </c>
      <c r="C540" s="822" t="s">
        <v>5340</v>
      </c>
      <c r="D540" s="822" t="s">
        <v>5814</v>
      </c>
      <c r="E540" s="822" t="s">
        <v>5815</v>
      </c>
      <c r="F540" s="831">
        <v>3</v>
      </c>
      <c r="G540" s="831">
        <v>23256</v>
      </c>
      <c r="H540" s="831">
        <v>0.75</v>
      </c>
      <c r="I540" s="831">
        <v>7752</v>
      </c>
      <c r="J540" s="831">
        <v>4</v>
      </c>
      <c r="K540" s="831">
        <v>31008</v>
      </c>
      <c r="L540" s="831">
        <v>1</v>
      </c>
      <c r="M540" s="831">
        <v>7752</v>
      </c>
      <c r="N540" s="831">
        <v>1</v>
      </c>
      <c r="O540" s="831">
        <v>7752</v>
      </c>
      <c r="P540" s="827">
        <v>0.25</v>
      </c>
      <c r="Q540" s="832">
        <v>7752</v>
      </c>
    </row>
    <row r="541" spans="1:17" ht="14.45" customHeight="1" x14ac:dyDescent="0.2">
      <c r="A541" s="821" t="s">
        <v>571</v>
      </c>
      <c r="B541" s="822" t="s">
        <v>4958</v>
      </c>
      <c r="C541" s="822" t="s">
        <v>5340</v>
      </c>
      <c r="D541" s="822" t="s">
        <v>5816</v>
      </c>
      <c r="E541" s="822" t="s">
        <v>5817</v>
      </c>
      <c r="F541" s="831">
        <v>6</v>
      </c>
      <c r="G541" s="831">
        <v>924</v>
      </c>
      <c r="H541" s="831">
        <v>1</v>
      </c>
      <c r="I541" s="831">
        <v>154</v>
      </c>
      <c r="J541" s="831">
        <v>6</v>
      </c>
      <c r="K541" s="831">
        <v>924</v>
      </c>
      <c r="L541" s="831">
        <v>1</v>
      </c>
      <c r="M541" s="831">
        <v>154</v>
      </c>
      <c r="N541" s="831">
        <v>3</v>
      </c>
      <c r="O541" s="831">
        <v>469.7</v>
      </c>
      <c r="P541" s="827">
        <v>0.5083333333333333</v>
      </c>
      <c r="Q541" s="832">
        <v>156.56666666666666</v>
      </c>
    </row>
    <row r="542" spans="1:17" ht="14.45" customHeight="1" x14ac:dyDescent="0.2">
      <c r="A542" s="821" t="s">
        <v>571</v>
      </c>
      <c r="B542" s="822" t="s">
        <v>4958</v>
      </c>
      <c r="C542" s="822" t="s">
        <v>5340</v>
      </c>
      <c r="D542" s="822" t="s">
        <v>5818</v>
      </c>
      <c r="E542" s="822" t="s">
        <v>5819</v>
      </c>
      <c r="F542" s="831"/>
      <c r="G542" s="831"/>
      <c r="H542" s="831"/>
      <c r="I542" s="831"/>
      <c r="J542" s="831">
        <v>1</v>
      </c>
      <c r="K542" s="831">
        <v>1645</v>
      </c>
      <c r="L542" s="831">
        <v>1</v>
      </c>
      <c r="M542" s="831">
        <v>1645</v>
      </c>
      <c r="N542" s="831"/>
      <c r="O542" s="831"/>
      <c r="P542" s="827"/>
      <c r="Q542" s="832"/>
    </row>
    <row r="543" spans="1:17" ht="14.45" customHeight="1" x14ac:dyDescent="0.2">
      <c r="A543" s="821" t="s">
        <v>571</v>
      </c>
      <c r="B543" s="822" t="s">
        <v>4958</v>
      </c>
      <c r="C543" s="822" t="s">
        <v>5340</v>
      </c>
      <c r="D543" s="822" t="s">
        <v>5820</v>
      </c>
      <c r="E543" s="822" t="s">
        <v>5821</v>
      </c>
      <c r="F543" s="831">
        <v>2</v>
      </c>
      <c r="G543" s="831">
        <v>20341.740000000002</v>
      </c>
      <c r="H543" s="831">
        <v>0.5</v>
      </c>
      <c r="I543" s="831">
        <v>10170.870000000001</v>
      </c>
      <c r="J543" s="831">
        <v>4</v>
      </c>
      <c r="K543" s="831">
        <v>40683.480000000003</v>
      </c>
      <c r="L543" s="831">
        <v>1</v>
      </c>
      <c r="M543" s="831">
        <v>10170.870000000001</v>
      </c>
      <c r="N543" s="831"/>
      <c r="O543" s="831"/>
      <c r="P543" s="827"/>
      <c r="Q543" s="832"/>
    </row>
    <row r="544" spans="1:17" ht="14.45" customHeight="1" x14ac:dyDescent="0.2">
      <c r="A544" s="821" t="s">
        <v>571</v>
      </c>
      <c r="B544" s="822" t="s">
        <v>4958</v>
      </c>
      <c r="C544" s="822" t="s">
        <v>5340</v>
      </c>
      <c r="D544" s="822" t="s">
        <v>5822</v>
      </c>
      <c r="E544" s="822" t="s">
        <v>5823</v>
      </c>
      <c r="F544" s="831">
        <v>1</v>
      </c>
      <c r="G544" s="831">
        <v>5470.86</v>
      </c>
      <c r="H544" s="831">
        <v>1</v>
      </c>
      <c r="I544" s="831">
        <v>5470.86</v>
      </c>
      <c r="J544" s="831">
        <v>1</v>
      </c>
      <c r="K544" s="831">
        <v>5470.86</v>
      </c>
      <c r="L544" s="831">
        <v>1</v>
      </c>
      <c r="M544" s="831">
        <v>5470.86</v>
      </c>
      <c r="N544" s="831"/>
      <c r="O544" s="831"/>
      <c r="P544" s="827"/>
      <c r="Q544" s="832"/>
    </row>
    <row r="545" spans="1:17" ht="14.45" customHeight="1" x14ac:dyDescent="0.2">
      <c r="A545" s="821" t="s">
        <v>571</v>
      </c>
      <c r="B545" s="822" t="s">
        <v>4958</v>
      </c>
      <c r="C545" s="822" t="s">
        <v>5340</v>
      </c>
      <c r="D545" s="822" t="s">
        <v>5824</v>
      </c>
      <c r="E545" s="822" t="s">
        <v>5825</v>
      </c>
      <c r="F545" s="831">
        <v>6</v>
      </c>
      <c r="G545" s="831">
        <v>2831.76</v>
      </c>
      <c r="H545" s="831">
        <v>3.0000000000000004</v>
      </c>
      <c r="I545" s="831">
        <v>471.96000000000004</v>
      </c>
      <c r="J545" s="831">
        <v>2</v>
      </c>
      <c r="K545" s="831">
        <v>943.92</v>
      </c>
      <c r="L545" s="831">
        <v>1</v>
      </c>
      <c r="M545" s="831">
        <v>471.96</v>
      </c>
      <c r="N545" s="831">
        <v>9</v>
      </c>
      <c r="O545" s="831">
        <v>4243.5</v>
      </c>
      <c r="P545" s="827">
        <v>4.4956140350877192</v>
      </c>
      <c r="Q545" s="832">
        <v>471.5</v>
      </c>
    </row>
    <row r="546" spans="1:17" ht="14.45" customHeight="1" x14ac:dyDescent="0.2">
      <c r="A546" s="821" t="s">
        <v>571</v>
      </c>
      <c r="B546" s="822" t="s">
        <v>4958</v>
      </c>
      <c r="C546" s="822" t="s">
        <v>5340</v>
      </c>
      <c r="D546" s="822" t="s">
        <v>5826</v>
      </c>
      <c r="E546" s="822" t="s">
        <v>5469</v>
      </c>
      <c r="F546" s="831"/>
      <c r="G546" s="831"/>
      <c r="H546" s="831"/>
      <c r="I546" s="831"/>
      <c r="J546" s="831">
        <v>1</v>
      </c>
      <c r="K546" s="831">
        <v>14193</v>
      </c>
      <c r="L546" s="831">
        <v>1</v>
      </c>
      <c r="M546" s="831">
        <v>14193</v>
      </c>
      <c r="N546" s="831">
        <v>2</v>
      </c>
      <c r="O546" s="831">
        <v>24270</v>
      </c>
      <c r="P546" s="827">
        <v>1.70999788628197</v>
      </c>
      <c r="Q546" s="832">
        <v>12135</v>
      </c>
    </row>
    <row r="547" spans="1:17" ht="14.45" customHeight="1" x14ac:dyDescent="0.2">
      <c r="A547" s="821" t="s">
        <v>571</v>
      </c>
      <c r="B547" s="822" t="s">
        <v>4958</v>
      </c>
      <c r="C547" s="822" t="s">
        <v>5340</v>
      </c>
      <c r="D547" s="822" t="s">
        <v>5826</v>
      </c>
      <c r="E547" s="822" t="s">
        <v>5470</v>
      </c>
      <c r="F547" s="831">
        <v>2</v>
      </c>
      <c r="G547" s="831">
        <v>28386</v>
      </c>
      <c r="H547" s="831">
        <v>0.73800795569768352</v>
      </c>
      <c r="I547" s="831">
        <v>14193</v>
      </c>
      <c r="J547" s="831">
        <v>3</v>
      </c>
      <c r="K547" s="831">
        <v>38463</v>
      </c>
      <c r="L547" s="831">
        <v>1</v>
      </c>
      <c r="M547" s="831">
        <v>12821</v>
      </c>
      <c r="N547" s="831">
        <v>1</v>
      </c>
      <c r="O547" s="831">
        <v>12135</v>
      </c>
      <c r="P547" s="827">
        <v>0.31549801107557912</v>
      </c>
      <c r="Q547" s="832">
        <v>12135</v>
      </c>
    </row>
    <row r="548" spans="1:17" ht="14.45" customHeight="1" x14ac:dyDescent="0.2">
      <c r="A548" s="821" t="s">
        <v>571</v>
      </c>
      <c r="B548" s="822" t="s">
        <v>4958</v>
      </c>
      <c r="C548" s="822" t="s">
        <v>5340</v>
      </c>
      <c r="D548" s="822" t="s">
        <v>5827</v>
      </c>
      <c r="E548" s="822" t="s">
        <v>5828</v>
      </c>
      <c r="F548" s="831">
        <v>16</v>
      </c>
      <c r="G548" s="831">
        <v>107862.08</v>
      </c>
      <c r="H548" s="831">
        <v>1.007780671688842</v>
      </c>
      <c r="I548" s="831">
        <v>6741.38</v>
      </c>
      <c r="J548" s="831">
        <v>16</v>
      </c>
      <c r="K548" s="831">
        <v>107029.31999999999</v>
      </c>
      <c r="L548" s="831">
        <v>1</v>
      </c>
      <c r="M548" s="831">
        <v>6689.3324999999995</v>
      </c>
      <c r="N548" s="831">
        <v>5</v>
      </c>
      <c r="O548" s="831">
        <v>33706.9</v>
      </c>
      <c r="P548" s="827">
        <v>0.31493145990276311</v>
      </c>
      <c r="Q548" s="832">
        <v>6741.38</v>
      </c>
    </row>
    <row r="549" spans="1:17" ht="14.45" customHeight="1" x14ac:dyDescent="0.2">
      <c r="A549" s="821" t="s">
        <v>571</v>
      </c>
      <c r="B549" s="822" t="s">
        <v>4958</v>
      </c>
      <c r="C549" s="822" t="s">
        <v>5340</v>
      </c>
      <c r="D549" s="822" t="s">
        <v>5829</v>
      </c>
      <c r="E549" s="822" t="s">
        <v>5830</v>
      </c>
      <c r="F549" s="831"/>
      <c r="G549" s="831"/>
      <c r="H549" s="831"/>
      <c r="I549" s="831"/>
      <c r="J549" s="831">
        <v>1</v>
      </c>
      <c r="K549" s="831">
        <v>1361.78</v>
      </c>
      <c r="L549" s="831">
        <v>1</v>
      </c>
      <c r="M549" s="831">
        <v>1361.78</v>
      </c>
      <c r="N549" s="831"/>
      <c r="O549" s="831"/>
      <c r="P549" s="827"/>
      <c r="Q549" s="832"/>
    </row>
    <row r="550" spans="1:17" ht="14.45" customHeight="1" x14ac:dyDescent="0.2">
      <c r="A550" s="821" t="s">
        <v>571</v>
      </c>
      <c r="B550" s="822" t="s">
        <v>4958</v>
      </c>
      <c r="C550" s="822" t="s">
        <v>5340</v>
      </c>
      <c r="D550" s="822" t="s">
        <v>5831</v>
      </c>
      <c r="E550" s="822" t="s">
        <v>5832</v>
      </c>
      <c r="F550" s="831">
        <v>1</v>
      </c>
      <c r="G550" s="831">
        <v>3898.38</v>
      </c>
      <c r="H550" s="831">
        <v>0.33333333333333337</v>
      </c>
      <c r="I550" s="831">
        <v>3898.38</v>
      </c>
      <c r="J550" s="831">
        <v>3</v>
      </c>
      <c r="K550" s="831">
        <v>11695.14</v>
      </c>
      <c r="L550" s="831">
        <v>1</v>
      </c>
      <c r="M550" s="831">
        <v>3898.3799999999997</v>
      </c>
      <c r="N550" s="831">
        <v>2</v>
      </c>
      <c r="O550" s="831">
        <v>7577.36</v>
      </c>
      <c r="P550" s="827">
        <v>0.64790673732849713</v>
      </c>
      <c r="Q550" s="832">
        <v>3788.68</v>
      </c>
    </row>
    <row r="551" spans="1:17" ht="14.45" customHeight="1" x14ac:dyDescent="0.2">
      <c r="A551" s="821" t="s">
        <v>571</v>
      </c>
      <c r="B551" s="822" t="s">
        <v>4958</v>
      </c>
      <c r="C551" s="822" t="s">
        <v>5340</v>
      </c>
      <c r="D551" s="822" t="s">
        <v>5833</v>
      </c>
      <c r="E551" s="822" t="s">
        <v>5834</v>
      </c>
      <c r="F551" s="831"/>
      <c r="G551" s="831"/>
      <c r="H551" s="831"/>
      <c r="I551" s="831"/>
      <c r="J551" s="831">
        <v>1</v>
      </c>
      <c r="K551" s="831">
        <v>35675.78</v>
      </c>
      <c r="L551" s="831">
        <v>1</v>
      </c>
      <c r="M551" s="831">
        <v>35675.78</v>
      </c>
      <c r="N551" s="831"/>
      <c r="O551" s="831"/>
      <c r="P551" s="827"/>
      <c r="Q551" s="832"/>
    </row>
    <row r="552" spans="1:17" ht="14.45" customHeight="1" x14ac:dyDescent="0.2">
      <c r="A552" s="821" t="s">
        <v>571</v>
      </c>
      <c r="B552" s="822" t="s">
        <v>4958</v>
      </c>
      <c r="C552" s="822" t="s">
        <v>5340</v>
      </c>
      <c r="D552" s="822" t="s">
        <v>5835</v>
      </c>
      <c r="E552" s="822" t="s">
        <v>5836</v>
      </c>
      <c r="F552" s="831">
        <v>2</v>
      </c>
      <c r="G552" s="831">
        <v>7797</v>
      </c>
      <c r="H552" s="831"/>
      <c r="I552" s="831">
        <v>3898.5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571</v>
      </c>
      <c r="B553" s="822" t="s">
        <v>4958</v>
      </c>
      <c r="C553" s="822" t="s">
        <v>5340</v>
      </c>
      <c r="D553" s="822" t="s">
        <v>5837</v>
      </c>
      <c r="E553" s="822" t="s">
        <v>5838</v>
      </c>
      <c r="F553" s="831">
        <v>2</v>
      </c>
      <c r="G553" s="831">
        <v>3076.54</v>
      </c>
      <c r="H553" s="831"/>
      <c r="I553" s="831">
        <v>1538.27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571</v>
      </c>
      <c r="B554" s="822" t="s">
        <v>4958</v>
      </c>
      <c r="C554" s="822" t="s">
        <v>5340</v>
      </c>
      <c r="D554" s="822" t="s">
        <v>5839</v>
      </c>
      <c r="E554" s="822" t="s">
        <v>5840</v>
      </c>
      <c r="F554" s="831">
        <v>27</v>
      </c>
      <c r="G554" s="831">
        <v>32078.43</v>
      </c>
      <c r="H554" s="831">
        <v>1.125</v>
      </c>
      <c r="I554" s="831">
        <v>1188.0899999999999</v>
      </c>
      <c r="J554" s="831">
        <v>24</v>
      </c>
      <c r="K554" s="831">
        <v>28514.16</v>
      </c>
      <c r="L554" s="831">
        <v>1</v>
      </c>
      <c r="M554" s="831">
        <v>1188.0899999999999</v>
      </c>
      <c r="N554" s="831">
        <v>5</v>
      </c>
      <c r="O554" s="831">
        <v>5675.85</v>
      </c>
      <c r="P554" s="827">
        <v>0.19905373330303261</v>
      </c>
      <c r="Q554" s="832">
        <v>1135.17</v>
      </c>
    </row>
    <row r="555" spans="1:17" ht="14.45" customHeight="1" x14ac:dyDescent="0.2">
      <c r="A555" s="821" t="s">
        <v>571</v>
      </c>
      <c r="B555" s="822" t="s">
        <v>4958</v>
      </c>
      <c r="C555" s="822" t="s">
        <v>5340</v>
      </c>
      <c r="D555" s="822" t="s">
        <v>5841</v>
      </c>
      <c r="E555" s="822" t="s">
        <v>5842</v>
      </c>
      <c r="F555" s="831">
        <v>6</v>
      </c>
      <c r="G555" s="831">
        <v>13974</v>
      </c>
      <c r="H555" s="831"/>
      <c r="I555" s="831">
        <v>2329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571</v>
      </c>
      <c r="B556" s="822" t="s">
        <v>4958</v>
      </c>
      <c r="C556" s="822" t="s">
        <v>5340</v>
      </c>
      <c r="D556" s="822" t="s">
        <v>5843</v>
      </c>
      <c r="E556" s="822" t="s">
        <v>5844</v>
      </c>
      <c r="F556" s="831">
        <v>15</v>
      </c>
      <c r="G556" s="831">
        <v>12118.95</v>
      </c>
      <c r="H556" s="831">
        <v>0.40111507737524887</v>
      </c>
      <c r="I556" s="831">
        <v>807.93000000000006</v>
      </c>
      <c r="J556" s="831">
        <v>39</v>
      </c>
      <c r="K556" s="831">
        <v>30213.15</v>
      </c>
      <c r="L556" s="831">
        <v>1</v>
      </c>
      <c r="M556" s="831">
        <v>774.69615384615383</v>
      </c>
      <c r="N556" s="831">
        <v>8</v>
      </c>
      <c r="O556" s="831">
        <v>4735.28</v>
      </c>
      <c r="P556" s="827">
        <v>0.15672910636593668</v>
      </c>
      <c r="Q556" s="832">
        <v>591.91</v>
      </c>
    </row>
    <row r="557" spans="1:17" ht="14.45" customHeight="1" x14ac:dyDescent="0.2">
      <c r="A557" s="821" t="s">
        <v>571</v>
      </c>
      <c r="B557" s="822" t="s">
        <v>4958</v>
      </c>
      <c r="C557" s="822" t="s">
        <v>5340</v>
      </c>
      <c r="D557" s="822" t="s">
        <v>5845</v>
      </c>
      <c r="E557" s="822" t="s">
        <v>5842</v>
      </c>
      <c r="F557" s="831">
        <v>6</v>
      </c>
      <c r="G557" s="831">
        <v>56106</v>
      </c>
      <c r="H557" s="831"/>
      <c r="I557" s="831">
        <v>9351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571</v>
      </c>
      <c r="B558" s="822" t="s">
        <v>4958</v>
      </c>
      <c r="C558" s="822" t="s">
        <v>5340</v>
      </c>
      <c r="D558" s="822" t="s">
        <v>5846</v>
      </c>
      <c r="E558" s="822" t="s">
        <v>5847</v>
      </c>
      <c r="F558" s="831">
        <v>1</v>
      </c>
      <c r="G558" s="831">
        <v>5934</v>
      </c>
      <c r="H558" s="831">
        <v>1</v>
      </c>
      <c r="I558" s="831">
        <v>5934</v>
      </c>
      <c r="J558" s="831">
        <v>1</v>
      </c>
      <c r="K558" s="831">
        <v>5934</v>
      </c>
      <c r="L558" s="831">
        <v>1</v>
      </c>
      <c r="M558" s="831">
        <v>5934</v>
      </c>
      <c r="N558" s="831">
        <v>1</v>
      </c>
      <c r="O558" s="831">
        <v>5934</v>
      </c>
      <c r="P558" s="827">
        <v>1</v>
      </c>
      <c r="Q558" s="832">
        <v>5934</v>
      </c>
    </row>
    <row r="559" spans="1:17" ht="14.45" customHeight="1" x14ac:dyDescent="0.2">
      <c r="A559" s="821" t="s">
        <v>571</v>
      </c>
      <c r="B559" s="822" t="s">
        <v>4958</v>
      </c>
      <c r="C559" s="822" t="s">
        <v>5340</v>
      </c>
      <c r="D559" s="822" t="s">
        <v>5848</v>
      </c>
      <c r="E559" s="822" t="s">
        <v>5849</v>
      </c>
      <c r="F559" s="831">
        <v>1</v>
      </c>
      <c r="G559" s="831">
        <v>2936.95</v>
      </c>
      <c r="H559" s="831"/>
      <c r="I559" s="831">
        <v>2936.95</v>
      </c>
      <c r="J559" s="831"/>
      <c r="K559" s="831"/>
      <c r="L559" s="831"/>
      <c r="M559" s="831"/>
      <c r="N559" s="831">
        <v>2</v>
      </c>
      <c r="O559" s="831">
        <v>5873.9</v>
      </c>
      <c r="P559" s="827"/>
      <c r="Q559" s="832">
        <v>2936.95</v>
      </c>
    </row>
    <row r="560" spans="1:17" ht="14.45" customHeight="1" x14ac:dyDescent="0.2">
      <c r="A560" s="821" t="s">
        <v>571</v>
      </c>
      <c r="B560" s="822" t="s">
        <v>4958</v>
      </c>
      <c r="C560" s="822" t="s">
        <v>5340</v>
      </c>
      <c r="D560" s="822" t="s">
        <v>5850</v>
      </c>
      <c r="E560" s="822" t="s">
        <v>5851</v>
      </c>
      <c r="F560" s="831">
        <v>1</v>
      </c>
      <c r="G560" s="831">
        <v>5704.49</v>
      </c>
      <c r="H560" s="831">
        <v>0.5</v>
      </c>
      <c r="I560" s="831">
        <v>5704.49</v>
      </c>
      <c r="J560" s="831">
        <v>2</v>
      </c>
      <c r="K560" s="831">
        <v>11408.98</v>
      </c>
      <c r="L560" s="831">
        <v>1</v>
      </c>
      <c r="M560" s="831">
        <v>5704.49</v>
      </c>
      <c r="N560" s="831">
        <v>2</v>
      </c>
      <c r="O560" s="831">
        <v>11408.9</v>
      </c>
      <c r="P560" s="827">
        <v>0.99999298797964409</v>
      </c>
      <c r="Q560" s="832">
        <v>5704.45</v>
      </c>
    </row>
    <row r="561" spans="1:17" ht="14.45" customHeight="1" x14ac:dyDescent="0.2">
      <c r="A561" s="821" t="s">
        <v>571</v>
      </c>
      <c r="B561" s="822" t="s">
        <v>4958</v>
      </c>
      <c r="C561" s="822" t="s">
        <v>5340</v>
      </c>
      <c r="D561" s="822" t="s">
        <v>5852</v>
      </c>
      <c r="E561" s="822" t="s">
        <v>5712</v>
      </c>
      <c r="F561" s="831"/>
      <c r="G561" s="831"/>
      <c r="H561" s="831"/>
      <c r="I561" s="831"/>
      <c r="J561" s="831">
        <v>8</v>
      </c>
      <c r="K561" s="831">
        <v>2281.1999999999998</v>
      </c>
      <c r="L561" s="831">
        <v>1</v>
      </c>
      <c r="M561" s="831">
        <v>285.14999999999998</v>
      </c>
      <c r="N561" s="831">
        <v>38</v>
      </c>
      <c r="O561" s="831">
        <v>10519.16</v>
      </c>
      <c r="P561" s="827">
        <v>4.6112396984043489</v>
      </c>
      <c r="Q561" s="832">
        <v>276.82</v>
      </c>
    </row>
    <row r="562" spans="1:17" ht="14.45" customHeight="1" x14ac:dyDescent="0.2">
      <c r="A562" s="821" t="s">
        <v>571</v>
      </c>
      <c r="B562" s="822" t="s">
        <v>4958</v>
      </c>
      <c r="C562" s="822" t="s">
        <v>5340</v>
      </c>
      <c r="D562" s="822" t="s">
        <v>5853</v>
      </c>
      <c r="E562" s="822" t="s">
        <v>5854</v>
      </c>
      <c r="F562" s="831"/>
      <c r="G562" s="831"/>
      <c r="H562" s="831"/>
      <c r="I562" s="831"/>
      <c r="J562" s="831">
        <v>9</v>
      </c>
      <c r="K562" s="831">
        <v>1865.43</v>
      </c>
      <c r="L562" s="831">
        <v>1</v>
      </c>
      <c r="M562" s="831">
        <v>207.27</v>
      </c>
      <c r="N562" s="831"/>
      <c r="O562" s="831"/>
      <c r="P562" s="827"/>
      <c r="Q562" s="832"/>
    </row>
    <row r="563" spans="1:17" ht="14.45" customHeight="1" x14ac:dyDescent="0.2">
      <c r="A563" s="821" t="s">
        <v>571</v>
      </c>
      <c r="B563" s="822" t="s">
        <v>4958</v>
      </c>
      <c r="C563" s="822" t="s">
        <v>5340</v>
      </c>
      <c r="D563" s="822" t="s">
        <v>5855</v>
      </c>
      <c r="E563" s="822" t="s">
        <v>5856</v>
      </c>
      <c r="F563" s="831"/>
      <c r="G563" s="831"/>
      <c r="H563" s="831"/>
      <c r="I563" s="831"/>
      <c r="J563" s="831">
        <v>1</v>
      </c>
      <c r="K563" s="831">
        <v>5641.96</v>
      </c>
      <c r="L563" s="831">
        <v>1</v>
      </c>
      <c r="M563" s="831">
        <v>5641.96</v>
      </c>
      <c r="N563" s="831">
        <v>2</v>
      </c>
      <c r="O563" s="831">
        <v>9647.58</v>
      </c>
      <c r="P563" s="827">
        <v>1.7099695850378238</v>
      </c>
      <c r="Q563" s="832">
        <v>4823.79</v>
      </c>
    </row>
    <row r="564" spans="1:17" ht="14.45" customHeight="1" x14ac:dyDescent="0.2">
      <c r="A564" s="821" t="s">
        <v>571</v>
      </c>
      <c r="B564" s="822" t="s">
        <v>4958</v>
      </c>
      <c r="C564" s="822" t="s">
        <v>5340</v>
      </c>
      <c r="D564" s="822" t="s">
        <v>5855</v>
      </c>
      <c r="E564" s="822" t="s">
        <v>5857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5641.96</v>
      </c>
      <c r="P564" s="827"/>
      <c r="Q564" s="832">
        <v>5641.96</v>
      </c>
    </row>
    <row r="565" spans="1:17" ht="14.45" customHeight="1" x14ac:dyDescent="0.2">
      <c r="A565" s="821" t="s">
        <v>571</v>
      </c>
      <c r="B565" s="822" t="s">
        <v>4958</v>
      </c>
      <c r="C565" s="822" t="s">
        <v>5340</v>
      </c>
      <c r="D565" s="822" t="s">
        <v>5858</v>
      </c>
      <c r="E565" s="822" t="s">
        <v>5859</v>
      </c>
      <c r="F565" s="831">
        <v>3</v>
      </c>
      <c r="G565" s="831">
        <v>11462.58</v>
      </c>
      <c r="H565" s="831">
        <v>0.6</v>
      </c>
      <c r="I565" s="831">
        <v>3820.86</v>
      </c>
      <c r="J565" s="831">
        <v>5</v>
      </c>
      <c r="K565" s="831">
        <v>19104.3</v>
      </c>
      <c r="L565" s="831">
        <v>1</v>
      </c>
      <c r="M565" s="831">
        <v>3820.8599999999997</v>
      </c>
      <c r="N565" s="831"/>
      <c r="O565" s="831"/>
      <c r="P565" s="827"/>
      <c r="Q565" s="832"/>
    </row>
    <row r="566" spans="1:17" ht="14.45" customHeight="1" x14ac:dyDescent="0.2">
      <c r="A566" s="821" t="s">
        <v>571</v>
      </c>
      <c r="B566" s="822" t="s">
        <v>4958</v>
      </c>
      <c r="C566" s="822" t="s">
        <v>5340</v>
      </c>
      <c r="D566" s="822" t="s">
        <v>5860</v>
      </c>
      <c r="E566" s="822" t="s">
        <v>5489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2472.7600000000002</v>
      </c>
      <c r="P566" s="827"/>
      <c r="Q566" s="832">
        <v>1236.3800000000001</v>
      </c>
    </row>
    <row r="567" spans="1:17" ht="14.45" customHeight="1" x14ac:dyDescent="0.2">
      <c r="A567" s="821" t="s">
        <v>571</v>
      </c>
      <c r="B567" s="822" t="s">
        <v>4958</v>
      </c>
      <c r="C567" s="822" t="s">
        <v>5340</v>
      </c>
      <c r="D567" s="822" t="s">
        <v>5861</v>
      </c>
      <c r="E567" s="822"/>
      <c r="F567" s="831">
        <v>16</v>
      </c>
      <c r="G567" s="831">
        <v>146894</v>
      </c>
      <c r="H567" s="831">
        <v>3.0350000000000001</v>
      </c>
      <c r="I567" s="831">
        <v>9180.875</v>
      </c>
      <c r="J567" s="831">
        <v>10</v>
      </c>
      <c r="K567" s="831">
        <v>48400</v>
      </c>
      <c r="L567" s="831">
        <v>1</v>
      </c>
      <c r="M567" s="831">
        <v>4840</v>
      </c>
      <c r="N567" s="831"/>
      <c r="O567" s="831"/>
      <c r="P567" s="827"/>
      <c r="Q567" s="832"/>
    </row>
    <row r="568" spans="1:17" ht="14.45" customHeight="1" x14ac:dyDescent="0.2">
      <c r="A568" s="821" t="s">
        <v>571</v>
      </c>
      <c r="B568" s="822" t="s">
        <v>4958</v>
      </c>
      <c r="C568" s="822" t="s">
        <v>5340</v>
      </c>
      <c r="D568" s="822" t="s">
        <v>5862</v>
      </c>
      <c r="E568" s="822"/>
      <c r="F568" s="831">
        <v>3</v>
      </c>
      <c r="G568" s="831">
        <v>27588</v>
      </c>
      <c r="H568" s="831">
        <v>1.5389781872099912</v>
      </c>
      <c r="I568" s="831">
        <v>9196</v>
      </c>
      <c r="J568" s="831">
        <v>2</v>
      </c>
      <c r="K568" s="831">
        <v>17926.18</v>
      </c>
      <c r="L568" s="831">
        <v>1</v>
      </c>
      <c r="M568" s="831">
        <v>8963.09</v>
      </c>
      <c r="N568" s="831"/>
      <c r="O568" s="831"/>
      <c r="P568" s="827"/>
      <c r="Q568" s="832"/>
    </row>
    <row r="569" spans="1:17" ht="14.45" customHeight="1" x14ac:dyDescent="0.2">
      <c r="A569" s="821" t="s">
        <v>571</v>
      </c>
      <c r="B569" s="822" t="s">
        <v>4958</v>
      </c>
      <c r="C569" s="822" t="s">
        <v>5340</v>
      </c>
      <c r="D569" s="822" t="s">
        <v>5863</v>
      </c>
      <c r="E569" s="822" t="s">
        <v>5864</v>
      </c>
      <c r="F569" s="831">
        <v>0.1</v>
      </c>
      <c r="G569" s="831">
        <v>607.85</v>
      </c>
      <c r="H569" s="831"/>
      <c r="I569" s="831">
        <v>6078.5</v>
      </c>
      <c r="J569" s="831"/>
      <c r="K569" s="831"/>
      <c r="L569" s="831"/>
      <c r="M569" s="831"/>
      <c r="N569" s="831">
        <v>0.1</v>
      </c>
      <c r="O569" s="831">
        <v>607.85</v>
      </c>
      <c r="P569" s="827"/>
      <c r="Q569" s="832">
        <v>6078.5</v>
      </c>
    </row>
    <row r="570" spans="1:17" ht="14.45" customHeight="1" x14ac:dyDescent="0.2">
      <c r="A570" s="821" t="s">
        <v>571</v>
      </c>
      <c r="B570" s="822" t="s">
        <v>4958</v>
      </c>
      <c r="C570" s="822" t="s">
        <v>5340</v>
      </c>
      <c r="D570" s="822" t="s">
        <v>5865</v>
      </c>
      <c r="E570" s="822" t="s">
        <v>5842</v>
      </c>
      <c r="F570" s="831">
        <v>1</v>
      </c>
      <c r="G570" s="831">
        <v>5520</v>
      </c>
      <c r="H570" s="831"/>
      <c r="I570" s="831">
        <v>5520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571</v>
      </c>
      <c r="B571" s="822" t="s">
        <v>4958</v>
      </c>
      <c r="C571" s="822" t="s">
        <v>5340</v>
      </c>
      <c r="D571" s="822" t="s">
        <v>5866</v>
      </c>
      <c r="E571" s="822" t="s">
        <v>5842</v>
      </c>
      <c r="F571" s="831">
        <v>1</v>
      </c>
      <c r="G571" s="831">
        <v>1920.5</v>
      </c>
      <c r="H571" s="831"/>
      <c r="I571" s="831">
        <v>1920.5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571</v>
      </c>
      <c r="B572" s="822" t="s">
        <v>4958</v>
      </c>
      <c r="C572" s="822" t="s">
        <v>5340</v>
      </c>
      <c r="D572" s="822" t="s">
        <v>5867</v>
      </c>
      <c r="E572" s="822" t="s">
        <v>5851</v>
      </c>
      <c r="F572" s="831">
        <v>1</v>
      </c>
      <c r="G572" s="831">
        <v>5704.49</v>
      </c>
      <c r="H572" s="831">
        <v>0.33333333333333331</v>
      </c>
      <c r="I572" s="831">
        <v>5704.49</v>
      </c>
      <c r="J572" s="831">
        <v>3</v>
      </c>
      <c r="K572" s="831">
        <v>17113.47</v>
      </c>
      <c r="L572" s="831">
        <v>1</v>
      </c>
      <c r="M572" s="831">
        <v>5704.4900000000007</v>
      </c>
      <c r="N572" s="831"/>
      <c r="O572" s="831"/>
      <c r="P572" s="827"/>
      <c r="Q572" s="832"/>
    </row>
    <row r="573" spans="1:17" ht="14.45" customHeight="1" x14ac:dyDescent="0.2">
      <c r="A573" s="821" t="s">
        <v>571</v>
      </c>
      <c r="B573" s="822" t="s">
        <v>4958</v>
      </c>
      <c r="C573" s="822" t="s">
        <v>5340</v>
      </c>
      <c r="D573" s="822" t="s">
        <v>5868</v>
      </c>
      <c r="E573" s="822" t="s">
        <v>5869</v>
      </c>
      <c r="F573" s="831">
        <v>0.1</v>
      </c>
      <c r="G573" s="831">
        <v>1425.86</v>
      </c>
      <c r="H573" s="831"/>
      <c r="I573" s="831">
        <v>14258.599999999999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571</v>
      </c>
      <c r="B574" s="822" t="s">
        <v>4958</v>
      </c>
      <c r="C574" s="822" t="s">
        <v>5340</v>
      </c>
      <c r="D574" s="822" t="s">
        <v>5870</v>
      </c>
      <c r="E574" s="822" t="s">
        <v>5563</v>
      </c>
      <c r="F574" s="831">
        <v>0.3</v>
      </c>
      <c r="G574" s="831">
        <v>79.930000000000007</v>
      </c>
      <c r="H574" s="831"/>
      <c r="I574" s="831">
        <v>266.43333333333339</v>
      </c>
      <c r="J574" s="831"/>
      <c r="K574" s="831"/>
      <c r="L574" s="831"/>
      <c r="M574" s="831"/>
      <c r="N574" s="831">
        <v>3</v>
      </c>
      <c r="O574" s="831">
        <v>799.35</v>
      </c>
      <c r="P574" s="827"/>
      <c r="Q574" s="832">
        <v>266.45</v>
      </c>
    </row>
    <row r="575" spans="1:17" ht="14.45" customHeight="1" x14ac:dyDescent="0.2">
      <c r="A575" s="821" t="s">
        <v>571</v>
      </c>
      <c r="B575" s="822" t="s">
        <v>4958</v>
      </c>
      <c r="C575" s="822" t="s">
        <v>5340</v>
      </c>
      <c r="D575" s="822" t="s">
        <v>5871</v>
      </c>
      <c r="E575" s="822" t="s">
        <v>5712</v>
      </c>
      <c r="F575" s="831"/>
      <c r="G575" s="831"/>
      <c r="H575" s="831"/>
      <c r="I575" s="831"/>
      <c r="J575" s="831">
        <v>2</v>
      </c>
      <c r="K575" s="831">
        <v>1382.08</v>
      </c>
      <c r="L575" s="831">
        <v>1</v>
      </c>
      <c r="M575" s="831">
        <v>691.04</v>
      </c>
      <c r="N575" s="831">
        <v>5</v>
      </c>
      <c r="O575" s="831">
        <v>3348.05</v>
      </c>
      <c r="P575" s="827">
        <v>2.4224719263718457</v>
      </c>
      <c r="Q575" s="832">
        <v>669.61</v>
      </c>
    </row>
    <row r="576" spans="1:17" ht="14.45" customHeight="1" x14ac:dyDescent="0.2">
      <c r="A576" s="821" t="s">
        <v>571</v>
      </c>
      <c r="B576" s="822" t="s">
        <v>4958</v>
      </c>
      <c r="C576" s="822" t="s">
        <v>5340</v>
      </c>
      <c r="D576" s="822" t="s">
        <v>5872</v>
      </c>
      <c r="E576" s="822" t="s">
        <v>5873</v>
      </c>
      <c r="F576" s="831">
        <v>1</v>
      </c>
      <c r="G576" s="831">
        <v>2811.65</v>
      </c>
      <c r="H576" s="831"/>
      <c r="I576" s="831">
        <v>2811.65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571</v>
      </c>
      <c r="B577" s="822" t="s">
        <v>4958</v>
      </c>
      <c r="C577" s="822" t="s">
        <v>5340</v>
      </c>
      <c r="D577" s="822" t="s">
        <v>5874</v>
      </c>
      <c r="E577" s="822" t="s">
        <v>5875</v>
      </c>
      <c r="F577" s="831">
        <v>3</v>
      </c>
      <c r="G577" s="831">
        <v>20080.170000000002</v>
      </c>
      <c r="H577" s="831">
        <v>0.37500028012731978</v>
      </c>
      <c r="I577" s="831">
        <v>6693.39</v>
      </c>
      <c r="J577" s="831">
        <v>8</v>
      </c>
      <c r="K577" s="831">
        <v>53547.08</v>
      </c>
      <c r="L577" s="831">
        <v>1</v>
      </c>
      <c r="M577" s="831">
        <v>6693.3850000000002</v>
      </c>
      <c r="N577" s="831"/>
      <c r="O577" s="831"/>
      <c r="P577" s="827"/>
      <c r="Q577" s="832"/>
    </row>
    <row r="578" spans="1:17" ht="14.45" customHeight="1" x14ac:dyDescent="0.2">
      <c r="A578" s="821" t="s">
        <v>571</v>
      </c>
      <c r="B578" s="822" t="s">
        <v>4958</v>
      </c>
      <c r="C578" s="822" t="s">
        <v>5340</v>
      </c>
      <c r="D578" s="822" t="s">
        <v>5876</v>
      </c>
      <c r="E578" s="822" t="s">
        <v>5712</v>
      </c>
      <c r="F578" s="831"/>
      <c r="G578" s="831"/>
      <c r="H578" s="831"/>
      <c r="I578" s="831"/>
      <c r="J578" s="831"/>
      <c r="K578" s="831"/>
      <c r="L578" s="831"/>
      <c r="M578" s="831"/>
      <c r="N578" s="831">
        <v>2</v>
      </c>
      <c r="O578" s="831">
        <v>579.29999999999995</v>
      </c>
      <c r="P578" s="827"/>
      <c r="Q578" s="832">
        <v>289.64999999999998</v>
      </c>
    </row>
    <row r="579" spans="1:17" ht="14.45" customHeight="1" x14ac:dyDescent="0.2">
      <c r="A579" s="821" t="s">
        <v>571</v>
      </c>
      <c r="B579" s="822" t="s">
        <v>4958</v>
      </c>
      <c r="C579" s="822" t="s">
        <v>5340</v>
      </c>
      <c r="D579" s="822" t="s">
        <v>5877</v>
      </c>
      <c r="E579" s="822" t="s">
        <v>5878</v>
      </c>
      <c r="F579" s="831">
        <v>1</v>
      </c>
      <c r="G579" s="831">
        <v>5252.8</v>
      </c>
      <c r="H579" s="831">
        <v>0.5</v>
      </c>
      <c r="I579" s="831">
        <v>5252.8</v>
      </c>
      <c r="J579" s="831">
        <v>2</v>
      </c>
      <c r="K579" s="831">
        <v>10505.6</v>
      </c>
      <c r="L579" s="831">
        <v>1</v>
      </c>
      <c r="M579" s="831">
        <v>5252.8</v>
      </c>
      <c r="N579" s="831"/>
      <c r="O579" s="831"/>
      <c r="P579" s="827"/>
      <c r="Q579" s="832"/>
    </row>
    <row r="580" spans="1:17" ht="14.45" customHeight="1" x14ac:dyDescent="0.2">
      <c r="A580" s="821" t="s">
        <v>571</v>
      </c>
      <c r="B580" s="822" t="s">
        <v>4958</v>
      </c>
      <c r="C580" s="822" t="s">
        <v>5340</v>
      </c>
      <c r="D580" s="822" t="s">
        <v>5879</v>
      </c>
      <c r="E580" s="822" t="s">
        <v>5880</v>
      </c>
      <c r="F580" s="831">
        <v>11</v>
      </c>
      <c r="G580" s="831">
        <v>10518.2</v>
      </c>
      <c r="H580" s="831">
        <v>0.35483978704619884</v>
      </c>
      <c r="I580" s="831">
        <v>956.2</v>
      </c>
      <c r="J580" s="831">
        <v>31</v>
      </c>
      <c r="K580" s="831">
        <v>29642.11</v>
      </c>
      <c r="L580" s="831">
        <v>1</v>
      </c>
      <c r="M580" s="831">
        <v>956.1970967741936</v>
      </c>
      <c r="N580" s="831"/>
      <c r="O580" s="831"/>
      <c r="P580" s="827"/>
      <c r="Q580" s="832"/>
    </row>
    <row r="581" spans="1:17" ht="14.45" customHeight="1" x14ac:dyDescent="0.2">
      <c r="A581" s="821" t="s">
        <v>571</v>
      </c>
      <c r="B581" s="822" t="s">
        <v>4958</v>
      </c>
      <c r="C581" s="822" t="s">
        <v>5340</v>
      </c>
      <c r="D581" s="822" t="s">
        <v>5881</v>
      </c>
      <c r="E581" s="822" t="s">
        <v>5882</v>
      </c>
      <c r="F581" s="831">
        <v>2</v>
      </c>
      <c r="G581" s="831">
        <v>1349.92</v>
      </c>
      <c r="H581" s="831">
        <v>0.18181818181818182</v>
      </c>
      <c r="I581" s="831">
        <v>674.96</v>
      </c>
      <c r="J581" s="831">
        <v>11</v>
      </c>
      <c r="K581" s="831">
        <v>7424.56</v>
      </c>
      <c r="L581" s="831">
        <v>1</v>
      </c>
      <c r="M581" s="831">
        <v>674.96</v>
      </c>
      <c r="N581" s="831"/>
      <c r="O581" s="831"/>
      <c r="P581" s="827"/>
      <c r="Q581" s="832"/>
    </row>
    <row r="582" spans="1:17" ht="14.45" customHeight="1" x14ac:dyDescent="0.2">
      <c r="A582" s="821" t="s">
        <v>571</v>
      </c>
      <c r="B582" s="822" t="s">
        <v>4958</v>
      </c>
      <c r="C582" s="822" t="s">
        <v>5340</v>
      </c>
      <c r="D582" s="822" t="s">
        <v>5883</v>
      </c>
      <c r="E582" s="822" t="s">
        <v>5884</v>
      </c>
      <c r="F582" s="831">
        <v>6</v>
      </c>
      <c r="G582" s="831">
        <v>6195.24</v>
      </c>
      <c r="H582" s="831">
        <v>0.375</v>
      </c>
      <c r="I582" s="831">
        <v>1032.54</v>
      </c>
      <c r="J582" s="831">
        <v>16</v>
      </c>
      <c r="K582" s="831">
        <v>16520.64</v>
      </c>
      <c r="L582" s="831">
        <v>1</v>
      </c>
      <c r="M582" s="831">
        <v>1032.54</v>
      </c>
      <c r="N582" s="831"/>
      <c r="O582" s="831"/>
      <c r="P582" s="827"/>
      <c r="Q582" s="832"/>
    </row>
    <row r="583" spans="1:17" ht="14.45" customHeight="1" x14ac:dyDescent="0.2">
      <c r="A583" s="821" t="s">
        <v>571</v>
      </c>
      <c r="B583" s="822" t="s">
        <v>4958</v>
      </c>
      <c r="C583" s="822" t="s">
        <v>5340</v>
      </c>
      <c r="D583" s="822" t="s">
        <v>5885</v>
      </c>
      <c r="E583" s="822" t="s">
        <v>5886</v>
      </c>
      <c r="F583" s="831">
        <v>23</v>
      </c>
      <c r="G583" s="831">
        <v>7854.0400000000009</v>
      </c>
      <c r="H583" s="831">
        <v>1.7692387401390333</v>
      </c>
      <c r="I583" s="831">
        <v>341.48</v>
      </c>
      <c r="J583" s="831">
        <v>13</v>
      </c>
      <c r="K583" s="831">
        <v>4439.2200000000012</v>
      </c>
      <c r="L583" s="831">
        <v>1</v>
      </c>
      <c r="M583" s="831">
        <v>341.4784615384616</v>
      </c>
      <c r="N583" s="831">
        <v>14</v>
      </c>
      <c r="O583" s="831">
        <v>4780.6400000000003</v>
      </c>
      <c r="P583" s="827">
        <v>1.0769099075963793</v>
      </c>
      <c r="Q583" s="832">
        <v>341.47428571428571</v>
      </c>
    </row>
    <row r="584" spans="1:17" ht="14.45" customHeight="1" x14ac:dyDescent="0.2">
      <c r="A584" s="821" t="s">
        <v>571</v>
      </c>
      <c r="B584" s="822" t="s">
        <v>4958</v>
      </c>
      <c r="C584" s="822" t="s">
        <v>5340</v>
      </c>
      <c r="D584" s="822" t="s">
        <v>5887</v>
      </c>
      <c r="E584" s="822" t="s">
        <v>5888</v>
      </c>
      <c r="F584" s="831">
        <v>2</v>
      </c>
      <c r="G584" s="831">
        <v>21989.56</v>
      </c>
      <c r="H584" s="831"/>
      <c r="I584" s="831">
        <v>10994.78</v>
      </c>
      <c r="J584" s="831"/>
      <c r="K584" s="831"/>
      <c r="L584" s="831"/>
      <c r="M584" s="831"/>
      <c r="N584" s="831">
        <v>1</v>
      </c>
      <c r="O584" s="831">
        <v>9400</v>
      </c>
      <c r="P584" s="827"/>
      <c r="Q584" s="832">
        <v>9400</v>
      </c>
    </row>
    <row r="585" spans="1:17" ht="14.45" customHeight="1" x14ac:dyDescent="0.2">
      <c r="A585" s="821" t="s">
        <v>571</v>
      </c>
      <c r="B585" s="822" t="s">
        <v>4958</v>
      </c>
      <c r="C585" s="822" t="s">
        <v>5340</v>
      </c>
      <c r="D585" s="822" t="s">
        <v>5889</v>
      </c>
      <c r="E585" s="822" t="s">
        <v>5890</v>
      </c>
      <c r="F585" s="831">
        <v>2.2999999999999998</v>
      </c>
      <c r="G585" s="831">
        <v>11904.8</v>
      </c>
      <c r="H585" s="831">
        <v>0.69697785792068201</v>
      </c>
      <c r="I585" s="831">
        <v>5176</v>
      </c>
      <c r="J585" s="831">
        <v>3.3000000000000003</v>
      </c>
      <c r="K585" s="831">
        <v>17080.599999999999</v>
      </c>
      <c r="L585" s="831">
        <v>1</v>
      </c>
      <c r="M585" s="831">
        <v>5175.9393939393931</v>
      </c>
      <c r="N585" s="831">
        <v>0.4</v>
      </c>
      <c r="O585" s="831">
        <v>2070</v>
      </c>
      <c r="P585" s="827">
        <v>0.12119012212685738</v>
      </c>
      <c r="Q585" s="832">
        <v>5175</v>
      </c>
    </row>
    <row r="586" spans="1:17" ht="14.45" customHeight="1" x14ac:dyDescent="0.2">
      <c r="A586" s="821" t="s">
        <v>571</v>
      </c>
      <c r="B586" s="822" t="s">
        <v>4958</v>
      </c>
      <c r="C586" s="822" t="s">
        <v>5340</v>
      </c>
      <c r="D586" s="822" t="s">
        <v>5891</v>
      </c>
      <c r="E586" s="822" t="s">
        <v>5892</v>
      </c>
      <c r="F586" s="831">
        <v>4</v>
      </c>
      <c r="G586" s="831">
        <v>17547.96</v>
      </c>
      <c r="H586" s="831">
        <v>1.0864957336927752</v>
      </c>
      <c r="I586" s="831">
        <v>4386.99</v>
      </c>
      <c r="J586" s="831">
        <v>4</v>
      </c>
      <c r="K586" s="831">
        <v>16150.97</v>
      </c>
      <c r="L586" s="831">
        <v>1</v>
      </c>
      <c r="M586" s="831">
        <v>4037.7424999999998</v>
      </c>
      <c r="N586" s="831">
        <v>7</v>
      </c>
      <c r="O586" s="831">
        <v>30708.93</v>
      </c>
      <c r="P586" s="827">
        <v>1.9013675339623566</v>
      </c>
      <c r="Q586" s="832">
        <v>4386.99</v>
      </c>
    </row>
    <row r="587" spans="1:17" ht="14.45" customHeight="1" x14ac:dyDescent="0.2">
      <c r="A587" s="821" t="s">
        <v>571</v>
      </c>
      <c r="B587" s="822" t="s">
        <v>4958</v>
      </c>
      <c r="C587" s="822" t="s">
        <v>5340</v>
      </c>
      <c r="D587" s="822" t="s">
        <v>5893</v>
      </c>
      <c r="E587" s="822" t="s">
        <v>5510</v>
      </c>
      <c r="F587" s="831">
        <v>2</v>
      </c>
      <c r="G587" s="831">
        <v>1450.9</v>
      </c>
      <c r="H587" s="831"/>
      <c r="I587" s="831">
        <v>725.45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571</v>
      </c>
      <c r="B588" s="822" t="s">
        <v>4958</v>
      </c>
      <c r="C588" s="822" t="s">
        <v>5340</v>
      </c>
      <c r="D588" s="822" t="s">
        <v>5894</v>
      </c>
      <c r="E588" s="822" t="s">
        <v>5895</v>
      </c>
      <c r="F588" s="831">
        <v>4</v>
      </c>
      <c r="G588" s="831">
        <v>20445.52</v>
      </c>
      <c r="H588" s="831"/>
      <c r="I588" s="831">
        <v>5111.38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571</v>
      </c>
      <c r="B589" s="822" t="s">
        <v>4958</v>
      </c>
      <c r="C589" s="822" t="s">
        <v>5340</v>
      </c>
      <c r="D589" s="822" t="s">
        <v>5896</v>
      </c>
      <c r="E589" s="822" t="s">
        <v>5897</v>
      </c>
      <c r="F589" s="831">
        <v>2</v>
      </c>
      <c r="G589" s="831">
        <v>17892.599999999999</v>
      </c>
      <c r="H589" s="831">
        <v>0.66666666666666663</v>
      </c>
      <c r="I589" s="831">
        <v>8946.2999999999993</v>
      </c>
      <c r="J589" s="831">
        <v>3</v>
      </c>
      <c r="K589" s="831">
        <v>26838.899999999998</v>
      </c>
      <c r="L589" s="831">
        <v>1</v>
      </c>
      <c r="M589" s="831">
        <v>8946.2999999999993</v>
      </c>
      <c r="N589" s="831">
        <v>2</v>
      </c>
      <c r="O589" s="831">
        <v>16978.599999999999</v>
      </c>
      <c r="P589" s="827">
        <v>0.63261161970125457</v>
      </c>
      <c r="Q589" s="832">
        <v>8489.2999999999993</v>
      </c>
    </row>
    <row r="590" spans="1:17" ht="14.45" customHeight="1" x14ac:dyDescent="0.2">
      <c r="A590" s="821" t="s">
        <v>571</v>
      </c>
      <c r="B590" s="822" t="s">
        <v>4958</v>
      </c>
      <c r="C590" s="822" t="s">
        <v>5340</v>
      </c>
      <c r="D590" s="822" t="s">
        <v>5898</v>
      </c>
      <c r="E590" s="822" t="s">
        <v>5899</v>
      </c>
      <c r="F590" s="831">
        <v>2</v>
      </c>
      <c r="G590" s="831">
        <v>8210</v>
      </c>
      <c r="H590" s="831"/>
      <c r="I590" s="831">
        <v>4105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571</v>
      </c>
      <c r="B591" s="822" t="s">
        <v>4958</v>
      </c>
      <c r="C591" s="822" t="s">
        <v>5340</v>
      </c>
      <c r="D591" s="822" t="s">
        <v>5900</v>
      </c>
      <c r="E591" s="822" t="s">
        <v>5901</v>
      </c>
      <c r="F591" s="831">
        <v>1</v>
      </c>
      <c r="G591" s="831">
        <v>8669.48</v>
      </c>
      <c r="H591" s="831">
        <v>1</v>
      </c>
      <c r="I591" s="831">
        <v>8669.48</v>
      </c>
      <c r="J591" s="831">
        <v>1</v>
      </c>
      <c r="K591" s="831">
        <v>8669.48</v>
      </c>
      <c r="L591" s="831">
        <v>1</v>
      </c>
      <c r="M591" s="831">
        <v>8669.48</v>
      </c>
      <c r="N591" s="831"/>
      <c r="O591" s="831"/>
      <c r="P591" s="827"/>
      <c r="Q591" s="832"/>
    </row>
    <row r="592" spans="1:17" ht="14.45" customHeight="1" x14ac:dyDescent="0.2">
      <c r="A592" s="821" t="s">
        <v>571</v>
      </c>
      <c r="B592" s="822" t="s">
        <v>4958</v>
      </c>
      <c r="C592" s="822" t="s">
        <v>5340</v>
      </c>
      <c r="D592" s="822" t="s">
        <v>5902</v>
      </c>
      <c r="E592" s="822" t="s">
        <v>5851</v>
      </c>
      <c r="F592" s="831">
        <v>2</v>
      </c>
      <c r="G592" s="831">
        <v>13764.3</v>
      </c>
      <c r="H592" s="831"/>
      <c r="I592" s="831">
        <v>6882.15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571</v>
      </c>
      <c r="B593" s="822" t="s">
        <v>4958</v>
      </c>
      <c r="C593" s="822" t="s">
        <v>5340</v>
      </c>
      <c r="D593" s="822" t="s">
        <v>5903</v>
      </c>
      <c r="E593" s="822" t="s">
        <v>5904</v>
      </c>
      <c r="F593" s="831">
        <v>2</v>
      </c>
      <c r="G593" s="831">
        <v>10173.16</v>
      </c>
      <c r="H593" s="831">
        <v>0.66666666666666663</v>
      </c>
      <c r="I593" s="831">
        <v>5086.58</v>
      </c>
      <c r="J593" s="831">
        <v>3</v>
      </c>
      <c r="K593" s="831">
        <v>15259.74</v>
      </c>
      <c r="L593" s="831">
        <v>1</v>
      </c>
      <c r="M593" s="831">
        <v>5086.58</v>
      </c>
      <c r="N593" s="831">
        <v>1</v>
      </c>
      <c r="O593" s="831">
        <v>744.51</v>
      </c>
      <c r="P593" s="827">
        <v>4.8789166787900712E-2</v>
      </c>
      <c r="Q593" s="832">
        <v>744.51</v>
      </c>
    </row>
    <row r="594" spans="1:17" ht="14.45" customHeight="1" x14ac:dyDescent="0.2">
      <c r="A594" s="821" t="s">
        <v>571</v>
      </c>
      <c r="B594" s="822" t="s">
        <v>4958</v>
      </c>
      <c r="C594" s="822" t="s">
        <v>5340</v>
      </c>
      <c r="D594" s="822" t="s">
        <v>5905</v>
      </c>
      <c r="E594" s="822" t="s">
        <v>5906</v>
      </c>
      <c r="F594" s="831">
        <v>2</v>
      </c>
      <c r="G594" s="831">
        <v>39703.5</v>
      </c>
      <c r="H594" s="831">
        <v>0.66666666666666663</v>
      </c>
      <c r="I594" s="831">
        <v>19851.75</v>
      </c>
      <c r="J594" s="831">
        <v>3</v>
      </c>
      <c r="K594" s="831">
        <v>59555.25</v>
      </c>
      <c r="L594" s="831">
        <v>1</v>
      </c>
      <c r="M594" s="831">
        <v>19851.75</v>
      </c>
      <c r="N594" s="831">
        <v>1</v>
      </c>
      <c r="O594" s="831">
        <v>19851.75</v>
      </c>
      <c r="P594" s="827">
        <v>0.33333333333333331</v>
      </c>
      <c r="Q594" s="832">
        <v>19851.75</v>
      </c>
    </row>
    <row r="595" spans="1:17" ht="14.45" customHeight="1" x14ac:dyDescent="0.2">
      <c r="A595" s="821" t="s">
        <v>571</v>
      </c>
      <c r="B595" s="822" t="s">
        <v>4958</v>
      </c>
      <c r="C595" s="822" t="s">
        <v>5340</v>
      </c>
      <c r="D595" s="822" t="s">
        <v>5907</v>
      </c>
      <c r="E595" s="822" t="s">
        <v>5908</v>
      </c>
      <c r="F595" s="831">
        <v>1</v>
      </c>
      <c r="G595" s="831">
        <v>9751.4599999999991</v>
      </c>
      <c r="H595" s="831">
        <v>0.5</v>
      </c>
      <c r="I595" s="831">
        <v>9751.4599999999991</v>
      </c>
      <c r="J595" s="831">
        <v>2</v>
      </c>
      <c r="K595" s="831">
        <v>19502.919999999998</v>
      </c>
      <c r="L595" s="831">
        <v>1</v>
      </c>
      <c r="M595" s="831">
        <v>9751.4599999999991</v>
      </c>
      <c r="N595" s="831">
        <v>1</v>
      </c>
      <c r="O595" s="831">
        <v>7364.84</v>
      </c>
      <c r="P595" s="827">
        <v>0.37762755525839214</v>
      </c>
      <c r="Q595" s="832">
        <v>7364.84</v>
      </c>
    </row>
    <row r="596" spans="1:17" ht="14.45" customHeight="1" x14ac:dyDescent="0.2">
      <c r="A596" s="821" t="s">
        <v>571</v>
      </c>
      <c r="B596" s="822" t="s">
        <v>4958</v>
      </c>
      <c r="C596" s="822" t="s">
        <v>5340</v>
      </c>
      <c r="D596" s="822" t="s">
        <v>5909</v>
      </c>
      <c r="E596" s="822" t="s">
        <v>5446</v>
      </c>
      <c r="F596" s="831">
        <v>1</v>
      </c>
      <c r="G596" s="831">
        <v>1916.24</v>
      </c>
      <c r="H596" s="831">
        <v>1</v>
      </c>
      <c r="I596" s="831">
        <v>1916.24</v>
      </c>
      <c r="J596" s="831">
        <v>1</v>
      </c>
      <c r="K596" s="831">
        <v>1916.24</v>
      </c>
      <c r="L596" s="831">
        <v>1</v>
      </c>
      <c r="M596" s="831">
        <v>1916.24</v>
      </c>
      <c r="N596" s="831"/>
      <c r="O596" s="831"/>
      <c r="P596" s="827"/>
      <c r="Q596" s="832"/>
    </row>
    <row r="597" spans="1:17" ht="14.45" customHeight="1" x14ac:dyDescent="0.2">
      <c r="A597" s="821" t="s">
        <v>571</v>
      </c>
      <c r="B597" s="822" t="s">
        <v>4958</v>
      </c>
      <c r="C597" s="822" t="s">
        <v>5340</v>
      </c>
      <c r="D597" s="822" t="s">
        <v>5909</v>
      </c>
      <c r="E597" s="822" t="s">
        <v>5447</v>
      </c>
      <c r="F597" s="831"/>
      <c r="G597" s="831"/>
      <c r="H597" s="831"/>
      <c r="I597" s="831"/>
      <c r="J597" s="831"/>
      <c r="K597" s="831"/>
      <c r="L597" s="831"/>
      <c r="M597" s="831"/>
      <c r="N597" s="831">
        <v>2</v>
      </c>
      <c r="O597" s="831">
        <v>3274.98</v>
      </c>
      <c r="P597" s="827"/>
      <c r="Q597" s="832">
        <v>1637.49</v>
      </c>
    </row>
    <row r="598" spans="1:17" ht="14.45" customHeight="1" x14ac:dyDescent="0.2">
      <c r="A598" s="821" t="s">
        <v>571</v>
      </c>
      <c r="B598" s="822" t="s">
        <v>4958</v>
      </c>
      <c r="C598" s="822" t="s">
        <v>5340</v>
      </c>
      <c r="D598" s="822" t="s">
        <v>5910</v>
      </c>
      <c r="E598" s="822" t="s">
        <v>5467</v>
      </c>
      <c r="F598" s="831">
        <v>1</v>
      </c>
      <c r="G598" s="831">
        <v>1206</v>
      </c>
      <c r="H598" s="831">
        <v>0.33333333333333331</v>
      </c>
      <c r="I598" s="831">
        <v>1206</v>
      </c>
      <c r="J598" s="831">
        <v>3</v>
      </c>
      <c r="K598" s="831">
        <v>3618</v>
      </c>
      <c r="L598" s="831">
        <v>1</v>
      </c>
      <c r="M598" s="831">
        <v>1206</v>
      </c>
      <c r="N598" s="831"/>
      <c r="O598" s="831"/>
      <c r="P598" s="827"/>
      <c r="Q598" s="832"/>
    </row>
    <row r="599" spans="1:17" ht="14.45" customHeight="1" x14ac:dyDescent="0.2">
      <c r="A599" s="821" t="s">
        <v>571</v>
      </c>
      <c r="B599" s="822" t="s">
        <v>4958</v>
      </c>
      <c r="C599" s="822" t="s">
        <v>5340</v>
      </c>
      <c r="D599" s="822" t="s">
        <v>5911</v>
      </c>
      <c r="E599" s="822" t="s">
        <v>5912</v>
      </c>
      <c r="F599" s="831">
        <v>2</v>
      </c>
      <c r="G599" s="831">
        <v>10465.200000000001</v>
      </c>
      <c r="H599" s="831"/>
      <c r="I599" s="831">
        <v>5232.6000000000004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571</v>
      </c>
      <c r="B600" s="822" t="s">
        <v>4958</v>
      </c>
      <c r="C600" s="822" t="s">
        <v>5340</v>
      </c>
      <c r="D600" s="822" t="s">
        <v>5913</v>
      </c>
      <c r="E600" s="822" t="s">
        <v>5727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269.45</v>
      </c>
      <c r="P600" s="827"/>
      <c r="Q600" s="832">
        <v>269.45</v>
      </c>
    </row>
    <row r="601" spans="1:17" ht="14.45" customHeight="1" x14ac:dyDescent="0.2">
      <c r="A601" s="821" t="s">
        <v>571</v>
      </c>
      <c r="B601" s="822" t="s">
        <v>4958</v>
      </c>
      <c r="C601" s="822" t="s">
        <v>5340</v>
      </c>
      <c r="D601" s="822" t="s">
        <v>5914</v>
      </c>
      <c r="E601" s="822" t="s">
        <v>5915</v>
      </c>
      <c r="F601" s="831">
        <v>1</v>
      </c>
      <c r="G601" s="831">
        <v>2208.4899999999998</v>
      </c>
      <c r="H601" s="831"/>
      <c r="I601" s="831">
        <v>2208.4899999999998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571</v>
      </c>
      <c r="B602" s="822" t="s">
        <v>4958</v>
      </c>
      <c r="C602" s="822" t="s">
        <v>5340</v>
      </c>
      <c r="D602" s="822" t="s">
        <v>5916</v>
      </c>
      <c r="E602" s="822" t="s">
        <v>5851</v>
      </c>
      <c r="F602" s="831">
        <v>2</v>
      </c>
      <c r="G602" s="831">
        <v>13764.3</v>
      </c>
      <c r="H602" s="831"/>
      <c r="I602" s="831">
        <v>6882.15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571</v>
      </c>
      <c r="B603" s="822" t="s">
        <v>4958</v>
      </c>
      <c r="C603" s="822" t="s">
        <v>5340</v>
      </c>
      <c r="D603" s="822" t="s">
        <v>5917</v>
      </c>
      <c r="E603" s="822" t="s">
        <v>5359</v>
      </c>
      <c r="F603" s="831">
        <v>1</v>
      </c>
      <c r="G603" s="831">
        <v>4039.02</v>
      </c>
      <c r="H603" s="831"/>
      <c r="I603" s="831">
        <v>4039.02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571</v>
      </c>
      <c r="B604" s="822" t="s">
        <v>4958</v>
      </c>
      <c r="C604" s="822" t="s">
        <v>5340</v>
      </c>
      <c r="D604" s="822" t="s">
        <v>5917</v>
      </c>
      <c r="E604" s="822" t="s">
        <v>5918</v>
      </c>
      <c r="F604" s="831"/>
      <c r="G604" s="831"/>
      <c r="H604" s="831"/>
      <c r="I604" s="831"/>
      <c r="J604" s="831">
        <v>1</v>
      </c>
      <c r="K604" s="831">
        <v>4039.02</v>
      </c>
      <c r="L604" s="831">
        <v>1</v>
      </c>
      <c r="M604" s="831">
        <v>4039.02</v>
      </c>
      <c r="N604" s="831"/>
      <c r="O604" s="831"/>
      <c r="P604" s="827"/>
      <c r="Q604" s="832"/>
    </row>
    <row r="605" spans="1:17" ht="14.45" customHeight="1" x14ac:dyDescent="0.2">
      <c r="A605" s="821" t="s">
        <v>571</v>
      </c>
      <c r="B605" s="822" t="s">
        <v>4958</v>
      </c>
      <c r="C605" s="822" t="s">
        <v>5340</v>
      </c>
      <c r="D605" s="822" t="s">
        <v>5919</v>
      </c>
      <c r="E605" s="822" t="s">
        <v>5920</v>
      </c>
      <c r="F605" s="831">
        <v>1</v>
      </c>
      <c r="G605" s="831">
        <v>4963</v>
      </c>
      <c r="H605" s="831"/>
      <c r="I605" s="831">
        <v>4963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571</v>
      </c>
      <c r="B606" s="822" t="s">
        <v>4958</v>
      </c>
      <c r="C606" s="822" t="s">
        <v>5340</v>
      </c>
      <c r="D606" s="822" t="s">
        <v>5921</v>
      </c>
      <c r="E606" s="822" t="s">
        <v>5922</v>
      </c>
      <c r="F606" s="831"/>
      <c r="G606" s="831"/>
      <c r="H606" s="831"/>
      <c r="I606" s="831"/>
      <c r="J606" s="831"/>
      <c r="K606" s="831"/>
      <c r="L606" s="831"/>
      <c r="M606" s="831"/>
      <c r="N606" s="831">
        <v>2</v>
      </c>
      <c r="O606" s="831">
        <v>18860</v>
      </c>
      <c r="P606" s="827"/>
      <c r="Q606" s="832">
        <v>9430</v>
      </c>
    </row>
    <row r="607" spans="1:17" ht="14.45" customHeight="1" x14ac:dyDescent="0.2">
      <c r="A607" s="821" t="s">
        <v>571</v>
      </c>
      <c r="B607" s="822" t="s">
        <v>4958</v>
      </c>
      <c r="C607" s="822" t="s">
        <v>5340</v>
      </c>
      <c r="D607" s="822" t="s">
        <v>5923</v>
      </c>
      <c r="E607" s="822" t="s">
        <v>5924</v>
      </c>
      <c r="F607" s="831"/>
      <c r="G607" s="831"/>
      <c r="H607" s="831"/>
      <c r="I607" s="831"/>
      <c r="J607" s="831">
        <v>5</v>
      </c>
      <c r="K607" s="831">
        <v>32691.05</v>
      </c>
      <c r="L607" s="831">
        <v>1</v>
      </c>
      <c r="M607" s="831">
        <v>6538.21</v>
      </c>
      <c r="N607" s="831"/>
      <c r="O607" s="831"/>
      <c r="P607" s="827"/>
      <c r="Q607" s="832"/>
    </row>
    <row r="608" spans="1:17" ht="14.45" customHeight="1" x14ac:dyDescent="0.2">
      <c r="A608" s="821" t="s">
        <v>571</v>
      </c>
      <c r="B608" s="822" t="s">
        <v>4958</v>
      </c>
      <c r="C608" s="822" t="s">
        <v>5340</v>
      </c>
      <c r="D608" s="822" t="s">
        <v>5925</v>
      </c>
      <c r="E608" s="822" t="s">
        <v>5342</v>
      </c>
      <c r="F608" s="831">
        <v>1</v>
      </c>
      <c r="G608" s="831">
        <v>586.48</v>
      </c>
      <c r="H608" s="831"/>
      <c r="I608" s="831">
        <v>586.48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571</v>
      </c>
      <c r="B609" s="822" t="s">
        <v>4958</v>
      </c>
      <c r="C609" s="822" t="s">
        <v>5340</v>
      </c>
      <c r="D609" s="822" t="s">
        <v>5926</v>
      </c>
      <c r="E609" s="822" t="s">
        <v>5927</v>
      </c>
      <c r="F609" s="831"/>
      <c r="G609" s="831"/>
      <c r="H609" s="831"/>
      <c r="I609" s="831"/>
      <c r="J609" s="831">
        <v>2</v>
      </c>
      <c r="K609" s="831">
        <v>16942.48</v>
      </c>
      <c r="L609" s="831">
        <v>1</v>
      </c>
      <c r="M609" s="831">
        <v>8471.24</v>
      </c>
      <c r="N609" s="831">
        <v>1</v>
      </c>
      <c r="O609" s="831">
        <v>7241.96</v>
      </c>
      <c r="P609" s="827">
        <v>0.42744391612089849</v>
      </c>
      <c r="Q609" s="832">
        <v>7241.96</v>
      </c>
    </row>
    <row r="610" spans="1:17" ht="14.45" customHeight="1" x14ac:dyDescent="0.2">
      <c r="A610" s="821" t="s">
        <v>571</v>
      </c>
      <c r="B610" s="822" t="s">
        <v>4958</v>
      </c>
      <c r="C610" s="822" t="s">
        <v>5340</v>
      </c>
      <c r="D610" s="822" t="s">
        <v>5926</v>
      </c>
      <c r="E610" s="822" t="s">
        <v>5928</v>
      </c>
      <c r="F610" s="831"/>
      <c r="G610" s="831"/>
      <c r="H610" s="831"/>
      <c r="I610" s="831"/>
      <c r="J610" s="831">
        <v>2</v>
      </c>
      <c r="K610" s="831">
        <v>15713.26</v>
      </c>
      <c r="L610" s="831">
        <v>1</v>
      </c>
      <c r="M610" s="831">
        <v>7856.63</v>
      </c>
      <c r="N610" s="831"/>
      <c r="O610" s="831"/>
      <c r="P610" s="827"/>
      <c r="Q610" s="832"/>
    </row>
    <row r="611" spans="1:17" ht="14.45" customHeight="1" x14ac:dyDescent="0.2">
      <c r="A611" s="821" t="s">
        <v>571</v>
      </c>
      <c r="B611" s="822" t="s">
        <v>4958</v>
      </c>
      <c r="C611" s="822" t="s">
        <v>5340</v>
      </c>
      <c r="D611" s="822" t="s">
        <v>5929</v>
      </c>
      <c r="E611" s="822" t="s">
        <v>5930</v>
      </c>
      <c r="F611" s="831">
        <v>1</v>
      </c>
      <c r="G611" s="831">
        <v>11431</v>
      </c>
      <c r="H611" s="831"/>
      <c r="I611" s="831">
        <v>11431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571</v>
      </c>
      <c r="B612" s="822" t="s">
        <v>4958</v>
      </c>
      <c r="C612" s="822" t="s">
        <v>5340</v>
      </c>
      <c r="D612" s="822" t="s">
        <v>5931</v>
      </c>
      <c r="E612" s="822" t="s">
        <v>5932</v>
      </c>
      <c r="F612" s="831">
        <v>1</v>
      </c>
      <c r="G612" s="831">
        <v>9888.98</v>
      </c>
      <c r="H612" s="831">
        <v>1</v>
      </c>
      <c r="I612" s="831">
        <v>9888.98</v>
      </c>
      <c r="J612" s="831">
        <v>1</v>
      </c>
      <c r="K612" s="831">
        <v>9888.98</v>
      </c>
      <c r="L612" s="831">
        <v>1</v>
      </c>
      <c r="M612" s="831">
        <v>9888.98</v>
      </c>
      <c r="N612" s="831">
        <v>1</v>
      </c>
      <c r="O612" s="831">
        <v>9888.98</v>
      </c>
      <c r="P612" s="827">
        <v>1</v>
      </c>
      <c r="Q612" s="832">
        <v>9888.98</v>
      </c>
    </row>
    <row r="613" spans="1:17" ht="14.45" customHeight="1" x14ac:dyDescent="0.2">
      <c r="A613" s="821" t="s">
        <v>571</v>
      </c>
      <c r="B613" s="822" t="s">
        <v>4958</v>
      </c>
      <c r="C613" s="822" t="s">
        <v>5340</v>
      </c>
      <c r="D613" s="822" t="s">
        <v>5933</v>
      </c>
      <c r="E613" s="822" t="s">
        <v>5934</v>
      </c>
      <c r="F613" s="831"/>
      <c r="G613" s="831"/>
      <c r="H613" s="831"/>
      <c r="I613" s="831"/>
      <c r="J613" s="831"/>
      <c r="K613" s="831"/>
      <c r="L613" s="831"/>
      <c r="M613" s="831"/>
      <c r="N613" s="831">
        <v>2</v>
      </c>
      <c r="O613" s="831">
        <v>29600</v>
      </c>
      <c r="P613" s="827"/>
      <c r="Q613" s="832">
        <v>14800</v>
      </c>
    </row>
    <row r="614" spans="1:17" ht="14.45" customHeight="1" x14ac:dyDescent="0.2">
      <c r="A614" s="821" t="s">
        <v>571</v>
      </c>
      <c r="B614" s="822" t="s">
        <v>4958</v>
      </c>
      <c r="C614" s="822" t="s">
        <v>5340</v>
      </c>
      <c r="D614" s="822" t="s">
        <v>5935</v>
      </c>
      <c r="E614" s="822" t="s">
        <v>5864</v>
      </c>
      <c r="F614" s="831">
        <v>0.1</v>
      </c>
      <c r="G614" s="831">
        <v>550.19000000000005</v>
      </c>
      <c r="H614" s="831">
        <v>0.20000000000000004</v>
      </c>
      <c r="I614" s="831">
        <v>5501.9000000000005</v>
      </c>
      <c r="J614" s="831">
        <v>0.5</v>
      </c>
      <c r="K614" s="831">
        <v>2750.95</v>
      </c>
      <c r="L614" s="831">
        <v>1</v>
      </c>
      <c r="M614" s="831">
        <v>5501.9</v>
      </c>
      <c r="N614" s="831">
        <v>0.30000000000000004</v>
      </c>
      <c r="O614" s="831">
        <v>1650.5700000000002</v>
      </c>
      <c r="P614" s="827">
        <v>0.60000000000000009</v>
      </c>
      <c r="Q614" s="832">
        <v>5501.9</v>
      </c>
    </row>
    <row r="615" spans="1:17" ht="14.45" customHeight="1" x14ac:dyDescent="0.2">
      <c r="A615" s="821" t="s">
        <v>571</v>
      </c>
      <c r="B615" s="822" t="s">
        <v>4958</v>
      </c>
      <c r="C615" s="822" t="s">
        <v>5340</v>
      </c>
      <c r="D615" s="822" t="s">
        <v>5936</v>
      </c>
      <c r="E615" s="822" t="s">
        <v>5475</v>
      </c>
      <c r="F615" s="831"/>
      <c r="G615" s="831"/>
      <c r="H615" s="831"/>
      <c r="I615" s="831"/>
      <c r="J615" s="831">
        <v>2</v>
      </c>
      <c r="K615" s="831">
        <v>23125.42</v>
      </c>
      <c r="L615" s="831">
        <v>1</v>
      </c>
      <c r="M615" s="831">
        <v>11562.71</v>
      </c>
      <c r="N615" s="831">
        <v>1</v>
      </c>
      <c r="O615" s="831">
        <v>11562.71</v>
      </c>
      <c r="P615" s="827">
        <v>0.5</v>
      </c>
      <c r="Q615" s="832">
        <v>11562.71</v>
      </c>
    </row>
    <row r="616" spans="1:17" ht="14.45" customHeight="1" x14ac:dyDescent="0.2">
      <c r="A616" s="821" t="s">
        <v>571</v>
      </c>
      <c r="B616" s="822" t="s">
        <v>4958</v>
      </c>
      <c r="C616" s="822" t="s">
        <v>5340</v>
      </c>
      <c r="D616" s="822" t="s">
        <v>5937</v>
      </c>
      <c r="E616" s="822" t="s">
        <v>5938</v>
      </c>
      <c r="F616" s="831"/>
      <c r="G616" s="831"/>
      <c r="H616" s="831"/>
      <c r="I616" s="831"/>
      <c r="J616" s="831">
        <v>10</v>
      </c>
      <c r="K616" s="831">
        <v>68010.22</v>
      </c>
      <c r="L616" s="831">
        <v>1</v>
      </c>
      <c r="M616" s="831">
        <v>6801.0219999999999</v>
      </c>
      <c r="N616" s="831">
        <v>2</v>
      </c>
      <c r="O616" s="831">
        <v>11799.72</v>
      </c>
      <c r="P616" s="827">
        <v>0.17349921820573436</v>
      </c>
      <c r="Q616" s="832">
        <v>5899.86</v>
      </c>
    </row>
    <row r="617" spans="1:17" ht="14.45" customHeight="1" x14ac:dyDescent="0.2">
      <c r="A617" s="821" t="s">
        <v>571</v>
      </c>
      <c r="B617" s="822" t="s">
        <v>4958</v>
      </c>
      <c r="C617" s="822" t="s">
        <v>5340</v>
      </c>
      <c r="D617" s="822" t="s">
        <v>5939</v>
      </c>
      <c r="E617" s="822" t="s">
        <v>5940</v>
      </c>
      <c r="F617" s="831"/>
      <c r="G617" s="831"/>
      <c r="H617" s="831"/>
      <c r="I617" s="831"/>
      <c r="J617" s="831">
        <v>21</v>
      </c>
      <c r="K617" s="831">
        <v>123375</v>
      </c>
      <c r="L617" s="831">
        <v>1</v>
      </c>
      <c r="M617" s="831">
        <v>5875</v>
      </c>
      <c r="N617" s="831">
        <v>5</v>
      </c>
      <c r="O617" s="831">
        <v>29375</v>
      </c>
      <c r="P617" s="827">
        <v>0.23809523809523808</v>
      </c>
      <c r="Q617" s="832">
        <v>5875</v>
      </c>
    </row>
    <row r="618" spans="1:17" ht="14.45" customHeight="1" x14ac:dyDescent="0.2">
      <c r="A618" s="821" t="s">
        <v>571</v>
      </c>
      <c r="B618" s="822" t="s">
        <v>4958</v>
      </c>
      <c r="C618" s="822" t="s">
        <v>5340</v>
      </c>
      <c r="D618" s="822" t="s">
        <v>5941</v>
      </c>
      <c r="E618" s="822" t="s">
        <v>5793</v>
      </c>
      <c r="F618" s="831"/>
      <c r="G618" s="831"/>
      <c r="H618" s="831"/>
      <c r="I618" s="831"/>
      <c r="J618" s="831">
        <v>1</v>
      </c>
      <c r="K618" s="831">
        <v>6977.12</v>
      </c>
      <c r="L618" s="831">
        <v>1</v>
      </c>
      <c r="M618" s="831">
        <v>6977.12</v>
      </c>
      <c r="N618" s="831">
        <v>1</v>
      </c>
      <c r="O618" s="831">
        <v>6977.12</v>
      </c>
      <c r="P618" s="827">
        <v>1</v>
      </c>
      <c r="Q618" s="832">
        <v>6977.12</v>
      </c>
    </row>
    <row r="619" spans="1:17" ht="14.45" customHeight="1" x14ac:dyDescent="0.2">
      <c r="A619" s="821" t="s">
        <v>571</v>
      </c>
      <c r="B619" s="822" t="s">
        <v>4958</v>
      </c>
      <c r="C619" s="822" t="s">
        <v>5340</v>
      </c>
      <c r="D619" s="822" t="s">
        <v>5942</v>
      </c>
      <c r="E619" s="822" t="s">
        <v>5943</v>
      </c>
      <c r="F619" s="831"/>
      <c r="G619" s="831"/>
      <c r="H619" s="831"/>
      <c r="I619" s="831"/>
      <c r="J619" s="831">
        <v>1</v>
      </c>
      <c r="K619" s="831">
        <v>4642.91</v>
      </c>
      <c r="L619" s="831">
        <v>1</v>
      </c>
      <c r="M619" s="831">
        <v>4642.91</v>
      </c>
      <c r="N619" s="831"/>
      <c r="O619" s="831"/>
      <c r="P619" s="827"/>
      <c r="Q619" s="832"/>
    </row>
    <row r="620" spans="1:17" ht="14.45" customHeight="1" x14ac:dyDescent="0.2">
      <c r="A620" s="821" t="s">
        <v>571</v>
      </c>
      <c r="B620" s="822" t="s">
        <v>4958</v>
      </c>
      <c r="C620" s="822" t="s">
        <v>5340</v>
      </c>
      <c r="D620" s="822" t="s">
        <v>5944</v>
      </c>
      <c r="E620" s="822" t="s">
        <v>5834</v>
      </c>
      <c r="F620" s="831"/>
      <c r="G620" s="831"/>
      <c r="H620" s="831"/>
      <c r="I620" s="831"/>
      <c r="J620" s="831">
        <v>1</v>
      </c>
      <c r="K620" s="831">
        <v>16714.47</v>
      </c>
      <c r="L620" s="831">
        <v>1</v>
      </c>
      <c r="M620" s="831">
        <v>16714.47</v>
      </c>
      <c r="N620" s="831"/>
      <c r="O620" s="831"/>
      <c r="P620" s="827"/>
      <c r="Q620" s="832"/>
    </row>
    <row r="621" spans="1:17" ht="14.45" customHeight="1" x14ac:dyDescent="0.2">
      <c r="A621" s="821" t="s">
        <v>571</v>
      </c>
      <c r="B621" s="822" t="s">
        <v>4958</v>
      </c>
      <c r="C621" s="822" t="s">
        <v>5340</v>
      </c>
      <c r="D621" s="822" t="s">
        <v>5945</v>
      </c>
      <c r="E621" s="822" t="s">
        <v>5946</v>
      </c>
      <c r="F621" s="831"/>
      <c r="G621" s="831"/>
      <c r="H621" s="831"/>
      <c r="I621" s="831"/>
      <c r="J621" s="831">
        <v>1</v>
      </c>
      <c r="K621" s="831">
        <v>3550.6</v>
      </c>
      <c r="L621" s="831">
        <v>1</v>
      </c>
      <c r="M621" s="831">
        <v>3550.6</v>
      </c>
      <c r="N621" s="831"/>
      <c r="O621" s="831"/>
      <c r="P621" s="827"/>
      <c r="Q621" s="832"/>
    </row>
    <row r="622" spans="1:17" ht="14.45" customHeight="1" x14ac:dyDescent="0.2">
      <c r="A622" s="821" t="s">
        <v>571</v>
      </c>
      <c r="B622" s="822" t="s">
        <v>4958</v>
      </c>
      <c r="C622" s="822" t="s">
        <v>5340</v>
      </c>
      <c r="D622" s="822" t="s">
        <v>5947</v>
      </c>
      <c r="E622" s="822" t="s">
        <v>5948</v>
      </c>
      <c r="F622" s="831"/>
      <c r="G622" s="831"/>
      <c r="H622" s="831"/>
      <c r="I622" s="831"/>
      <c r="J622" s="831">
        <v>1</v>
      </c>
      <c r="K622" s="831">
        <v>6716.5</v>
      </c>
      <c r="L622" s="831">
        <v>1</v>
      </c>
      <c r="M622" s="831">
        <v>6716.5</v>
      </c>
      <c r="N622" s="831"/>
      <c r="O622" s="831"/>
      <c r="P622" s="827"/>
      <c r="Q622" s="832"/>
    </row>
    <row r="623" spans="1:17" ht="14.45" customHeight="1" x14ac:dyDescent="0.2">
      <c r="A623" s="821" t="s">
        <v>571</v>
      </c>
      <c r="B623" s="822" t="s">
        <v>4958</v>
      </c>
      <c r="C623" s="822" t="s">
        <v>5340</v>
      </c>
      <c r="D623" s="822" t="s">
        <v>5949</v>
      </c>
      <c r="E623" s="822" t="s">
        <v>5854</v>
      </c>
      <c r="F623" s="831"/>
      <c r="G623" s="831"/>
      <c r="H623" s="831"/>
      <c r="I623" s="831"/>
      <c r="J623" s="831">
        <v>1</v>
      </c>
      <c r="K623" s="831">
        <v>224.89</v>
      </c>
      <c r="L623" s="831">
        <v>1</v>
      </c>
      <c r="M623" s="831">
        <v>224.89</v>
      </c>
      <c r="N623" s="831">
        <v>4</v>
      </c>
      <c r="O623" s="831">
        <v>899.56</v>
      </c>
      <c r="P623" s="827">
        <v>4</v>
      </c>
      <c r="Q623" s="832">
        <v>224.89</v>
      </c>
    </row>
    <row r="624" spans="1:17" ht="14.45" customHeight="1" x14ac:dyDescent="0.2">
      <c r="A624" s="821" t="s">
        <v>571</v>
      </c>
      <c r="B624" s="822" t="s">
        <v>4958</v>
      </c>
      <c r="C624" s="822" t="s">
        <v>5340</v>
      </c>
      <c r="D624" s="822" t="s">
        <v>5950</v>
      </c>
      <c r="E624" s="822" t="s">
        <v>5951</v>
      </c>
      <c r="F624" s="831">
        <v>5</v>
      </c>
      <c r="G624" s="831">
        <v>1132.25</v>
      </c>
      <c r="H624" s="831">
        <v>5</v>
      </c>
      <c r="I624" s="831">
        <v>226.45</v>
      </c>
      <c r="J624" s="831">
        <v>1</v>
      </c>
      <c r="K624" s="831">
        <v>226.45</v>
      </c>
      <c r="L624" s="831">
        <v>1</v>
      </c>
      <c r="M624" s="831">
        <v>226.45</v>
      </c>
      <c r="N624" s="831">
        <v>6</v>
      </c>
      <c r="O624" s="831">
        <v>1157.99</v>
      </c>
      <c r="P624" s="827">
        <v>5.1136674762640766</v>
      </c>
      <c r="Q624" s="832">
        <v>192.99833333333333</v>
      </c>
    </row>
    <row r="625" spans="1:17" ht="14.45" customHeight="1" x14ac:dyDescent="0.2">
      <c r="A625" s="821" t="s">
        <v>571</v>
      </c>
      <c r="B625" s="822" t="s">
        <v>4958</v>
      </c>
      <c r="C625" s="822" t="s">
        <v>5340</v>
      </c>
      <c r="D625" s="822" t="s">
        <v>5952</v>
      </c>
      <c r="E625" s="822" t="s">
        <v>5730</v>
      </c>
      <c r="F625" s="831"/>
      <c r="G625" s="831"/>
      <c r="H625" s="831"/>
      <c r="I625" s="831"/>
      <c r="J625" s="831">
        <v>3</v>
      </c>
      <c r="K625" s="831">
        <v>30988.32</v>
      </c>
      <c r="L625" s="831">
        <v>1</v>
      </c>
      <c r="M625" s="831">
        <v>10329.44</v>
      </c>
      <c r="N625" s="831">
        <v>2</v>
      </c>
      <c r="O625" s="831">
        <v>20658.88</v>
      </c>
      <c r="P625" s="827">
        <v>0.66666666666666674</v>
      </c>
      <c r="Q625" s="832">
        <v>10329.44</v>
      </c>
    </row>
    <row r="626" spans="1:17" ht="14.45" customHeight="1" x14ac:dyDescent="0.2">
      <c r="A626" s="821" t="s">
        <v>571</v>
      </c>
      <c r="B626" s="822" t="s">
        <v>4958</v>
      </c>
      <c r="C626" s="822" t="s">
        <v>5340</v>
      </c>
      <c r="D626" s="822" t="s">
        <v>5953</v>
      </c>
      <c r="E626" s="822" t="s">
        <v>5954</v>
      </c>
      <c r="F626" s="831">
        <v>3</v>
      </c>
      <c r="G626" s="831">
        <v>32123.129999999997</v>
      </c>
      <c r="H626" s="831">
        <v>0.75</v>
      </c>
      <c r="I626" s="831">
        <v>10707.71</v>
      </c>
      <c r="J626" s="831">
        <v>4</v>
      </c>
      <c r="K626" s="831">
        <v>42830.84</v>
      </c>
      <c r="L626" s="831">
        <v>1</v>
      </c>
      <c r="M626" s="831">
        <v>10707.71</v>
      </c>
      <c r="N626" s="831">
        <v>3</v>
      </c>
      <c r="O626" s="831">
        <v>27463.14</v>
      </c>
      <c r="P626" s="827">
        <v>0.64120012589059661</v>
      </c>
      <c r="Q626" s="832">
        <v>9154.3799999999992</v>
      </c>
    </row>
    <row r="627" spans="1:17" ht="14.45" customHeight="1" x14ac:dyDescent="0.2">
      <c r="A627" s="821" t="s">
        <v>571</v>
      </c>
      <c r="B627" s="822" t="s">
        <v>4958</v>
      </c>
      <c r="C627" s="822" t="s">
        <v>5340</v>
      </c>
      <c r="D627" s="822" t="s">
        <v>5955</v>
      </c>
      <c r="E627" s="822" t="s">
        <v>5864</v>
      </c>
      <c r="F627" s="831"/>
      <c r="G627" s="831"/>
      <c r="H627" s="831"/>
      <c r="I627" s="831"/>
      <c r="J627" s="831">
        <v>0.2</v>
      </c>
      <c r="K627" s="831">
        <v>1215.7</v>
      </c>
      <c r="L627" s="831">
        <v>1</v>
      </c>
      <c r="M627" s="831">
        <v>6078.5</v>
      </c>
      <c r="N627" s="831"/>
      <c r="O627" s="831"/>
      <c r="P627" s="827"/>
      <c r="Q627" s="832"/>
    </row>
    <row r="628" spans="1:17" ht="14.45" customHeight="1" x14ac:dyDescent="0.2">
      <c r="A628" s="821" t="s">
        <v>571</v>
      </c>
      <c r="B628" s="822" t="s">
        <v>4958</v>
      </c>
      <c r="C628" s="822" t="s">
        <v>5340</v>
      </c>
      <c r="D628" s="822" t="s">
        <v>5956</v>
      </c>
      <c r="E628" s="822" t="s">
        <v>5625</v>
      </c>
      <c r="F628" s="831"/>
      <c r="G628" s="831"/>
      <c r="H628" s="831"/>
      <c r="I628" s="831"/>
      <c r="J628" s="831">
        <v>1</v>
      </c>
      <c r="K628" s="831">
        <v>6837.93</v>
      </c>
      <c r="L628" s="831">
        <v>1</v>
      </c>
      <c r="M628" s="831">
        <v>6837.93</v>
      </c>
      <c r="N628" s="831"/>
      <c r="O628" s="831"/>
      <c r="P628" s="827"/>
      <c r="Q628" s="832"/>
    </row>
    <row r="629" spans="1:17" ht="14.45" customHeight="1" x14ac:dyDescent="0.2">
      <c r="A629" s="821" t="s">
        <v>571</v>
      </c>
      <c r="B629" s="822" t="s">
        <v>4958</v>
      </c>
      <c r="C629" s="822" t="s">
        <v>5340</v>
      </c>
      <c r="D629" s="822" t="s">
        <v>5957</v>
      </c>
      <c r="E629" s="822" t="s">
        <v>5641</v>
      </c>
      <c r="F629" s="831"/>
      <c r="G629" s="831"/>
      <c r="H629" s="831"/>
      <c r="I629" s="831"/>
      <c r="J629" s="831">
        <v>1</v>
      </c>
      <c r="K629" s="831">
        <v>1824.41</v>
      </c>
      <c r="L629" s="831">
        <v>1</v>
      </c>
      <c r="M629" s="831">
        <v>1824.41</v>
      </c>
      <c r="N629" s="831"/>
      <c r="O629" s="831"/>
      <c r="P629" s="827"/>
      <c r="Q629" s="832"/>
    </row>
    <row r="630" spans="1:17" ht="14.45" customHeight="1" x14ac:dyDescent="0.2">
      <c r="A630" s="821" t="s">
        <v>571</v>
      </c>
      <c r="B630" s="822" t="s">
        <v>4958</v>
      </c>
      <c r="C630" s="822" t="s">
        <v>5340</v>
      </c>
      <c r="D630" s="822" t="s">
        <v>5958</v>
      </c>
      <c r="E630" s="822" t="s">
        <v>5959</v>
      </c>
      <c r="F630" s="831"/>
      <c r="G630" s="831"/>
      <c r="H630" s="831"/>
      <c r="I630" s="831"/>
      <c r="J630" s="831"/>
      <c r="K630" s="831"/>
      <c r="L630" s="831"/>
      <c r="M630" s="831"/>
      <c r="N630" s="831">
        <v>3</v>
      </c>
      <c r="O630" s="831">
        <v>6567.45</v>
      </c>
      <c r="P630" s="827"/>
      <c r="Q630" s="832">
        <v>2189.15</v>
      </c>
    </row>
    <row r="631" spans="1:17" ht="14.45" customHeight="1" x14ac:dyDescent="0.2">
      <c r="A631" s="821" t="s">
        <v>571</v>
      </c>
      <c r="B631" s="822" t="s">
        <v>4958</v>
      </c>
      <c r="C631" s="822" t="s">
        <v>5340</v>
      </c>
      <c r="D631" s="822" t="s">
        <v>5960</v>
      </c>
      <c r="E631" s="822" t="s">
        <v>5961</v>
      </c>
      <c r="F631" s="831"/>
      <c r="G631" s="831"/>
      <c r="H631" s="831"/>
      <c r="I631" s="831"/>
      <c r="J631" s="831">
        <v>1</v>
      </c>
      <c r="K631" s="831">
        <v>10830</v>
      </c>
      <c r="L631" s="831">
        <v>1</v>
      </c>
      <c r="M631" s="831">
        <v>10830</v>
      </c>
      <c r="N631" s="831"/>
      <c r="O631" s="831"/>
      <c r="P631" s="827"/>
      <c r="Q631" s="832"/>
    </row>
    <row r="632" spans="1:17" ht="14.45" customHeight="1" x14ac:dyDescent="0.2">
      <c r="A632" s="821" t="s">
        <v>571</v>
      </c>
      <c r="B632" s="822" t="s">
        <v>4958</v>
      </c>
      <c r="C632" s="822" t="s">
        <v>5340</v>
      </c>
      <c r="D632" s="822" t="s">
        <v>5962</v>
      </c>
      <c r="E632" s="822" t="s">
        <v>5963</v>
      </c>
      <c r="F632" s="831"/>
      <c r="G632" s="831"/>
      <c r="H632" s="831"/>
      <c r="I632" s="831"/>
      <c r="J632" s="831">
        <v>1</v>
      </c>
      <c r="K632" s="831">
        <v>1093</v>
      </c>
      <c r="L632" s="831">
        <v>1</v>
      </c>
      <c r="M632" s="831">
        <v>1093</v>
      </c>
      <c r="N632" s="831"/>
      <c r="O632" s="831"/>
      <c r="P632" s="827"/>
      <c r="Q632" s="832"/>
    </row>
    <row r="633" spans="1:17" ht="14.45" customHeight="1" x14ac:dyDescent="0.2">
      <c r="A633" s="821" t="s">
        <v>571</v>
      </c>
      <c r="B633" s="822" t="s">
        <v>4958</v>
      </c>
      <c r="C633" s="822" t="s">
        <v>5340</v>
      </c>
      <c r="D633" s="822" t="s">
        <v>5964</v>
      </c>
      <c r="E633" s="822" t="s">
        <v>5932</v>
      </c>
      <c r="F633" s="831"/>
      <c r="G633" s="831"/>
      <c r="H633" s="831"/>
      <c r="I633" s="831"/>
      <c r="J633" s="831">
        <v>1</v>
      </c>
      <c r="K633" s="831">
        <v>9231.93</v>
      </c>
      <c r="L633" s="831">
        <v>1</v>
      </c>
      <c r="M633" s="831">
        <v>9231.93</v>
      </c>
      <c r="N633" s="831">
        <v>1</v>
      </c>
      <c r="O633" s="831">
        <v>9231.93</v>
      </c>
      <c r="P633" s="827">
        <v>1</v>
      </c>
      <c r="Q633" s="832">
        <v>9231.93</v>
      </c>
    </row>
    <row r="634" spans="1:17" ht="14.45" customHeight="1" x14ac:dyDescent="0.2">
      <c r="A634" s="821" t="s">
        <v>571</v>
      </c>
      <c r="B634" s="822" t="s">
        <v>4958</v>
      </c>
      <c r="C634" s="822" t="s">
        <v>5340</v>
      </c>
      <c r="D634" s="822" t="s">
        <v>5965</v>
      </c>
      <c r="E634" s="822" t="s">
        <v>5966</v>
      </c>
      <c r="F634" s="831"/>
      <c r="G634" s="831"/>
      <c r="H634" s="831"/>
      <c r="I634" s="831"/>
      <c r="J634" s="831">
        <v>2</v>
      </c>
      <c r="K634" s="831">
        <v>33509.339999999997</v>
      </c>
      <c r="L634" s="831">
        <v>1</v>
      </c>
      <c r="M634" s="831">
        <v>16754.669999999998</v>
      </c>
      <c r="N634" s="831">
        <v>2</v>
      </c>
      <c r="O634" s="831">
        <v>31347.599999999999</v>
      </c>
      <c r="P634" s="827">
        <v>0.93548843397094661</v>
      </c>
      <c r="Q634" s="832">
        <v>15673.8</v>
      </c>
    </row>
    <row r="635" spans="1:17" ht="14.45" customHeight="1" x14ac:dyDescent="0.2">
      <c r="A635" s="821" t="s">
        <v>571</v>
      </c>
      <c r="B635" s="822" t="s">
        <v>4958</v>
      </c>
      <c r="C635" s="822" t="s">
        <v>5340</v>
      </c>
      <c r="D635" s="822" t="s">
        <v>5967</v>
      </c>
      <c r="E635" s="822" t="s">
        <v>5452</v>
      </c>
      <c r="F635" s="831"/>
      <c r="G635" s="831"/>
      <c r="H635" s="831"/>
      <c r="I635" s="831"/>
      <c r="J635" s="831">
        <v>3</v>
      </c>
      <c r="K635" s="831">
        <v>5308.5</v>
      </c>
      <c r="L635" s="831">
        <v>1</v>
      </c>
      <c r="M635" s="831">
        <v>1769.5</v>
      </c>
      <c r="N635" s="831"/>
      <c r="O635" s="831"/>
      <c r="P635" s="827"/>
      <c r="Q635" s="832"/>
    </row>
    <row r="636" spans="1:17" ht="14.45" customHeight="1" x14ac:dyDescent="0.2">
      <c r="A636" s="821" t="s">
        <v>571</v>
      </c>
      <c r="B636" s="822" t="s">
        <v>4958</v>
      </c>
      <c r="C636" s="822" t="s">
        <v>5340</v>
      </c>
      <c r="D636" s="822" t="s">
        <v>5968</v>
      </c>
      <c r="E636" s="822" t="s">
        <v>5966</v>
      </c>
      <c r="F636" s="831"/>
      <c r="G636" s="831"/>
      <c r="H636" s="831"/>
      <c r="I636" s="831"/>
      <c r="J636" s="831">
        <v>1</v>
      </c>
      <c r="K636" s="831">
        <v>2055.0500000000002</v>
      </c>
      <c r="L636" s="831">
        <v>1</v>
      </c>
      <c r="M636" s="831">
        <v>2055.0500000000002</v>
      </c>
      <c r="N636" s="831"/>
      <c r="O636" s="831"/>
      <c r="P636" s="827"/>
      <c r="Q636" s="832"/>
    </row>
    <row r="637" spans="1:17" ht="14.45" customHeight="1" x14ac:dyDescent="0.2">
      <c r="A637" s="821" t="s">
        <v>571</v>
      </c>
      <c r="B637" s="822" t="s">
        <v>4958</v>
      </c>
      <c r="C637" s="822" t="s">
        <v>5340</v>
      </c>
      <c r="D637" s="822" t="s">
        <v>5969</v>
      </c>
      <c r="E637" s="822" t="s">
        <v>5452</v>
      </c>
      <c r="F637" s="831"/>
      <c r="G637" s="831"/>
      <c r="H637" s="831"/>
      <c r="I637" s="831"/>
      <c r="J637" s="831">
        <v>3</v>
      </c>
      <c r="K637" s="831">
        <v>4771.53</v>
      </c>
      <c r="L637" s="831">
        <v>1</v>
      </c>
      <c r="M637" s="831">
        <v>1590.51</v>
      </c>
      <c r="N637" s="831"/>
      <c r="O637" s="831"/>
      <c r="P637" s="827"/>
      <c r="Q637" s="832"/>
    </row>
    <row r="638" spans="1:17" ht="14.45" customHeight="1" x14ac:dyDescent="0.2">
      <c r="A638" s="821" t="s">
        <v>571</v>
      </c>
      <c r="B638" s="822" t="s">
        <v>4958</v>
      </c>
      <c r="C638" s="822" t="s">
        <v>5340</v>
      </c>
      <c r="D638" s="822" t="s">
        <v>5970</v>
      </c>
      <c r="E638" s="822" t="s">
        <v>5971</v>
      </c>
      <c r="F638" s="831"/>
      <c r="G638" s="831"/>
      <c r="H638" s="831"/>
      <c r="I638" s="831"/>
      <c r="J638" s="831">
        <v>1</v>
      </c>
      <c r="K638" s="831">
        <v>103.7</v>
      </c>
      <c r="L638" s="831">
        <v>1</v>
      </c>
      <c r="M638" s="831">
        <v>103.7</v>
      </c>
      <c r="N638" s="831">
        <v>73</v>
      </c>
      <c r="O638" s="831">
        <v>7797.130000000001</v>
      </c>
      <c r="P638" s="827">
        <v>75.189296046287382</v>
      </c>
      <c r="Q638" s="832">
        <v>106.81000000000002</v>
      </c>
    </row>
    <row r="639" spans="1:17" ht="14.45" customHeight="1" x14ac:dyDescent="0.2">
      <c r="A639" s="821" t="s">
        <v>571</v>
      </c>
      <c r="B639" s="822" t="s">
        <v>4958</v>
      </c>
      <c r="C639" s="822" t="s">
        <v>5340</v>
      </c>
      <c r="D639" s="822" t="s">
        <v>5972</v>
      </c>
      <c r="E639" s="822" t="s">
        <v>5966</v>
      </c>
      <c r="F639" s="831"/>
      <c r="G639" s="831"/>
      <c r="H639" s="831"/>
      <c r="I639" s="831"/>
      <c r="J639" s="831">
        <v>1</v>
      </c>
      <c r="K639" s="831">
        <v>16754.669999999998</v>
      </c>
      <c r="L639" s="831">
        <v>1</v>
      </c>
      <c r="M639" s="831">
        <v>16754.669999999998</v>
      </c>
      <c r="N639" s="831">
        <v>2</v>
      </c>
      <c r="O639" s="831">
        <v>31347.599999999999</v>
      </c>
      <c r="P639" s="827">
        <v>1.8709768679418932</v>
      </c>
      <c r="Q639" s="832">
        <v>15673.8</v>
      </c>
    </row>
    <row r="640" spans="1:17" ht="14.45" customHeight="1" x14ac:dyDescent="0.2">
      <c r="A640" s="821" t="s">
        <v>571</v>
      </c>
      <c r="B640" s="822" t="s">
        <v>4958</v>
      </c>
      <c r="C640" s="822" t="s">
        <v>5340</v>
      </c>
      <c r="D640" s="822" t="s">
        <v>5973</v>
      </c>
      <c r="E640" s="822" t="s">
        <v>5974</v>
      </c>
      <c r="F640" s="831"/>
      <c r="G640" s="831"/>
      <c r="H640" s="831"/>
      <c r="I640" s="831"/>
      <c r="J640" s="831">
        <v>1</v>
      </c>
      <c r="K640" s="831">
        <v>4509.22</v>
      </c>
      <c r="L640" s="831">
        <v>1</v>
      </c>
      <c r="M640" s="831">
        <v>4509.22</v>
      </c>
      <c r="N640" s="831"/>
      <c r="O640" s="831"/>
      <c r="P640" s="827"/>
      <c r="Q640" s="832"/>
    </row>
    <row r="641" spans="1:17" ht="14.45" customHeight="1" x14ac:dyDescent="0.2">
      <c r="A641" s="821" t="s">
        <v>571</v>
      </c>
      <c r="B641" s="822" t="s">
        <v>4958</v>
      </c>
      <c r="C641" s="822" t="s">
        <v>5340</v>
      </c>
      <c r="D641" s="822" t="s">
        <v>5973</v>
      </c>
      <c r="E641" s="822" t="s">
        <v>5975</v>
      </c>
      <c r="F641" s="831"/>
      <c r="G641" s="831"/>
      <c r="H641" s="831"/>
      <c r="I641" s="831"/>
      <c r="J641" s="831">
        <v>1</v>
      </c>
      <c r="K641" s="831">
        <v>3854.93</v>
      </c>
      <c r="L641" s="831">
        <v>1</v>
      </c>
      <c r="M641" s="831">
        <v>3854.93</v>
      </c>
      <c r="N641" s="831">
        <v>1</v>
      </c>
      <c r="O641" s="831">
        <v>3854.92</v>
      </c>
      <c r="P641" s="827">
        <v>0.99999740591917374</v>
      </c>
      <c r="Q641" s="832">
        <v>3854.92</v>
      </c>
    </row>
    <row r="642" spans="1:17" ht="14.45" customHeight="1" x14ac:dyDescent="0.2">
      <c r="A642" s="821" t="s">
        <v>571</v>
      </c>
      <c r="B642" s="822" t="s">
        <v>4958</v>
      </c>
      <c r="C642" s="822" t="s">
        <v>5340</v>
      </c>
      <c r="D642" s="822" t="s">
        <v>5976</v>
      </c>
      <c r="E642" s="822" t="s">
        <v>5977</v>
      </c>
      <c r="F642" s="831"/>
      <c r="G642" s="831"/>
      <c r="H642" s="831"/>
      <c r="I642" s="831"/>
      <c r="J642" s="831">
        <v>3</v>
      </c>
      <c r="K642" s="831">
        <v>26402.400000000001</v>
      </c>
      <c r="L642" s="831">
        <v>1</v>
      </c>
      <c r="M642" s="831">
        <v>8800.8000000000011</v>
      </c>
      <c r="N642" s="831"/>
      <c r="O642" s="831"/>
      <c r="P642" s="827"/>
      <c r="Q642" s="832"/>
    </row>
    <row r="643" spans="1:17" ht="14.45" customHeight="1" x14ac:dyDescent="0.2">
      <c r="A643" s="821" t="s">
        <v>571</v>
      </c>
      <c r="B643" s="822" t="s">
        <v>4958</v>
      </c>
      <c r="C643" s="822" t="s">
        <v>5340</v>
      </c>
      <c r="D643" s="822" t="s">
        <v>5978</v>
      </c>
      <c r="E643" s="822" t="s">
        <v>5712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604.33000000000004</v>
      </c>
      <c r="P643" s="827"/>
      <c r="Q643" s="832">
        <v>604.33000000000004</v>
      </c>
    </row>
    <row r="644" spans="1:17" ht="14.45" customHeight="1" x14ac:dyDescent="0.2">
      <c r="A644" s="821" t="s">
        <v>571</v>
      </c>
      <c r="B644" s="822" t="s">
        <v>4958</v>
      </c>
      <c r="C644" s="822" t="s">
        <v>5340</v>
      </c>
      <c r="D644" s="822" t="s">
        <v>5979</v>
      </c>
      <c r="E644" s="822" t="s">
        <v>5974</v>
      </c>
      <c r="F644" s="831"/>
      <c r="G644" s="831"/>
      <c r="H644" s="831"/>
      <c r="I644" s="831"/>
      <c r="J644" s="831">
        <v>1</v>
      </c>
      <c r="K644" s="831">
        <v>5052.2700000000004</v>
      </c>
      <c r="L644" s="831">
        <v>1</v>
      </c>
      <c r="M644" s="831">
        <v>5052.2700000000004</v>
      </c>
      <c r="N644" s="831">
        <v>7</v>
      </c>
      <c r="O644" s="831">
        <v>32432.37</v>
      </c>
      <c r="P644" s="827">
        <v>6.4193659483756802</v>
      </c>
      <c r="Q644" s="832">
        <v>4633.1957142857145</v>
      </c>
    </row>
    <row r="645" spans="1:17" ht="14.45" customHeight="1" x14ac:dyDescent="0.2">
      <c r="A645" s="821" t="s">
        <v>571</v>
      </c>
      <c r="B645" s="822" t="s">
        <v>4958</v>
      </c>
      <c r="C645" s="822" t="s">
        <v>5340</v>
      </c>
      <c r="D645" s="822" t="s">
        <v>5979</v>
      </c>
      <c r="E645" s="822" t="s">
        <v>5975</v>
      </c>
      <c r="F645" s="831"/>
      <c r="G645" s="831"/>
      <c r="H645" s="831"/>
      <c r="I645" s="831"/>
      <c r="J645" s="831">
        <v>2</v>
      </c>
      <c r="K645" s="831">
        <v>8637.76</v>
      </c>
      <c r="L645" s="831">
        <v>1</v>
      </c>
      <c r="M645" s="831">
        <v>4318.88</v>
      </c>
      <c r="N645" s="831">
        <v>2</v>
      </c>
      <c r="O645" s="831">
        <v>10104.540000000001</v>
      </c>
      <c r="P645" s="827">
        <v>1.1698102285777794</v>
      </c>
      <c r="Q645" s="832">
        <v>5052.2700000000004</v>
      </c>
    </row>
    <row r="646" spans="1:17" ht="14.45" customHeight="1" x14ac:dyDescent="0.2">
      <c r="A646" s="821" t="s">
        <v>571</v>
      </c>
      <c r="B646" s="822" t="s">
        <v>4958</v>
      </c>
      <c r="C646" s="822" t="s">
        <v>5340</v>
      </c>
      <c r="D646" s="822" t="s">
        <v>5980</v>
      </c>
      <c r="E646" s="822" t="s">
        <v>5981</v>
      </c>
      <c r="F646" s="831"/>
      <c r="G646" s="831"/>
      <c r="H646" s="831"/>
      <c r="I646" s="831"/>
      <c r="J646" s="831">
        <v>1</v>
      </c>
      <c r="K646" s="831">
        <v>5359.93</v>
      </c>
      <c r="L646" s="831">
        <v>1</v>
      </c>
      <c r="M646" s="831">
        <v>5359.93</v>
      </c>
      <c r="N646" s="831">
        <v>1</v>
      </c>
      <c r="O646" s="831">
        <v>5359.93</v>
      </c>
      <c r="P646" s="827">
        <v>1</v>
      </c>
      <c r="Q646" s="832">
        <v>5359.93</v>
      </c>
    </row>
    <row r="647" spans="1:17" ht="14.45" customHeight="1" x14ac:dyDescent="0.2">
      <c r="A647" s="821" t="s">
        <v>571</v>
      </c>
      <c r="B647" s="822" t="s">
        <v>4958</v>
      </c>
      <c r="C647" s="822" t="s">
        <v>5340</v>
      </c>
      <c r="D647" s="822" t="s">
        <v>5982</v>
      </c>
      <c r="E647" s="822" t="s">
        <v>5730</v>
      </c>
      <c r="F647" s="831"/>
      <c r="G647" s="831"/>
      <c r="H647" s="831"/>
      <c r="I647" s="831"/>
      <c r="J647" s="831"/>
      <c r="K647" s="831"/>
      <c r="L647" s="831"/>
      <c r="M647" s="831"/>
      <c r="N647" s="831">
        <v>6</v>
      </c>
      <c r="O647" s="831">
        <v>60521.58</v>
      </c>
      <c r="P647" s="827"/>
      <c r="Q647" s="832">
        <v>10086.93</v>
      </c>
    </row>
    <row r="648" spans="1:17" ht="14.45" customHeight="1" x14ac:dyDescent="0.2">
      <c r="A648" s="821" t="s">
        <v>571</v>
      </c>
      <c r="B648" s="822" t="s">
        <v>4958</v>
      </c>
      <c r="C648" s="822" t="s">
        <v>5340</v>
      </c>
      <c r="D648" s="822" t="s">
        <v>5983</v>
      </c>
      <c r="E648" s="822" t="s">
        <v>5574</v>
      </c>
      <c r="F648" s="831"/>
      <c r="G648" s="831"/>
      <c r="H648" s="831"/>
      <c r="I648" s="831"/>
      <c r="J648" s="831"/>
      <c r="K648" s="831"/>
      <c r="L648" s="831"/>
      <c r="M648" s="831"/>
      <c r="N648" s="831">
        <v>1</v>
      </c>
      <c r="O648" s="831">
        <v>1360.68</v>
      </c>
      <c r="P648" s="827"/>
      <c r="Q648" s="832">
        <v>1360.68</v>
      </c>
    </row>
    <row r="649" spans="1:17" ht="14.45" customHeight="1" x14ac:dyDescent="0.2">
      <c r="A649" s="821" t="s">
        <v>571</v>
      </c>
      <c r="B649" s="822" t="s">
        <v>4958</v>
      </c>
      <c r="C649" s="822" t="s">
        <v>5340</v>
      </c>
      <c r="D649" s="822" t="s">
        <v>5984</v>
      </c>
      <c r="E649" s="822" t="s">
        <v>5985</v>
      </c>
      <c r="F649" s="831"/>
      <c r="G649" s="831"/>
      <c r="H649" s="831"/>
      <c r="I649" s="831"/>
      <c r="J649" s="831"/>
      <c r="K649" s="831"/>
      <c r="L649" s="831"/>
      <c r="M649" s="831"/>
      <c r="N649" s="831">
        <v>1</v>
      </c>
      <c r="O649" s="831">
        <v>5309</v>
      </c>
      <c r="P649" s="827"/>
      <c r="Q649" s="832">
        <v>5309</v>
      </c>
    </row>
    <row r="650" spans="1:17" ht="14.45" customHeight="1" x14ac:dyDescent="0.2">
      <c r="A650" s="821" t="s">
        <v>571</v>
      </c>
      <c r="B650" s="822" t="s">
        <v>4958</v>
      </c>
      <c r="C650" s="822" t="s">
        <v>5340</v>
      </c>
      <c r="D650" s="822" t="s">
        <v>5986</v>
      </c>
      <c r="E650" s="822" t="s">
        <v>5543</v>
      </c>
      <c r="F650" s="831"/>
      <c r="G650" s="831"/>
      <c r="H650" s="831"/>
      <c r="I650" s="831"/>
      <c r="J650" s="831"/>
      <c r="K650" s="831"/>
      <c r="L650" s="831"/>
      <c r="M650" s="831"/>
      <c r="N650" s="831">
        <v>7</v>
      </c>
      <c r="O650" s="831">
        <v>3612.7700000000004</v>
      </c>
      <c r="P650" s="827"/>
      <c r="Q650" s="832">
        <v>516.11</v>
      </c>
    </row>
    <row r="651" spans="1:17" ht="14.45" customHeight="1" x14ac:dyDescent="0.2">
      <c r="A651" s="821" t="s">
        <v>571</v>
      </c>
      <c r="B651" s="822" t="s">
        <v>4958</v>
      </c>
      <c r="C651" s="822" t="s">
        <v>5340</v>
      </c>
      <c r="D651" s="822" t="s">
        <v>5987</v>
      </c>
      <c r="E651" s="822" t="s">
        <v>5988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5234.67</v>
      </c>
      <c r="P651" s="827"/>
      <c r="Q651" s="832">
        <v>5234.67</v>
      </c>
    </row>
    <row r="652" spans="1:17" ht="14.45" customHeight="1" x14ac:dyDescent="0.2">
      <c r="A652" s="821" t="s">
        <v>571</v>
      </c>
      <c r="B652" s="822" t="s">
        <v>4958</v>
      </c>
      <c r="C652" s="822" t="s">
        <v>5340</v>
      </c>
      <c r="D652" s="822" t="s">
        <v>5989</v>
      </c>
      <c r="E652" s="822" t="s">
        <v>5990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9188.5</v>
      </c>
      <c r="P652" s="827"/>
      <c r="Q652" s="832">
        <v>9188.5</v>
      </c>
    </row>
    <row r="653" spans="1:17" ht="14.45" customHeight="1" x14ac:dyDescent="0.2">
      <c r="A653" s="821" t="s">
        <v>571</v>
      </c>
      <c r="B653" s="822" t="s">
        <v>4958</v>
      </c>
      <c r="C653" s="822" t="s">
        <v>5340</v>
      </c>
      <c r="D653" s="822" t="s">
        <v>5991</v>
      </c>
      <c r="E653" s="822" t="s">
        <v>5992</v>
      </c>
      <c r="F653" s="831">
        <v>2</v>
      </c>
      <c r="G653" s="831">
        <v>24818.84</v>
      </c>
      <c r="H653" s="831"/>
      <c r="I653" s="831">
        <v>12409.42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571</v>
      </c>
      <c r="B654" s="822" t="s">
        <v>4958</v>
      </c>
      <c r="C654" s="822" t="s">
        <v>5340</v>
      </c>
      <c r="D654" s="822" t="s">
        <v>5993</v>
      </c>
      <c r="E654" s="822" t="s">
        <v>5389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12262.25</v>
      </c>
      <c r="P654" s="827"/>
      <c r="Q654" s="832">
        <v>12262.25</v>
      </c>
    </row>
    <row r="655" spans="1:17" ht="14.45" customHeight="1" x14ac:dyDescent="0.2">
      <c r="A655" s="821" t="s">
        <v>571</v>
      </c>
      <c r="B655" s="822" t="s">
        <v>4958</v>
      </c>
      <c r="C655" s="822" t="s">
        <v>5340</v>
      </c>
      <c r="D655" s="822" t="s">
        <v>5994</v>
      </c>
      <c r="E655" s="822" t="s">
        <v>5995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3970.4</v>
      </c>
      <c r="P655" s="827"/>
      <c r="Q655" s="832">
        <v>3970.4</v>
      </c>
    </row>
    <row r="656" spans="1:17" ht="14.45" customHeight="1" x14ac:dyDescent="0.2">
      <c r="A656" s="821" t="s">
        <v>571</v>
      </c>
      <c r="B656" s="822" t="s">
        <v>4958</v>
      </c>
      <c r="C656" s="822" t="s">
        <v>5340</v>
      </c>
      <c r="D656" s="822" t="s">
        <v>5996</v>
      </c>
      <c r="E656" s="822" t="s">
        <v>5897</v>
      </c>
      <c r="F656" s="831">
        <v>2</v>
      </c>
      <c r="G656" s="831">
        <v>15737.22</v>
      </c>
      <c r="H656" s="831">
        <v>0.66666666666666674</v>
      </c>
      <c r="I656" s="831">
        <v>7868.61</v>
      </c>
      <c r="J656" s="831">
        <v>3</v>
      </c>
      <c r="K656" s="831">
        <v>23605.829999999998</v>
      </c>
      <c r="L656" s="831">
        <v>1</v>
      </c>
      <c r="M656" s="831">
        <v>7868.61</v>
      </c>
      <c r="N656" s="831">
        <v>3</v>
      </c>
      <c r="O656" s="831">
        <v>21800.550000000003</v>
      </c>
      <c r="P656" s="827">
        <v>0.92352397691587229</v>
      </c>
      <c r="Q656" s="832">
        <v>7266.8500000000013</v>
      </c>
    </row>
    <row r="657" spans="1:17" ht="14.45" customHeight="1" x14ac:dyDescent="0.2">
      <c r="A657" s="821" t="s">
        <v>571</v>
      </c>
      <c r="B657" s="822" t="s">
        <v>4958</v>
      </c>
      <c r="C657" s="822" t="s">
        <v>5340</v>
      </c>
      <c r="D657" s="822" t="s">
        <v>5997</v>
      </c>
      <c r="E657" s="822" t="s">
        <v>5998</v>
      </c>
      <c r="F657" s="831">
        <v>6</v>
      </c>
      <c r="G657" s="831">
        <v>6205.74</v>
      </c>
      <c r="H657" s="831">
        <v>0.2782386388601692</v>
      </c>
      <c r="I657" s="831">
        <v>1034.29</v>
      </c>
      <c r="J657" s="831">
        <v>22</v>
      </c>
      <c r="K657" s="831">
        <v>22303.659999999996</v>
      </c>
      <c r="L657" s="831">
        <v>1</v>
      </c>
      <c r="M657" s="831">
        <v>1013.8027272727271</v>
      </c>
      <c r="N657" s="831">
        <v>10</v>
      </c>
      <c r="O657" s="831">
        <v>8840.5</v>
      </c>
      <c r="P657" s="827">
        <v>0.39636992314265918</v>
      </c>
      <c r="Q657" s="832">
        <v>884.05</v>
      </c>
    </row>
    <row r="658" spans="1:17" ht="14.45" customHeight="1" x14ac:dyDescent="0.2">
      <c r="A658" s="821" t="s">
        <v>571</v>
      </c>
      <c r="B658" s="822" t="s">
        <v>4958</v>
      </c>
      <c r="C658" s="822" t="s">
        <v>5340</v>
      </c>
      <c r="D658" s="822" t="s">
        <v>5999</v>
      </c>
      <c r="E658" s="822" t="s">
        <v>6000</v>
      </c>
      <c r="F658" s="831">
        <v>9</v>
      </c>
      <c r="G658" s="831">
        <v>5358.51</v>
      </c>
      <c r="H658" s="831">
        <v>0.81818181818181823</v>
      </c>
      <c r="I658" s="831">
        <v>595.39</v>
      </c>
      <c r="J658" s="831">
        <v>11</v>
      </c>
      <c r="K658" s="831">
        <v>6549.29</v>
      </c>
      <c r="L658" s="831">
        <v>1</v>
      </c>
      <c r="M658" s="831">
        <v>595.39</v>
      </c>
      <c r="N658" s="831">
        <v>8</v>
      </c>
      <c r="O658" s="831">
        <v>4330.17</v>
      </c>
      <c r="P658" s="827">
        <v>0.66116632489934024</v>
      </c>
      <c r="Q658" s="832">
        <v>541.27125000000001</v>
      </c>
    </row>
    <row r="659" spans="1:17" ht="14.45" customHeight="1" x14ac:dyDescent="0.2">
      <c r="A659" s="821" t="s">
        <v>571</v>
      </c>
      <c r="B659" s="822" t="s">
        <v>4958</v>
      </c>
      <c r="C659" s="822" t="s">
        <v>5340</v>
      </c>
      <c r="D659" s="822" t="s">
        <v>6001</v>
      </c>
      <c r="E659" s="822" t="s">
        <v>5990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18388.5</v>
      </c>
      <c r="P659" s="827"/>
      <c r="Q659" s="832">
        <v>18388.5</v>
      </c>
    </row>
    <row r="660" spans="1:17" ht="14.45" customHeight="1" x14ac:dyDescent="0.2">
      <c r="A660" s="821" t="s">
        <v>571</v>
      </c>
      <c r="B660" s="822" t="s">
        <v>4958</v>
      </c>
      <c r="C660" s="822" t="s">
        <v>5340</v>
      </c>
      <c r="D660" s="822" t="s">
        <v>6002</v>
      </c>
      <c r="E660" s="822" t="s">
        <v>6003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9006</v>
      </c>
      <c r="P660" s="827"/>
      <c r="Q660" s="832">
        <v>9006</v>
      </c>
    </row>
    <row r="661" spans="1:17" ht="14.45" customHeight="1" x14ac:dyDescent="0.2">
      <c r="A661" s="821" t="s">
        <v>571</v>
      </c>
      <c r="B661" s="822" t="s">
        <v>4958</v>
      </c>
      <c r="C661" s="822" t="s">
        <v>5340</v>
      </c>
      <c r="D661" s="822" t="s">
        <v>6004</v>
      </c>
      <c r="E661" s="822" t="s">
        <v>5932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8520.98</v>
      </c>
      <c r="P661" s="827"/>
      <c r="Q661" s="832">
        <v>8520.98</v>
      </c>
    </row>
    <row r="662" spans="1:17" ht="14.45" customHeight="1" x14ac:dyDescent="0.2">
      <c r="A662" s="821" t="s">
        <v>571</v>
      </c>
      <c r="B662" s="822" t="s">
        <v>4958</v>
      </c>
      <c r="C662" s="822" t="s">
        <v>5340</v>
      </c>
      <c r="D662" s="822" t="s">
        <v>6005</v>
      </c>
      <c r="E662" s="822" t="s">
        <v>6006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1048.8</v>
      </c>
      <c r="P662" s="827"/>
      <c r="Q662" s="832">
        <v>1048.8</v>
      </c>
    </row>
    <row r="663" spans="1:17" ht="14.45" customHeight="1" x14ac:dyDescent="0.2">
      <c r="A663" s="821" t="s">
        <v>571</v>
      </c>
      <c r="B663" s="822" t="s">
        <v>4958</v>
      </c>
      <c r="C663" s="822" t="s">
        <v>5340</v>
      </c>
      <c r="D663" s="822" t="s">
        <v>6007</v>
      </c>
      <c r="E663" s="822" t="s">
        <v>6008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5060</v>
      </c>
      <c r="P663" s="827"/>
      <c r="Q663" s="832">
        <v>5060</v>
      </c>
    </row>
    <row r="664" spans="1:17" ht="14.45" customHeight="1" x14ac:dyDescent="0.2">
      <c r="A664" s="821" t="s">
        <v>571</v>
      </c>
      <c r="B664" s="822" t="s">
        <v>4958</v>
      </c>
      <c r="C664" s="822" t="s">
        <v>5340</v>
      </c>
      <c r="D664" s="822" t="s">
        <v>6009</v>
      </c>
      <c r="E664" s="822" t="s">
        <v>6010</v>
      </c>
      <c r="F664" s="831">
        <v>0.1</v>
      </c>
      <c r="G664" s="831">
        <v>47.82</v>
      </c>
      <c r="H664" s="831"/>
      <c r="I664" s="831">
        <v>478.2</v>
      </c>
      <c r="J664" s="831"/>
      <c r="K664" s="831"/>
      <c r="L664" s="831"/>
      <c r="M664" s="831"/>
      <c r="N664" s="831">
        <v>0.6</v>
      </c>
      <c r="O664" s="831">
        <v>286.95999999999998</v>
      </c>
      <c r="P664" s="827"/>
      <c r="Q664" s="832">
        <v>478.26666666666665</v>
      </c>
    </row>
    <row r="665" spans="1:17" ht="14.45" customHeight="1" x14ac:dyDescent="0.2">
      <c r="A665" s="821" t="s">
        <v>571</v>
      </c>
      <c r="B665" s="822" t="s">
        <v>4958</v>
      </c>
      <c r="C665" s="822" t="s">
        <v>5340</v>
      </c>
      <c r="D665" s="822" t="s">
        <v>6011</v>
      </c>
      <c r="E665" s="822" t="s">
        <v>5738</v>
      </c>
      <c r="F665" s="831"/>
      <c r="G665" s="831"/>
      <c r="H665" s="831"/>
      <c r="I665" s="831"/>
      <c r="J665" s="831">
        <v>0.2</v>
      </c>
      <c r="K665" s="831">
        <v>17.18</v>
      </c>
      <c r="L665" s="831">
        <v>1</v>
      </c>
      <c r="M665" s="831">
        <v>85.899999999999991</v>
      </c>
      <c r="N665" s="831"/>
      <c r="O665" s="831"/>
      <c r="P665" s="827"/>
      <c r="Q665" s="832"/>
    </row>
    <row r="666" spans="1:17" ht="14.45" customHeight="1" x14ac:dyDescent="0.2">
      <c r="A666" s="821" t="s">
        <v>571</v>
      </c>
      <c r="B666" s="822" t="s">
        <v>4958</v>
      </c>
      <c r="C666" s="822" t="s">
        <v>5340</v>
      </c>
      <c r="D666" s="822" t="s">
        <v>6012</v>
      </c>
      <c r="E666" s="822" t="s">
        <v>6013</v>
      </c>
      <c r="F666" s="831">
        <v>1</v>
      </c>
      <c r="G666" s="831">
        <v>6712</v>
      </c>
      <c r="H666" s="831"/>
      <c r="I666" s="831">
        <v>6712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571</v>
      </c>
      <c r="B667" s="822" t="s">
        <v>4958</v>
      </c>
      <c r="C667" s="822" t="s">
        <v>5340</v>
      </c>
      <c r="D667" s="822" t="s">
        <v>6014</v>
      </c>
      <c r="E667" s="822" t="s">
        <v>6015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6253.42</v>
      </c>
      <c r="P667" s="827"/>
      <c r="Q667" s="832">
        <v>6253.42</v>
      </c>
    </row>
    <row r="668" spans="1:17" ht="14.45" customHeight="1" x14ac:dyDescent="0.2">
      <c r="A668" s="821" t="s">
        <v>571</v>
      </c>
      <c r="B668" s="822" t="s">
        <v>4958</v>
      </c>
      <c r="C668" s="822" t="s">
        <v>5340</v>
      </c>
      <c r="D668" s="822" t="s">
        <v>6016</v>
      </c>
      <c r="E668" s="822" t="s">
        <v>6017</v>
      </c>
      <c r="F668" s="831">
        <v>1</v>
      </c>
      <c r="G668" s="831">
        <v>391.75</v>
      </c>
      <c r="H668" s="831"/>
      <c r="I668" s="831">
        <v>391.75</v>
      </c>
      <c r="J668" s="831"/>
      <c r="K668" s="831"/>
      <c r="L668" s="831"/>
      <c r="M668" s="831"/>
      <c r="N668" s="831">
        <v>1</v>
      </c>
      <c r="O668" s="831">
        <v>391.75</v>
      </c>
      <c r="P668" s="827"/>
      <c r="Q668" s="832">
        <v>391.75</v>
      </c>
    </row>
    <row r="669" spans="1:17" ht="14.45" customHeight="1" x14ac:dyDescent="0.2">
      <c r="A669" s="821" t="s">
        <v>571</v>
      </c>
      <c r="B669" s="822" t="s">
        <v>4958</v>
      </c>
      <c r="C669" s="822" t="s">
        <v>5340</v>
      </c>
      <c r="D669" s="822" t="s">
        <v>6018</v>
      </c>
      <c r="E669" s="822" t="s">
        <v>5851</v>
      </c>
      <c r="F669" s="831"/>
      <c r="G669" s="831"/>
      <c r="H669" s="831"/>
      <c r="I669" s="831"/>
      <c r="J669" s="831">
        <v>2</v>
      </c>
      <c r="K669" s="831">
        <v>6549.95</v>
      </c>
      <c r="L669" s="831">
        <v>1</v>
      </c>
      <c r="M669" s="831">
        <v>3274.9749999999999</v>
      </c>
      <c r="N669" s="831"/>
      <c r="O669" s="831"/>
      <c r="P669" s="827"/>
      <c r="Q669" s="832"/>
    </row>
    <row r="670" spans="1:17" ht="14.45" customHeight="1" x14ac:dyDescent="0.2">
      <c r="A670" s="821" t="s">
        <v>571</v>
      </c>
      <c r="B670" s="822" t="s">
        <v>4958</v>
      </c>
      <c r="C670" s="822" t="s">
        <v>5340</v>
      </c>
      <c r="D670" s="822" t="s">
        <v>6019</v>
      </c>
      <c r="E670" s="822" t="s">
        <v>6020</v>
      </c>
      <c r="F670" s="831">
        <v>1</v>
      </c>
      <c r="G670" s="831">
        <v>9185.2900000000009</v>
      </c>
      <c r="H670" s="831"/>
      <c r="I670" s="831">
        <v>9185.2900000000009</v>
      </c>
      <c r="J670" s="831"/>
      <c r="K670" s="831"/>
      <c r="L670" s="831"/>
      <c r="M670" s="831"/>
      <c r="N670" s="831">
        <v>1</v>
      </c>
      <c r="O670" s="831">
        <v>8757.25</v>
      </c>
      <c r="P670" s="827"/>
      <c r="Q670" s="832">
        <v>8757.25</v>
      </c>
    </row>
    <row r="671" spans="1:17" ht="14.45" customHeight="1" x14ac:dyDescent="0.2">
      <c r="A671" s="821" t="s">
        <v>571</v>
      </c>
      <c r="B671" s="822" t="s">
        <v>4958</v>
      </c>
      <c r="C671" s="822" t="s">
        <v>5340</v>
      </c>
      <c r="D671" s="822" t="s">
        <v>6021</v>
      </c>
      <c r="E671" s="822" t="s">
        <v>5380</v>
      </c>
      <c r="F671" s="831">
        <v>1</v>
      </c>
      <c r="G671" s="831">
        <v>3680.54</v>
      </c>
      <c r="H671" s="831"/>
      <c r="I671" s="831">
        <v>3680.54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571</v>
      </c>
      <c r="B672" s="822" t="s">
        <v>4958</v>
      </c>
      <c r="C672" s="822" t="s">
        <v>5340</v>
      </c>
      <c r="D672" s="822" t="s">
        <v>6022</v>
      </c>
      <c r="E672" s="822" t="s">
        <v>6023</v>
      </c>
      <c r="F672" s="831"/>
      <c r="G672" s="831"/>
      <c r="H672" s="831"/>
      <c r="I672" s="831"/>
      <c r="J672" s="831">
        <v>1</v>
      </c>
      <c r="K672" s="831">
        <v>4848.74</v>
      </c>
      <c r="L672" s="831">
        <v>1</v>
      </c>
      <c r="M672" s="831">
        <v>4848.74</v>
      </c>
      <c r="N672" s="831"/>
      <c r="O672" s="831"/>
      <c r="P672" s="827"/>
      <c r="Q672" s="832"/>
    </row>
    <row r="673" spans="1:17" ht="14.45" customHeight="1" x14ac:dyDescent="0.2">
      <c r="A673" s="821" t="s">
        <v>571</v>
      </c>
      <c r="B673" s="822" t="s">
        <v>4958</v>
      </c>
      <c r="C673" s="822" t="s">
        <v>5340</v>
      </c>
      <c r="D673" s="822" t="s">
        <v>6024</v>
      </c>
      <c r="E673" s="822" t="s">
        <v>6025</v>
      </c>
      <c r="F673" s="831">
        <v>1</v>
      </c>
      <c r="G673" s="831">
        <v>3186</v>
      </c>
      <c r="H673" s="831"/>
      <c r="I673" s="831">
        <v>3186</v>
      </c>
      <c r="J673" s="831"/>
      <c r="K673" s="831"/>
      <c r="L673" s="831"/>
      <c r="M673" s="831"/>
      <c r="N673" s="831">
        <v>1</v>
      </c>
      <c r="O673" s="831">
        <v>3186</v>
      </c>
      <c r="P673" s="827"/>
      <c r="Q673" s="832">
        <v>3186</v>
      </c>
    </row>
    <row r="674" spans="1:17" ht="14.45" customHeight="1" x14ac:dyDescent="0.2">
      <c r="A674" s="821" t="s">
        <v>571</v>
      </c>
      <c r="B674" s="822" t="s">
        <v>4958</v>
      </c>
      <c r="C674" s="822" t="s">
        <v>5340</v>
      </c>
      <c r="D674" s="822" t="s">
        <v>6026</v>
      </c>
      <c r="E674" s="822" t="s">
        <v>5505</v>
      </c>
      <c r="F674" s="831"/>
      <c r="G674" s="831"/>
      <c r="H674" s="831"/>
      <c r="I674" s="831"/>
      <c r="J674" s="831"/>
      <c r="K674" s="831"/>
      <c r="L674" s="831"/>
      <c r="M674" s="831"/>
      <c r="N674" s="831">
        <v>2</v>
      </c>
      <c r="O674" s="831">
        <v>1236.97</v>
      </c>
      <c r="P674" s="827"/>
      <c r="Q674" s="832">
        <v>618.48500000000001</v>
      </c>
    </row>
    <row r="675" spans="1:17" ht="14.45" customHeight="1" x14ac:dyDescent="0.2">
      <c r="A675" s="821" t="s">
        <v>571</v>
      </c>
      <c r="B675" s="822" t="s">
        <v>4958</v>
      </c>
      <c r="C675" s="822" t="s">
        <v>5340</v>
      </c>
      <c r="D675" s="822" t="s">
        <v>6027</v>
      </c>
      <c r="E675" s="822" t="s">
        <v>6028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9259.91</v>
      </c>
      <c r="P675" s="827"/>
      <c r="Q675" s="832">
        <v>9259.91</v>
      </c>
    </row>
    <row r="676" spans="1:17" ht="14.45" customHeight="1" x14ac:dyDescent="0.2">
      <c r="A676" s="821" t="s">
        <v>571</v>
      </c>
      <c r="B676" s="822" t="s">
        <v>4958</v>
      </c>
      <c r="C676" s="822" t="s">
        <v>5340</v>
      </c>
      <c r="D676" s="822" t="s">
        <v>6029</v>
      </c>
      <c r="E676" s="822" t="s">
        <v>6006</v>
      </c>
      <c r="F676" s="831"/>
      <c r="G676" s="831"/>
      <c r="H676" s="831"/>
      <c r="I676" s="831"/>
      <c r="J676" s="831"/>
      <c r="K676" s="831"/>
      <c r="L676" s="831"/>
      <c r="M676" s="831"/>
      <c r="N676" s="831">
        <v>10</v>
      </c>
      <c r="O676" s="831">
        <v>9368.7000000000007</v>
      </c>
      <c r="P676" s="827"/>
      <c r="Q676" s="832">
        <v>936.87000000000012</v>
      </c>
    </row>
    <row r="677" spans="1:17" ht="14.45" customHeight="1" x14ac:dyDescent="0.2">
      <c r="A677" s="821" t="s">
        <v>571</v>
      </c>
      <c r="B677" s="822" t="s">
        <v>4958</v>
      </c>
      <c r="C677" s="822" t="s">
        <v>5340</v>
      </c>
      <c r="D677" s="822" t="s">
        <v>6030</v>
      </c>
      <c r="E677" s="822" t="s">
        <v>5776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13985.8</v>
      </c>
      <c r="P677" s="827"/>
      <c r="Q677" s="832">
        <v>13985.8</v>
      </c>
    </row>
    <row r="678" spans="1:17" ht="14.45" customHeight="1" x14ac:dyDescent="0.2">
      <c r="A678" s="821" t="s">
        <v>571</v>
      </c>
      <c r="B678" s="822" t="s">
        <v>4958</v>
      </c>
      <c r="C678" s="822" t="s">
        <v>5340</v>
      </c>
      <c r="D678" s="822" t="s">
        <v>6031</v>
      </c>
      <c r="E678" s="822" t="s">
        <v>5483</v>
      </c>
      <c r="F678" s="831"/>
      <c r="G678" s="831"/>
      <c r="H678" s="831"/>
      <c r="I678" s="831"/>
      <c r="J678" s="831"/>
      <c r="K678" s="831"/>
      <c r="L678" s="831"/>
      <c r="M678" s="831"/>
      <c r="N678" s="831">
        <v>2</v>
      </c>
      <c r="O678" s="831">
        <v>2781.6</v>
      </c>
      <c r="P678" s="827"/>
      <c r="Q678" s="832">
        <v>1390.8</v>
      </c>
    </row>
    <row r="679" spans="1:17" ht="14.45" customHeight="1" x14ac:dyDescent="0.2">
      <c r="A679" s="821" t="s">
        <v>571</v>
      </c>
      <c r="B679" s="822" t="s">
        <v>4958</v>
      </c>
      <c r="C679" s="822" t="s">
        <v>5340</v>
      </c>
      <c r="D679" s="822" t="s">
        <v>6032</v>
      </c>
      <c r="E679" s="822" t="s">
        <v>6008</v>
      </c>
      <c r="F679" s="831"/>
      <c r="G679" s="831"/>
      <c r="H679" s="831"/>
      <c r="I679" s="831"/>
      <c r="J679" s="831"/>
      <c r="K679" s="831"/>
      <c r="L679" s="831"/>
      <c r="M679" s="831"/>
      <c r="N679" s="831">
        <v>2</v>
      </c>
      <c r="O679" s="831">
        <v>11382.7</v>
      </c>
      <c r="P679" s="827"/>
      <c r="Q679" s="832">
        <v>5691.35</v>
      </c>
    </row>
    <row r="680" spans="1:17" ht="14.45" customHeight="1" x14ac:dyDescent="0.2">
      <c r="A680" s="821" t="s">
        <v>571</v>
      </c>
      <c r="B680" s="822" t="s">
        <v>4958</v>
      </c>
      <c r="C680" s="822" t="s">
        <v>5340</v>
      </c>
      <c r="D680" s="822" t="s">
        <v>6032</v>
      </c>
      <c r="E680" s="822" t="s">
        <v>6033</v>
      </c>
      <c r="F680" s="831"/>
      <c r="G680" s="831"/>
      <c r="H680" s="831"/>
      <c r="I680" s="831"/>
      <c r="J680" s="831"/>
      <c r="K680" s="831"/>
      <c r="L680" s="831"/>
      <c r="M680" s="831"/>
      <c r="N680" s="831">
        <v>2</v>
      </c>
      <c r="O680" s="831">
        <v>11382.7</v>
      </c>
      <c r="P680" s="827"/>
      <c r="Q680" s="832">
        <v>5691.35</v>
      </c>
    </row>
    <row r="681" spans="1:17" ht="14.45" customHeight="1" x14ac:dyDescent="0.2">
      <c r="A681" s="821" t="s">
        <v>571</v>
      </c>
      <c r="B681" s="822" t="s">
        <v>4958</v>
      </c>
      <c r="C681" s="822" t="s">
        <v>5340</v>
      </c>
      <c r="D681" s="822" t="s">
        <v>6034</v>
      </c>
      <c r="E681" s="822" t="s">
        <v>6035</v>
      </c>
      <c r="F681" s="831"/>
      <c r="G681" s="831"/>
      <c r="H681" s="831"/>
      <c r="I681" s="831"/>
      <c r="J681" s="831"/>
      <c r="K681" s="831"/>
      <c r="L681" s="831"/>
      <c r="M681" s="831"/>
      <c r="N681" s="831">
        <v>25</v>
      </c>
      <c r="O681" s="831">
        <v>11762.749999999998</v>
      </c>
      <c r="P681" s="827"/>
      <c r="Q681" s="832">
        <v>470.50999999999993</v>
      </c>
    </row>
    <row r="682" spans="1:17" ht="14.45" customHeight="1" x14ac:dyDescent="0.2">
      <c r="A682" s="821" t="s">
        <v>571</v>
      </c>
      <c r="B682" s="822" t="s">
        <v>4958</v>
      </c>
      <c r="C682" s="822" t="s">
        <v>5340</v>
      </c>
      <c r="D682" s="822" t="s">
        <v>6036</v>
      </c>
      <c r="E682" s="822" t="s">
        <v>5851</v>
      </c>
      <c r="F682" s="831"/>
      <c r="G682" s="831"/>
      <c r="H682" s="831"/>
      <c r="I682" s="831"/>
      <c r="J682" s="831">
        <v>1</v>
      </c>
      <c r="K682" s="831">
        <v>6882.15</v>
      </c>
      <c r="L682" s="831">
        <v>1</v>
      </c>
      <c r="M682" s="831">
        <v>6882.15</v>
      </c>
      <c r="N682" s="831"/>
      <c r="O682" s="831"/>
      <c r="P682" s="827"/>
      <c r="Q682" s="832"/>
    </row>
    <row r="683" spans="1:17" ht="14.45" customHeight="1" x14ac:dyDescent="0.2">
      <c r="A683" s="821" t="s">
        <v>571</v>
      </c>
      <c r="B683" s="822" t="s">
        <v>4958</v>
      </c>
      <c r="C683" s="822" t="s">
        <v>5340</v>
      </c>
      <c r="D683" s="822" t="s">
        <v>6037</v>
      </c>
      <c r="E683" s="822" t="s">
        <v>6038</v>
      </c>
      <c r="F683" s="831"/>
      <c r="G683" s="831"/>
      <c r="H683" s="831"/>
      <c r="I683" s="831"/>
      <c r="J683" s="831">
        <v>1</v>
      </c>
      <c r="K683" s="831">
        <v>5955.5</v>
      </c>
      <c r="L683" s="831">
        <v>1</v>
      </c>
      <c r="M683" s="831">
        <v>5955.5</v>
      </c>
      <c r="N683" s="831"/>
      <c r="O683" s="831"/>
      <c r="P683" s="827"/>
      <c r="Q683" s="832"/>
    </row>
    <row r="684" spans="1:17" ht="14.45" customHeight="1" x14ac:dyDescent="0.2">
      <c r="A684" s="821" t="s">
        <v>571</v>
      </c>
      <c r="B684" s="822" t="s">
        <v>4958</v>
      </c>
      <c r="C684" s="822" t="s">
        <v>5340</v>
      </c>
      <c r="D684" s="822" t="s">
        <v>6039</v>
      </c>
      <c r="E684" s="822" t="s">
        <v>6040</v>
      </c>
      <c r="F684" s="831">
        <v>1</v>
      </c>
      <c r="G684" s="831">
        <v>12281.95</v>
      </c>
      <c r="H684" s="831"/>
      <c r="I684" s="831">
        <v>12281.95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571</v>
      </c>
      <c r="B685" s="822" t="s">
        <v>4958</v>
      </c>
      <c r="C685" s="822" t="s">
        <v>5340</v>
      </c>
      <c r="D685" s="822" t="s">
        <v>6041</v>
      </c>
      <c r="E685" s="822" t="s">
        <v>6010</v>
      </c>
      <c r="F685" s="831">
        <v>0.1</v>
      </c>
      <c r="G685" s="831">
        <v>39.81</v>
      </c>
      <c r="H685" s="831"/>
      <c r="I685" s="831">
        <v>398.1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571</v>
      </c>
      <c r="B686" s="822" t="s">
        <v>4958</v>
      </c>
      <c r="C686" s="822" t="s">
        <v>5340</v>
      </c>
      <c r="D686" s="822" t="s">
        <v>6042</v>
      </c>
      <c r="E686" s="822" t="s">
        <v>5366</v>
      </c>
      <c r="F686" s="831">
        <v>1</v>
      </c>
      <c r="G686" s="831">
        <v>91.2</v>
      </c>
      <c r="H686" s="831"/>
      <c r="I686" s="831">
        <v>91.2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571</v>
      </c>
      <c r="B687" s="822" t="s">
        <v>4958</v>
      </c>
      <c r="C687" s="822" t="s">
        <v>5340</v>
      </c>
      <c r="D687" s="822" t="s">
        <v>6043</v>
      </c>
      <c r="E687" s="822" t="s">
        <v>6044</v>
      </c>
      <c r="F687" s="831"/>
      <c r="G687" s="831"/>
      <c r="H687" s="831"/>
      <c r="I687" s="831"/>
      <c r="J687" s="831"/>
      <c r="K687" s="831"/>
      <c r="L687" s="831"/>
      <c r="M687" s="831"/>
      <c r="N687" s="831">
        <v>1</v>
      </c>
      <c r="O687" s="831">
        <v>6705.46</v>
      </c>
      <c r="P687" s="827"/>
      <c r="Q687" s="832">
        <v>6705.46</v>
      </c>
    </row>
    <row r="688" spans="1:17" ht="14.45" customHeight="1" x14ac:dyDescent="0.2">
      <c r="A688" s="821" t="s">
        <v>571</v>
      </c>
      <c r="B688" s="822" t="s">
        <v>4958</v>
      </c>
      <c r="C688" s="822" t="s">
        <v>5340</v>
      </c>
      <c r="D688" s="822" t="s">
        <v>6045</v>
      </c>
      <c r="E688" s="822" t="s">
        <v>5932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9158.2900000000009</v>
      </c>
      <c r="P688" s="827"/>
      <c r="Q688" s="832">
        <v>9158.2900000000009</v>
      </c>
    </row>
    <row r="689" spans="1:17" ht="14.45" customHeight="1" x14ac:dyDescent="0.2">
      <c r="A689" s="821" t="s">
        <v>571</v>
      </c>
      <c r="B689" s="822" t="s">
        <v>4958</v>
      </c>
      <c r="C689" s="822" t="s">
        <v>5340</v>
      </c>
      <c r="D689" s="822" t="s">
        <v>6046</v>
      </c>
      <c r="E689" s="822" t="s">
        <v>6047</v>
      </c>
      <c r="F689" s="831"/>
      <c r="G689" s="831"/>
      <c r="H689" s="831"/>
      <c r="I689" s="831"/>
      <c r="J689" s="831">
        <v>1</v>
      </c>
      <c r="K689" s="831">
        <v>5093.7299999999996</v>
      </c>
      <c r="L689" s="831">
        <v>1</v>
      </c>
      <c r="M689" s="831">
        <v>5093.7299999999996</v>
      </c>
      <c r="N689" s="831"/>
      <c r="O689" s="831"/>
      <c r="P689" s="827"/>
      <c r="Q689" s="832"/>
    </row>
    <row r="690" spans="1:17" ht="14.45" customHeight="1" x14ac:dyDescent="0.2">
      <c r="A690" s="821" t="s">
        <v>571</v>
      </c>
      <c r="B690" s="822" t="s">
        <v>4958</v>
      </c>
      <c r="C690" s="822" t="s">
        <v>5340</v>
      </c>
      <c r="D690" s="822" t="s">
        <v>6048</v>
      </c>
      <c r="E690" s="822" t="s">
        <v>6049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5860.4</v>
      </c>
      <c r="P690" s="827"/>
      <c r="Q690" s="832">
        <v>5860.4</v>
      </c>
    </row>
    <row r="691" spans="1:17" ht="14.45" customHeight="1" x14ac:dyDescent="0.2">
      <c r="A691" s="821" t="s">
        <v>571</v>
      </c>
      <c r="B691" s="822" t="s">
        <v>4958</v>
      </c>
      <c r="C691" s="822" t="s">
        <v>5340</v>
      </c>
      <c r="D691" s="822" t="s">
        <v>6050</v>
      </c>
      <c r="E691" s="822" t="s">
        <v>5369</v>
      </c>
      <c r="F691" s="831"/>
      <c r="G691" s="831"/>
      <c r="H691" s="831"/>
      <c r="I691" s="831"/>
      <c r="J691" s="831"/>
      <c r="K691" s="831"/>
      <c r="L691" s="831"/>
      <c r="M691" s="831"/>
      <c r="N691" s="831">
        <v>2</v>
      </c>
      <c r="O691" s="831">
        <v>221.78</v>
      </c>
      <c r="P691" s="827"/>
      <c r="Q691" s="832">
        <v>110.89</v>
      </c>
    </row>
    <row r="692" spans="1:17" ht="14.45" customHeight="1" x14ac:dyDescent="0.2">
      <c r="A692" s="821" t="s">
        <v>571</v>
      </c>
      <c r="B692" s="822" t="s">
        <v>4958</v>
      </c>
      <c r="C692" s="822" t="s">
        <v>5340</v>
      </c>
      <c r="D692" s="822" t="s">
        <v>6051</v>
      </c>
      <c r="E692" s="822" t="s">
        <v>5730</v>
      </c>
      <c r="F692" s="831"/>
      <c r="G692" s="831"/>
      <c r="H692" s="831"/>
      <c r="I692" s="831"/>
      <c r="J692" s="831">
        <v>1</v>
      </c>
      <c r="K692" s="831">
        <v>11545.09</v>
      </c>
      <c r="L692" s="831">
        <v>1</v>
      </c>
      <c r="M692" s="831">
        <v>11545.09</v>
      </c>
      <c r="N692" s="831"/>
      <c r="O692" s="831"/>
      <c r="P692" s="827"/>
      <c r="Q692" s="832"/>
    </row>
    <row r="693" spans="1:17" ht="14.45" customHeight="1" x14ac:dyDescent="0.2">
      <c r="A693" s="821" t="s">
        <v>571</v>
      </c>
      <c r="B693" s="822" t="s">
        <v>4958</v>
      </c>
      <c r="C693" s="822" t="s">
        <v>5340</v>
      </c>
      <c r="D693" s="822" t="s">
        <v>6052</v>
      </c>
      <c r="E693" s="822" t="s">
        <v>6053</v>
      </c>
      <c r="F693" s="831"/>
      <c r="G693" s="831"/>
      <c r="H693" s="831"/>
      <c r="I693" s="831"/>
      <c r="J693" s="831">
        <v>1</v>
      </c>
      <c r="K693" s="831">
        <v>11519.18</v>
      </c>
      <c r="L693" s="831">
        <v>1</v>
      </c>
      <c r="M693" s="831">
        <v>11519.18</v>
      </c>
      <c r="N693" s="831"/>
      <c r="O693" s="831"/>
      <c r="P693" s="827"/>
      <c r="Q693" s="832"/>
    </row>
    <row r="694" spans="1:17" ht="14.45" customHeight="1" x14ac:dyDescent="0.2">
      <c r="A694" s="821" t="s">
        <v>571</v>
      </c>
      <c r="B694" s="822" t="s">
        <v>4958</v>
      </c>
      <c r="C694" s="822" t="s">
        <v>4959</v>
      </c>
      <c r="D694" s="822" t="s">
        <v>6054</v>
      </c>
      <c r="E694" s="822" t="s">
        <v>6055</v>
      </c>
      <c r="F694" s="831"/>
      <c r="G694" s="831"/>
      <c r="H694" s="831"/>
      <c r="I694" s="831"/>
      <c r="J694" s="831"/>
      <c r="K694" s="831"/>
      <c r="L694" s="831"/>
      <c r="M694" s="831"/>
      <c r="N694" s="831">
        <v>2</v>
      </c>
      <c r="O694" s="831">
        <v>196</v>
      </c>
      <c r="P694" s="827"/>
      <c r="Q694" s="832">
        <v>98</v>
      </c>
    </row>
    <row r="695" spans="1:17" ht="14.45" customHeight="1" x14ac:dyDescent="0.2">
      <c r="A695" s="821" t="s">
        <v>571</v>
      </c>
      <c r="B695" s="822" t="s">
        <v>4958</v>
      </c>
      <c r="C695" s="822" t="s">
        <v>4959</v>
      </c>
      <c r="D695" s="822" t="s">
        <v>6056</v>
      </c>
      <c r="E695" s="822" t="s">
        <v>6057</v>
      </c>
      <c r="F695" s="831"/>
      <c r="G695" s="831"/>
      <c r="H695" s="831"/>
      <c r="I695" s="831"/>
      <c r="J695" s="831">
        <v>1</v>
      </c>
      <c r="K695" s="831">
        <v>367</v>
      </c>
      <c r="L695" s="831">
        <v>1</v>
      </c>
      <c r="M695" s="831">
        <v>367</v>
      </c>
      <c r="N695" s="831">
        <v>2</v>
      </c>
      <c r="O695" s="831">
        <v>740</v>
      </c>
      <c r="P695" s="827">
        <v>2.0163487738419619</v>
      </c>
      <c r="Q695" s="832">
        <v>370</v>
      </c>
    </row>
    <row r="696" spans="1:17" ht="14.45" customHeight="1" x14ac:dyDescent="0.2">
      <c r="A696" s="821" t="s">
        <v>571</v>
      </c>
      <c r="B696" s="822" t="s">
        <v>4958</v>
      </c>
      <c r="C696" s="822" t="s">
        <v>4959</v>
      </c>
      <c r="D696" s="822" t="s">
        <v>6058</v>
      </c>
      <c r="E696" s="822" t="s">
        <v>6059</v>
      </c>
      <c r="F696" s="831"/>
      <c r="G696" s="831"/>
      <c r="H696" s="831"/>
      <c r="I696" s="831"/>
      <c r="J696" s="831">
        <v>1</v>
      </c>
      <c r="K696" s="831">
        <v>375</v>
      </c>
      <c r="L696" s="831">
        <v>1</v>
      </c>
      <c r="M696" s="831">
        <v>375</v>
      </c>
      <c r="N696" s="831"/>
      <c r="O696" s="831"/>
      <c r="P696" s="827"/>
      <c r="Q696" s="832"/>
    </row>
    <row r="697" spans="1:17" ht="14.45" customHeight="1" x14ac:dyDescent="0.2">
      <c r="A697" s="821" t="s">
        <v>571</v>
      </c>
      <c r="B697" s="822" t="s">
        <v>4958</v>
      </c>
      <c r="C697" s="822" t="s">
        <v>4959</v>
      </c>
      <c r="D697" s="822" t="s">
        <v>6060</v>
      </c>
      <c r="E697" s="822" t="s">
        <v>6061</v>
      </c>
      <c r="F697" s="831"/>
      <c r="G697" s="831"/>
      <c r="H697" s="831"/>
      <c r="I697" s="831"/>
      <c r="J697" s="831">
        <v>1</v>
      </c>
      <c r="K697" s="831">
        <v>989</v>
      </c>
      <c r="L697" s="831">
        <v>1</v>
      </c>
      <c r="M697" s="831">
        <v>989</v>
      </c>
      <c r="N697" s="831"/>
      <c r="O697" s="831"/>
      <c r="P697" s="827"/>
      <c r="Q697" s="832"/>
    </row>
    <row r="698" spans="1:17" ht="14.45" customHeight="1" x14ac:dyDescent="0.2">
      <c r="A698" s="821" t="s">
        <v>571</v>
      </c>
      <c r="B698" s="822" t="s">
        <v>4958</v>
      </c>
      <c r="C698" s="822" t="s">
        <v>4959</v>
      </c>
      <c r="D698" s="822" t="s">
        <v>6062</v>
      </c>
      <c r="E698" s="822" t="s">
        <v>6063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387</v>
      </c>
      <c r="P698" s="827"/>
      <c r="Q698" s="832">
        <v>387</v>
      </c>
    </row>
    <row r="699" spans="1:17" ht="14.45" customHeight="1" x14ac:dyDescent="0.2">
      <c r="A699" s="821" t="s">
        <v>571</v>
      </c>
      <c r="B699" s="822" t="s">
        <v>4958</v>
      </c>
      <c r="C699" s="822" t="s">
        <v>4959</v>
      </c>
      <c r="D699" s="822" t="s">
        <v>6064</v>
      </c>
      <c r="E699" s="822" t="s">
        <v>6065</v>
      </c>
      <c r="F699" s="831">
        <v>38</v>
      </c>
      <c r="G699" s="831">
        <v>7448</v>
      </c>
      <c r="H699" s="831">
        <v>1.9698492462311559</v>
      </c>
      <c r="I699" s="831">
        <v>196</v>
      </c>
      <c r="J699" s="831">
        <v>19</v>
      </c>
      <c r="K699" s="831">
        <v>3781</v>
      </c>
      <c r="L699" s="831">
        <v>1</v>
      </c>
      <c r="M699" s="831">
        <v>199</v>
      </c>
      <c r="N699" s="831">
        <v>53</v>
      </c>
      <c r="O699" s="831">
        <v>10649</v>
      </c>
      <c r="P699" s="827">
        <v>2.8164506744247553</v>
      </c>
      <c r="Q699" s="832">
        <v>200.9245283018868</v>
      </c>
    </row>
    <row r="700" spans="1:17" ht="14.45" customHeight="1" x14ac:dyDescent="0.2">
      <c r="A700" s="821" t="s">
        <v>571</v>
      </c>
      <c r="B700" s="822" t="s">
        <v>4958</v>
      </c>
      <c r="C700" s="822" t="s">
        <v>4959</v>
      </c>
      <c r="D700" s="822" t="s">
        <v>6066</v>
      </c>
      <c r="E700" s="822" t="s">
        <v>6067</v>
      </c>
      <c r="F700" s="831"/>
      <c r="G700" s="831"/>
      <c r="H700" s="831"/>
      <c r="I700" s="831"/>
      <c r="J700" s="831"/>
      <c r="K700" s="831"/>
      <c r="L700" s="831"/>
      <c r="M700" s="831"/>
      <c r="N700" s="831">
        <v>1</v>
      </c>
      <c r="O700" s="831">
        <v>1694</v>
      </c>
      <c r="P700" s="827"/>
      <c r="Q700" s="832">
        <v>1694</v>
      </c>
    </row>
    <row r="701" spans="1:17" ht="14.45" customHeight="1" x14ac:dyDescent="0.2">
      <c r="A701" s="821" t="s">
        <v>571</v>
      </c>
      <c r="B701" s="822" t="s">
        <v>4958</v>
      </c>
      <c r="C701" s="822" t="s">
        <v>4959</v>
      </c>
      <c r="D701" s="822" t="s">
        <v>6068</v>
      </c>
      <c r="E701" s="822" t="s">
        <v>6069</v>
      </c>
      <c r="F701" s="831"/>
      <c r="G701" s="831"/>
      <c r="H701" s="831"/>
      <c r="I701" s="831"/>
      <c r="J701" s="831">
        <v>1</v>
      </c>
      <c r="K701" s="831">
        <v>4944</v>
      </c>
      <c r="L701" s="831">
        <v>1</v>
      </c>
      <c r="M701" s="831">
        <v>4944</v>
      </c>
      <c r="N701" s="831"/>
      <c r="O701" s="831"/>
      <c r="P701" s="827"/>
      <c r="Q701" s="832"/>
    </row>
    <row r="702" spans="1:17" ht="14.45" customHeight="1" x14ac:dyDescent="0.2">
      <c r="A702" s="821" t="s">
        <v>571</v>
      </c>
      <c r="B702" s="822" t="s">
        <v>4958</v>
      </c>
      <c r="C702" s="822" t="s">
        <v>4959</v>
      </c>
      <c r="D702" s="822" t="s">
        <v>6070</v>
      </c>
      <c r="E702" s="822" t="s">
        <v>6071</v>
      </c>
      <c r="F702" s="831">
        <v>84</v>
      </c>
      <c r="G702" s="831">
        <v>59808</v>
      </c>
      <c r="H702" s="831">
        <v>1.1415919068524527</v>
      </c>
      <c r="I702" s="831">
        <v>712</v>
      </c>
      <c r="J702" s="831">
        <v>62</v>
      </c>
      <c r="K702" s="831">
        <v>52390</v>
      </c>
      <c r="L702" s="831">
        <v>1</v>
      </c>
      <c r="M702" s="831">
        <v>845</v>
      </c>
      <c r="N702" s="831">
        <v>61</v>
      </c>
      <c r="O702" s="831">
        <v>51958</v>
      </c>
      <c r="P702" s="827">
        <v>0.9917541515556404</v>
      </c>
      <c r="Q702" s="832">
        <v>851.77049180327867</v>
      </c>
    </row>
    <row r="703" spans="1:17" ht="14.45" customHeight="1" x14ac:dyDescent="0.2">
      <c r="A703" s="821" t="s">
        <v>571</v>
      </c>
      <c r="B703" s="822" t="s">
        <v>4958</v>
      </c>
      <c r="C703" s="822" t="s">
        <v>4959</v>
      </c>
      <c r="D703" s="822" t="s">
        <v>4989</v>
      </c>
      <c r="E703" s="822" t="s">
        <v>4990</v>
      </c>
      <c r="F703" s="831">
        <v>24</v>
      </c>
      <c r="G703" s="831">
        <v>5784</v>
      </c>
      <c r="H703" s="831">
        <v>0.88521579430670339</v>
      </c>
      <c r="I703" s="831">
        <v>241</v>
      </c>
      <c r="J703" s="831">
        <v>27</v>
      </c>
      <c r="K703" s="831">
        <v>6534</v>
      </c>
      <c r="L703" s="831">
        <v>1</v>
      </c>
      <c r="M703" s="831">
        <v>242</v>
      </c>
      <c r="N703" s="831">
        <v>14</v>
      </c>
      <c r="O703" s="831">
        <v>3402</v>
      </c>
      <c r="P703" s="827">
        <v>0.52066115702479343</v>
      </c>
      <c r="Q703" s="832">
        <v>243</v>
      </c>
    </row>
    <row r="704" spans="1:17" ht="14.45" customHeight="1" x14ac:dyDescent="0.2">
      <c r="A704" s="821" t="s">
        <v>571</v>
      </c>
      <c r="B704" s="822" t="s">
        <v>4958</v>
      </c>
      <c r="C704" s="822" t="s">
        <v>4959</v>
      </c>
      <c r="D704" s="822" t="s">
        <v>4991</v>
      </c>
      <c r="E704" s="822" t="s">
        <v>4992</v>
      </c>
      <c r="F704" s="831">
        <v>104</v>
      </c>
      <c r="G704" s="831">
        <v>39728</v>
      </c>
      <c r="H704" s="831">
        <v>0.96694737866913305</v>
      </c>
      <c r="I704" s="831">
        <v>382</v>
      </c>
      <c r="J704" s="831">
        <v>107</v>
      </c>
      <c r="K704" s="831">
        <v>41086</v>
      </c>
      <c r="L704" s="831">
        <v>1</v>
      </c>
      <c r="M704" s="831">
        <v>383.98130841121497</v>
      </c>
      <c r="N704" s="831">
        <v>80</v>
      </c>
      <c r="O704" s="831">
        <v>30800</v>
      </c>
      <c r="P704" s="827">
        <v>0.74964708173100325</v>
      </c>
      <c r="Q704" s="832">
        <v>385</v>
      </c>
    </row>
    <row r="705" spans="1:17" ht="14.45" customHeight="1" x14ac:dyDescent="0.2">
      <c r="A705" s="821" t="s">
        <v>571</v>
      </c>
      <c r="B705" s="822" t="s">
        <v>4958</v>
      </c>
      <c r="C705" s="822" t="s">
        <v>4959</v>
      </c>
      <c r="D705" s="822" t="s">
        <v>4993</v>
      </c>
      <c r="E705" s="822" t="s">
        <v>4994</v>
      </c>
      <c r="F705" s="831">
        <v>16</v>
      </c>
      <c r="G705" s="831">
        <v>9664</v>
      </c>
      <c r="H705" s="831">
        <v>1.139085337105139</v>
      </c>
      <c r="I705" s="831">
        <v>604</v>
      </c>
      <c r="J705" s="831">
        <v>14</v>
      </c>
      <c r="K705" s="831">
        <v>8484</v>
      </c>
      <c r="L705" s="831">
        <v>1</v>
      </c>
      <c r="M705" s="831">
        <v>606</v>
      </c>
      <c r="N705" s="831">
        <v>7</v>
      </c>
      <c r="O705" s="831">
        <v>4263</v>
      </c>
      <c r="P705" s="827">
        <v>0.50247524752475248</v>
      </c>
      <c r="Q705" s="832">
        <v>609</v>
      </c>
    </row>
    <row r="706" spans="1:17" ht="14.45" customHeight="1" x14ac:dyDescent="0.2">
      <c r="A706" s="821" t="s">
        <v>571</v>
      </c>
      <c r="B706" s="822" t="s">
        <v>4958</v>
      </c>
      <c r="C706" s="822" t="s">
        <v>4959</v>
      </c>
      <c r="D706" s="822" t="s">
        <v>4999</v>
      </c>
      <c r="E706" s="822" t="s">
        <v>5000</v>
      </c>
      <c r="F706" s="831">
        <v>132</v>
      </c>
      <c r="G706" s="831">
        <v>10692</v>
      </c>
      <c r="H706" s="831">
        <v>1.2</v>
      </c>
      <c r="I706" s="831">
        <v>81</v>
      </c>
      <c r="J706" s="831">
        <v>110</v>
      </c>
      <c r="K706" s="831">
        <v>8910</v>
      </c>
      <c r="L706" s="831">
        <v>1</v>
      </c>
      <c r="M706" s="831">
        <v>81</v>
      </c>
      <c r="N706" s="831">
        <v>93</v>
      </c>
      <c r="O706" s="831">
        <v>7626</v>
      </c>
      <c r="P706" s="827">
        <v>0.85589225589225593</v>
      </c>
      <c r="Q706" s="832">
        <v>82</v>
      </c>
    </row>
    <row r="707" spans="1:17" ht="14.45" customHeight="1" x14ac:dyDescent="0.2">
      <c r="A707" s="821" t="s">
        <v>571</v>
      </c>
      <c r="B707" s="822" t="s">
        <v>4958</v>
      </c>
      <c r="C707" s="822" t="s">
        <v>4959</v>
      </c>
      <c r="D707" s="822" t="s">
        <v>5003</v>
      </c>
      <c r="E707" s="822" t="s">
        <v>5004</v>
      </c>
      <c r="F707" s="831">
        <v>8</v>
      </c>
      <c r="G707" s="831">
        <v>1936</v>
      </c>
      <c r="H707" s="831">
        <v>1.3224043715846994</v>
      </c>
      <c r="I707" s="831">
        <v>242</v>
      </c>
      <c r="J707" s="831">
        <v>6</v>
      </c>
      <c r="K707" s="831">
        <v>1464</v>
      </c>
      <c r="L707" s="831">
        <v>1</v>
      </c>
      <c r="M707" s="831">
        <v>244</v>
      </c>
      <c r="N707" s="831">
        <v>3</v>
      </c>
      <c r="O707" s="831">
        <v>741</v>
      </c>
      <c r="P707" s="827">
        <v>0.50614754098360659</v>
      </c>
      <c r="Q707" s="832">
        <v>247</v>
      </c>
    </row>
    <row r="708" spans="1:17" ht="14.45" customHeight="1" x14ac:dyDescent="0.2">
      <c r="A708" s="821" t="s">
        <v>571</v>
      </c>
      <c r="B708" s="822" t="s">
        <v>4958</v>
      </c>
      <c r="C708" s="822" t="s">
        <v>4959</v>
      </c>
      <c r="D708" s="822" t="s">
        <v>6072</v>
      </c>
      <c r="E708" s="822" t="s">
        <v>5176</v>
      </c>
      <c r="F708" s="831">
        <v>19</v>
      </c>
      <c r="G708" s="831">
        <v>7600</v>
      </c>
      <c r="H708" s="831">
        <v>1.3004791238877482</v>
      </c>
      <c r="I708" s="831">
        <v>400</v>
      </c>
      <c r="J708" s="831">
        <v>12</v>
      </c>
      <c r="K708" s="831">
        <v>5844</v>
      </c>
      <c r="L708" s="831">
        <v>1</v>
      </c>
      <c r="M708" s="831">
        <v>487</v>
      </c>
      <c r="N708" s="831">
        <v>9</v>
      </c>
      <c r="O708" s="831">
        <v>4410</v>
      </c>
      <c r="P708" s="827">
        <v>0.75462012320328542</v>
      </c>
      <c r="Q708" s="832">
        <v>490</v>
      </c>
    </row>
    <row r="709" spans="1:17" ht="14.45" customHeight="1" x14ac:dyDescent="0.2">
      <c r="A709" s="821" t="s">
        <v>571</v>
      </c>
      <c r="B709" s="822" t="s">
        <v>4958</v>
      </c>
      <c r="C709" s="822" t="s">
        <v>4959</v>
      </c>
      <c r="D709" s="822" t="s">
        <v>6073</v>
      </c>
      <c r="E709" s="822" t="s">
        <v>6074</v>
      </c>
      <c r="F709" s="831">
        <v>22</v>
      </c>
      <c r="G709" s="831">
        <v>80476</v>
      </c>
      <c r="H709" s="831">
        <v>1.0934239130434782</v>
      </c>
      <c r="I709" s="831">
        <v>3658</v>
      </c>
      <c r="J709" s="831">
        <v>20</v>
      </c>
      <c r="K709" s="831">
        <v>73600</v>
      </c>
      <c r="L709" s="831">
        <v>1</v>
      </c>
      <c r="M709" s="831">
        <v>3680</v>
      </c>
      <c r="N709" s="831">
        <v>20</v>
      </c>
      <c r="O709" s="831">
        <v>73980</v>
      </c>
      <c r="P709" s="827">
        <v>1.0051630434782608</v>
      </c>
      <c r="Q709" s="832">
        <v>3699</v>
      </c>
    </row>
    <row r="710" spans="1:17" ht="14.45" customHeight="1" x14ac:dyDescent="0.2">
      <c r="A710" s="821" t="s">
        <v>571</v>
      </c>
      <c r="B710" s="822" t="s">
        <v>4958</v>
      </c>
      <c r="C710" s="822" t="s">
        <v>4959</v>
      </c>
      <c r="D710" s="822" t="s">
        <v>5165</v>
      </c>
      <c r="E710" s="822" t="s">
        <v>5166</v>
      </c>
      <c r="F710" s="831">
        <v>23</v>
      </c>
      <c r="G710" s="831">
        <v>113091</v>
      </c>
      <c r="H710" s="831">
        <v>1.2026991098680222</v>
      </c>
      <c r="I710" s="831">
        <v>4917</v>
      </c>
      <c r="J710" s="831">
        <v>19</v>
      </c>
      <c r="K710" s="831">
        <v>94031</v>
      </c>
      <c r="L710" s="831">
        <v>1</v>
      </c>
      <c r="M710" s="831">
        <v>4949</v>
      </c>
      <c r="N710" s="831">
        <v>11</v>
      </c>
      <c r="O710" s="831">
        <v>54729</v>
      </c>
      <c r="P710" s="827">
        <v>0.58203145771075493</v>
      </c>
      <c r="Q710" s="832">
        <v>4975.363636363636</v>
      </c>
    </row>
    <row r="711" spans="1:17" ht="14.45" customHeight="1" x14ac:dyDescent="0.2">
      <c r="A711" s="821" t="s">
        <v>571</v>
      </c>
      <c r="B711" s="822" t="s">
        <v>4958</v>
      </c>
      <c r="C711" s="822" t="s">
        <v>4959</v>
      </c>
      <c r="D711" s="822" t="s">
        <v>5167</v>
      </c>
      <c r="E711" s="822" t="s">
        <v>5168</v>
      </c>
      <c r="F711" s="831">
        <v>4</v>
      </c>
      <c r="G711" s="831">
        <v>13276</v>
      </c>
      <c r="H711" s="831">
        <v>1.9868302903322359</v>
      </c>
      <c r="I711" s="831">
        <v>3319</v>
      </c>
      <c r="J711" s="831">
        <v>2</v>
      </c>
      <c r="K711" s="831">
        <v>6682</v>
      </c>
      <c r="L711" s="831">
        <v>1</v>
      </c>
      <c r="M711" s="831">
        <v>3341</v>
      </c>
      <c r="N711" s="831">
        <v>3</v>
      </c>
      <c r="O711" s="831">
        <v>10080</v>
      </c>
      <c r="P711" s="827">
        <v>1.5085303801257108</v>
      </c>
      <c r="Q711" s="832">
        <v>3360</v>
      </c>
    </row>
    <row r="712" spans="1:17" ht="14.45" customHeight="1" x14ac:dyDescent="0.2">
      <c r="A712" s="821" t="s">
        <v>571</v>
      </c>
      <c r="B712" s="822" t="s">
        <v>4958</v>
      </c>
      <c r="C712" s="822" t="s">
        <v>4959</v>
      </c>
      <c r="D712" s="822" t="s">
        <v>5169</v>
      </c>
      <c r="E712" s="822" t="s">
        <v>5170</v>
      </c>
      <c r="F712" s="831">
        <v>21</v>
      </c>
      <c r="G712" s="831">
        <v>91350</v>
      </c>
      <c r="H712" s="831">
        <v>1.3919363686231487</v>
      </c>
      <c r="I712" s="831">
        <v>4350</v>
      </c>
      <c r="J712" s="831">
        <v>15</v>
      </c>
      <c r="K712" s="831">
        <v>65628</v>
      </c>
      <c r="L712" s="831">
        <v>1</v>
      </c>
      <c r="M712" s="831">
        <v>4375.2</v>
      </c>
      <c r="N712" s="831">
        <v>13</v>
      </c>
      <c r="O712" s="831">
        <v>57213</v>
      </c>
      <c r="P712" s="827">
        <v>0.87177729018102035</v>
      </c>
      <c r="Q712" s="832">
        <v>4401</v>
      </c>
    </row>
    <row r="713" spans="1:17" ht="14.45" customHeight="1" x14ac:dyDescent="0.2">
      <c r="A713" s="821" t="s">
        <v>571</v>
      </c>
      <c r="B713" s="822" t="s">
        <v>4958</v>
      </c>
      <c r="C713" s="822" t="s">
        <v>4959</v>
      </c>
      <c r="D713" s="822" t="s">
        <v>6075</v>
      </c>
      <c r="E713" s="822" t="s">
        <v>6076</v>
      </c>
      <c r="F713" s="831">
        <v>7</v>
      </c>
      <c r="G713" s="831">
        <v>847</v>
      </c>
      <c r="H713" s="831">
        <v>1.1571038251366119</v>
      </c>
      <c r="I713" s="831">
        <v>121</v>
      </c>
      <c r="J713" s="831">
        <v>6</v>
      </c>
      <c r="K713" s="831">
        <v>732</v>
      </c>
      <c r="L713" s="831">
        <v>1</v>
      </c>
      <c r="M713" s="831">
        <v>122</v>
      </c>
      <c r="N713" s="831">
        <v>3</v>
      </c>
      <c r="O713" s="831">
        <v>369</v>
      </c>
      <c r="P713" s="827">
        <v>0.50409836065573765</v>
      </c>
      <c r="Q713" s="832">
        <v>123</v>
      </c>
    </row>
    <row r="714" spans="1:17" ht="14.45" customHeight="1" x14ac:dyDescent="0.2">
      <c r="A714" s="821" t="s">
        <v>571</v>
      </c>
      <c r="B714" s="822" t="s">
        <v>4958</v>
      </c>
      <c r="C714" s="822" t="s">
        <v>4959</v>
      </c>
      <c r="D714" s="822" t="s">
        <v>6077</v>
      </c>
      <c r="E714" s="822" t="s">
        <v>6078</v>
      </c>
      <c r="F714" s="831">
        <v>2</v>
      </c>
      <c r="G714" s="831">
        <v>720</v>
      </c>
      <c r="H714" s="831">
        <v>0.20134228187919462</v>
      </c>
      <c r="I714" s="831">
        <v>360</v>
      </c>
      <c r="J714" s="831">
        <v>8</v>
      </c>
      <c r="K714" s="831">
        <v>3576</v>
      </c>
      <c r="L714" s="831">
        <v>1</v>
      </c>
      <c r="M714" s="831">
        <v>447</v>
      </c>
      <c r="N714" s="831">
        <v>2</v>
      </c>
      <c r="O714" s="831">
        <v>900</v>
      </c>
      <c r="P714" s="827">
        <v>0.25167785234899331</v>
      </c>
      <c r="Q714" s="832">
        <v>450</v>
      </c>
    </row>
    <row r="715" spans="1:17" ht="14.45" customHeight="1" x14ac:dyDescent="0.2">
      <c r="A715" s="821" t="s">
        <v>571</v>
      </c>
      <c r="B715" s="822" t="s">
        <v>4958</v>
      </c>
      <c r="C715" s="822" t="s">
        <v>4959</v>
      </c>
      <c r="D715" s="822" t="s">
        <v>6079</v>
      </c>
      <c r="E715" s="822" t="s">
        <v>6080</v>
      </c>
      <c r="F715" s="831">
        <v>59</v>
      </c>
      <c r="G715" s="831">
        <v>264084</v>
      </c>
      <c r="H715" s="831">
        <v>0.9624824147708636</v>
      </c>
      <c r="I715" s="831">
        <v>4476</v>
      </c>
      <c r="J715" s="831">
        <v>61</v>
      </c>
      <c r="K715" s="831">
        <v>274378</v>
      </c>
      <c r="L715" s="831">
        <v>1</v>
      </c>
      <c r="M715" s="831">
        <v>4498</v>
      </c>
      <c r="N715" s="831">
        <v>40</v>
      </c>
      <c r="O715" s="831">
        <v>180680</v>
      </c>
      <c r="P715" s="827">
        <v>0.6585076062949653</v>
      </c>
      <c r="Q715" s="832">
        <v>4517</v>
      </c>
    </row>
    <row r="716" spans="1:17" ht="14.45" customHeight="1" x14ac:dyDescent="0.2">
      <c r="A716" s="821" t="s">
        <v>571</v>
      </c>
      <c r="B716" s="822" t="s">
        <v>4958</v>
      </c>
      <c r="C716" s="822" t="s">
        <v>4959</v>
      </c>
      <c r="D716" s="822" t="s">
        <v>6081</v>
      </c>
      <c r="E716" s="822" t="s">
        <v>6082</v>
      </c>
      <c r="F716" s="831">
        <v>12</v>
      </c>
      <c r="G716" s="831">
        <v>29659</v>
      </c>
      <c r="H716" s="831">
        <v>1.9868033226152197</v>
      </c>
      <c r="I716" s="831">
        <v>2471.5833333333335</v>
      </c>
      <c r="J716" s="831">
        <v>6</v>
      </c>
      <c r="K716" s="831">
        <v>14928</v>
      </c>
      <c r="L716" s="831">
        <v>1</v>
      </c>
      <c r="M716" s="831">
        <v>2488</v>
      </c>
      <c r="N716" s="831">
        <v>4</v>
      </c>
      <c r="O716" s="831">
        <v>10008</v>
      </c>
      <c r="P716" s="827">
        <v>0.67041800643086813</v>
      </c>
      <c r="Q716" s="832">
        <v>2502</v>
      </c>
    </row>
    <row r="717" spans="1:17" ht="14.45" customHeight="1" x14ac:dyDescent="0.2">
      <c r="A717" s="821" t="s">
        <v>571</v>
      </c>
      <c r="B717" s="822" t="s">
        <v>4958</v>
      </c>
      <c r="C717" s="822" t="s">
        <v>4959</v>
      </c>
      <c r="D717" s="822" t="s">
        <v>6083</v>
      </c>
      <c r="E717" s="822" t="s">
        <v>6084</v>
      </c>
      <c r="F717" s="831">
        <v>31</v>
      </c>
      <c r="G717" s="831">
        <v>170965</v>
      </c>
      <c r="H717" s="831">
        <v>1.0647182278465246</v>
      </c>
      <c r="I717" s="831">
        <v>5515</v>
      </c>
      <c r="J717" s="831">
        <v>29</v>
      </c>
      <c r="K717" s="831">
        <v>160573</v>
      </c>
      <c r="L717" s="831">
        <v>1</v>
      </c>
      <c r="M717" s="831">
        <v>5537</v>
      </c>
      <c r="N717" s="831">
        <v>19</v>
      </c>
      <c r="O717" s="831">
        <v>105564</v>
      </c>
      <c r="P717" s="827">
        <v>0.65742061243172889</v>
      </c>
      <c r="Q717" s="832">
        <v>5556</v>
      </c>
    </row>
    <row r="718" spans="1:17" ht="14.45" customHeight="1" x14ac:dyDescent="0.2">
      <c r="A718" s="821" t="s">
        <v>571</v>
      </c>
      <c r="B718" s="822" t="s">
        <v>4958</v>
      </c>
      <c r="C718" s="822" t="s">
        <v>4959</v>
      </c>
      <c r="D718" s="822" t="s">
        <v>6085</v>
      </c>
      <c r="E718" s="822" t="s">
        <v>6086</v>
      </c>
      <c r="F718" s="831">
        <v>4</v>
      </c>
      <c r="G718" s="831">
        <v>36964</v>
      </c>
      <c r="H718" s="831">
        <v>0.99216233626798367</v>
      </c>
      <c r="I718" s="831">
        <v>9241</v>
      </c>
      <c r="J718" s="831">
        <v>4</v>
      </c>
      <c r="K718" s="831">
        <v>37256</v>
      </c>
      <c r="L718" s="831">
        <v>1</v>
      </c>
      <c r="M718" s="831">
        <v>9314</v>
      </c>
      <c r="N718" s="831">
        <v>3</v>
      </c>
      <c r="O718" s="831">
        <v>28137</v>
      </c>
      <c r="P718" s="827">
        <v>0.75523405625939444</v>
      </c>
      <c r="Q718" s="832">
        <v>9379</v>
      </c>
    </row>
    <row r="719" spans="1:17" ht="14.45" customHeight="1" x14ac:dyDescent="0.2">
      <c r="A719" s="821" t="s">
        <v>571</v>
      </c>
      <c r="B719" s="822" t="s">
        <v>4958</v>
      </c>
      <c r="C719" s="822" t="s">
        <v>4959</v>
      </c>
      <c r="D719" s="822" t="s">
        <v>6087</v>
      </c>
      <c r="E719" s="822" t="s">
        <v>6088</v>
      </c>
      <c r="F719" s="831">
        <v>1</v>
      </c>
      <c r="G719" s="831">
        <v>352</v>
      </c>
      <c r="H719" s="831"/>
      <c r="I719" s="831">
        <v>352</v>
      </c>
      <c r="J719" s="831"/>
      <c r="K719" s="831"/>
      <c r="L719" s="831"/>
      <c r="M719" s="831"/>
      <c r="N719" s="831">
        <v>1</v>
      </c>
      <c r="O719" s="831">
        <v>362</v>
      </c>
      <c r="P719" s="827"/>
      <c r="Q719" s="832">
        <v>362</v>
      </c>
    </row>
    <row r="720" spans="1:17" ht="14.45" customHeight="1" x14ac:dyDescent="0.2">
      <c r="A720" s="821" t="s">
        <v>571</v>
      </c>
      <c r="B720" s="822" t="s">
        <v>4958</v>
      </c>
      <c r="C720" s="822" t="s">
        <v>4959</v>
      </c>
      <c r="D720" s="822" t="s">
        <v>6089</v>
      </c>
      <c r="E720" s="822" t="s">
        <v>6090</v>
      </c>
      <c r="F720" s="831">
        <v>8</v>
      </c>
      <c r="G720" s="831">
        <v>12816</v>
      </c>
      <c r="H720" s="831">
        <v>0.82238193018480488</v>
      </c>
      <c r="I720" s="831">
        <v>1602</v>
      </c>
      <c r="J720" s="831">
        <v>8</v>
      </c>
      <c r="K720" s="831">
        <v>15584</v>
      </c>
      <c r="L720" s="831">
        <v>1</v>
      </c>
      <c r="M720" s="831">
        <v>1948</v>
      </c>
      <c r="N720" s="831">
        <v>8</v>
      </c>
      <c r="O720" s="831">
        <v>15688</v>
      </c>
      <c r="P720" s="827">
        <v>1.0066735112936345</v>
      </c>
      <c r="Q720" s="832">
        <v>1961</v>
      </c>
    </row>
    <row r="721" spans="1:17" ht="14.45" customHeight="1" x14ac:dyDescent="0.2">
      <c r="A721" s="821" t="s">
        <v>571</v>
      </c>
      <c r="B721" s="822" t="s">
        <v>4958</v>
      </c>
      <c r="C721" s="822" t="s">
        <v>4959</v>
      </c>
      <c r="D721" s="822" t="s">
        <v>6091</v>
      </c>
      <c r="E721" s="822" t="s">
        <v>6092</v>
      </c>
      <c r="F721" s="831">
        <v>4</v>
      </c>
      <c r="G721" s="831">
        <v>12700</v>
      </c>
      <c r="H721" s="831">
        <v>0.56749631350819962</v>
      </c>
      <c r="I721" s="831">
        <v>3175</v>
      </c>
      <c r="J721" s="831">
        <v>7</v>
      </c>
      <c r="K721" s="831">
        <v>22379</v>
      </c>
      <c r="L721" s="831">
        <v>1</v>
      </c>
      <c r="M721" s="831">
        <v>3197</v>
      </c>
      <c r="N721" s="831">
        <v>6</v>
      </c>
      <c r="O721" s="831">
        <v>19296</v>
      </c>
      <c r="P721" s="827">
        <v>0.86223691853970241</v>
      </c>
      <c r="Q721" s="832">
        <v>3216</v>
      </c>
    </row>
    <row r="722" spans="1:17" ht="14.45" customHeight="1" x14ac:dyDescent="0.2">
      <c r="A722" s="821" t="s">
        <v>571</v>
      </c>
      <c r="B722" s="822" t="s">
        <v>4958</v>
      </c>
      <c r="C722" s="822" t="s">
        <v>4959</v>
      </c>
      <c r="D722" s="822" t="s">
        <v>6093</v>
      </c>
      <c r="E722" s="822" t="s">
        <v>6094</v>
      </c>
      <c r="F722" s="831">
        <v>4</v>
      </c>
      <c r="G722" s="831">
        <v>10252</v>
      </c>
      <c r="H722" s="831">
        <v>3.9521973785659212</v>
      </c>
      <c r="I722" s="831">
        <v>2563</v>
      </c>
      <c r="J722" s="831">
        <v>1</v>
      </c>
      <c r="K722" s="831">
        <v>2594</v>
      </c>
      <c r="L722" s="831">
        <v>1</v>
      </c>
      <c r="M722" s="831">
        <v>2594</v>
      </c>
      <c r="N722" s="831">
        <v>5</v>
      </c>
      <c r="O722" s="831">
        <v>13115</v>
      </c>
      <c r="P722" s="827">
        <v>5.0558982266769465</v>
      </c>
      <c r="Q722" s="832">
        <v>2623</v>
      </c>
    </row>
    <row r="723" spans="1:17" ht="14.45" customHeight="1" x14ac:dyDescent="0.2">
      <c r="A723" s="821" t="s">
        <v>571</v>
      </c>
      <c r="B723" s="822" t="s">
        <v>4958</v>
      </c>
      <c r="C723" s="822" t="s">
        <v>4959</v>
      </c>
      <c r="D723" s="822" t="s">
        <v>6095</v>
      </c>
      <c r="E723" s="822" t="s">
        <v>5046</v>
      </c>
      <c r="F723" s="831">
        <v>2</v>
      </c>
      <c r="G723" s="831">
        <v>1084</v>
      </c>
      <c r="H723" s="831">
        <v>0.99632352941176472</v>
      </c>
      <c r="I723" s="831">
        <v>542</v>
      </c>
      <c r="J723" s="831">
        <v>2</v>
      </c>
      <c r="K723" s="831">
        <v>1088</v>
      </c>
      <c r="L723" s="831">
        <v>1</v>
      </c>
      <c r="M723" s="831">
        <v>544</v>
      </c>
      <c r="N723" s="831">
        <v>2</v>
      </c>
      <c r="O723" s="831">
        <v>1094</v>
      </c>
      <c r="P723" s="827">
        <v>1.005514705882353</v>
      </c>
      <c r="Q723" s="832">
        <v>547</v>
      </c>
    </row>
    <row r="724" spans="1:17" ht="14.45" customHeight="1" x14ac:dyDescent="0.2">
      <c r="A724" s="821" t="s">
        <v>571</v>
      </c>
      <c r="B724" s="822" t="s">
        <v>4958</v>
      </c>
      <c r="C724" s="822" t="s">
        <v>4959</v>
      </c>
      <c r="D724" s="822" t="s">
        <v>6096</v>
      </c>
      <c r="E724" s="822" t="s">
        <v>6097</v>
      </c>
      <c r="F724" s="831">
        <v>5</v>
      </c>
      <c r="G724" s="831">
        <v>7735</v>
      </c>
      <c r="H724" s="831">
        <v>0.62218468468468469</v>
      </c>
      <c r="I724" s="831">
        <v>1547</v>
      </c>
      <c r="J724" s="831">
        <v>8</v>
      </c>
      <c r="K724" s="831">
        <v>12432</v>
      </c>
      <c r="L724" s="831">
        <v>1</v>
      </c>
      <c r="M724" s="831">
        <v>1554</v>
      </c>
      <c r="N724" s="831">
        <v>6</v>
      </c>
      <c r="O724" s="831">
        <v>9366</v>
      </c>
      <c r="P724" s="827">
        <v>0.7533783783783784</v>
      </c>
      <c r="Q724" s="832">
        <v>1561</v>
      </c>
    </row>
    <row r="725" spans="1:17" ht="14.45" customHeight="1" x14ac:dyDescent="0.2">
      <c r="A725" s="821" t="s">
        <v>571</v>
      </c>
      <c r="B725" s="822" t="s">
        <v>4958</v>
      </c>
      <c r="C725" s="822" t="s">
        <v>4959</v>
      </c>
      <c r="D725" s="822" t="s">
        <v>6098</v>
      </c>
      <c r="E725" s="822" t="s">
        <v>6099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4515</v>
      </c>
      <c r="P725" s="827"/>
      <c r="Q725" s="832">
        <v>4515</v>
      </c>
    </row>
    <row r="726" spans="1:17" ht="14.45" customHeight="1" x14ac:dyDescent="0.2">
      <c r="A726" s="821" t="s">
        <v>571</v>
      </c>
      <c r="B726" s="822" t="s">
        <v>4958</v>
      </c>
      <c r="C726" s="822" t="s">
        <v>4959</v>
      </c>
      <c r="D726" s="822" t="s">
        <v>5009</v>
      </c>
      <c r="E726" s="822" t="s">
        <v>5010</v>
      </c>
      <c r="F726" s="831"/>
      <c r="G726" s="831"/>
      <c r="H726" s="831"/>
      <c r="I726" s="831"/>
      <c r="J726" s="831">
        <v>1</v>
      </c>
      <c r="K726" s="831">
        <v>685</v>
      </c>
      <c r="L726" s="831">
        <v>1</v>
      </c>
      <c r="M726" s="831">
        <v>685</v>
      </c>
      <c r="N726" s="831"/>
      <c r="O726" s="831"/>
      <c r="P726" s="827"/>
      <c r="Q726" s="832"/>
    </row>
    <row r="727" spans="1:17" ht="14.45" customHeight="1" x14ac:dyDescent="0.2">
      <c r="A727" s="821" t="s">
        <v>571</v>
      </c>
      <c r="B727" s="822" t="s">
        <v>4958</v>
      </c>
      <c r="C727" s="822" t="s">
        <v>4959</v>
      </c>
      <c r="D727" s="822" t="s">
        <v>6100</v>
      </c>
      <c r="E727" s="822" t="s">
        <v>6101</v>
      </c>
      <c r="F727" s="831"/>
      <c r="G727" s="831"/>
      <c r="H727" s="831"/>
      <c r="I727" s="831"/>
      <c r="J727" s="831">
        <v>1</v>
      </c>
      <c r="K727" s="831">
        <v>1512</v>
      </c>
      <c r="L727" s="831">
        <v>1</v>
      </c>
      <c r="M727" s="831">
        <v>1512</v>
      </c>
      <c r="N727" s="831"/>
      <c r="O727" s="831"/>
      <c r="P727" s="827"/>
      <c r="Q727" s="832"/>
    </row>
    <row r="728" spans="1:17" ht="14.45" customHeight="1" x14ac:dyDescent="0.2">
      <c r="A728" s="821" t="s">
        <v>571</v>
      </c>
      <c r="B728" s="822" t="s">
        <v>4958</v>
      </c>
      <c r="C728" s="822" t="s">
        <v>4959</v>
      </c>
      <c r="D728" s="822" t="s">
        <v>6102</v>
      </c>
      <c r="E728" s="822" t="s">
        <v>6103</v>
      </c>
      <c r="F728" s="831">
        <v>14</v>
      </c>
      <c r="G728" s="831">
        <v>13510</v>
      </c>
      <c r="H728" s="831">
        <v>1.0669720423313853</v>
      </c>
      <c r="I728" s="831">
        <v>965</v>
      </c>
      <c r="J728" s="831">
        <v>13</v>
      </c>
      <c r="K728" s="831">
        <v>12662</v>
      </c>
      <c r="L728" s="831">
        <v>1</v>
      </c>
      <c r="M728" s="831">
        <v>974</v>
      </c>
      <c r="N728" s="831">
        <v>8</v>
      </c>
      <c r="O728" s="831">
        <v>7848</v>
      </c>
      <c r="P728" s="827">
        <v>0.61980729742536722</v>
      </c>
      <c r="Q728" s="832">
        <v>981</v>
      </c>
    </row>
    <row r="729" spans="1:17" ht="14.45" customHeight="1" x14ac:dyDescent="0.2">
      <c r="A729" s="821" t="s">
        <v>571</v>
      </c>
      <c r="B729" s="822" t="s">
        <v>4958</v>
      </c>
      <c r="C729" s="822" t="s">
        <v>4959</v>
      </c>
      <c r="D729" s="822" t="s">
        <v>6104</v>
      </c>
      <c r="E729" s="822" t="s">
        <v>6105</v>
      </c>
      <c r="F729" s="831"/>
      <c r="G729" s="831"/>
      <c r="H729" s="831"/>
      <c r="I729" s="831"/>
      <c r="J729" s="831">
        <v>1</v>
      </c>
      <c r="K729" s="831">
        <v>1040</v>
      </c>
      <c r="L729" s="831">
        <v>1</v>
      </c>
      <c r="M729" s="831">
        <v>1040</v>
      </c>
      <c r="N729" s="831">
        <v>1</v>
      </c>
      <c r="O729" s="831">
        <v>1045</v>
      </c>
      <c r="P729" s="827">
        <v>1.0048076923076923</v>
      </c>
      <c r="Q729" s="832">
        <v>1045</v>
      </c>
    </row>
    <row r="730" spans="1:17" ht="14.45" customHeight="1" x14ac:dyDescent="0.2">
      <c r="A730" s="821" t="s">
        <v>571</v>
      </c>
      <c r="B730" s="822" t="s">
        <v>4958</v>
      </c>
      <c r="C730" s="822" t="s">
        <v>4959</v>
      </c>
      <c r="D730" s="822" t="s">
        <v>6106</v>
      </c>
      <c r="E730" s="822" t="s">
        <v>6107</v>
      </c>
      <c r="F730" s="831">
        <v>1</v>
      </c>
      <c r="G730" s="831">
        <v>2103</v>
      </c>
      <c r="H730" s="831"/>
      <c r="I730" s="831">
        <v>2103</v>
      </c>
      <c r="J730" s="831"/>
      <c r="K730" s="831"/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571</v>
      </c>
      <c r="B731" s="822" t="s">
        <v>4958</v>
      </c>
      <c r="C731" s="822" t="s">
        <v>4959</v>
      </c>
      <c r="D731" s="822" t="s">
        <v>6108</v>
      </c>
      <c r="E731" s="822" t="s">
        <v>6109</v>
      </c>
      <c r="F731" s="831"/>
      <c r="G731" s="831"/>
      <c r="H731" s="831"/>
      <c r="I731" s="831"/>
      <c r="J731" s="831"/>
      <c r="K731" s="831"/>
      <c r="L731" s="831"/>
      <c r="M731" s="831"/>
      <c r="N731" s="831">
        <v>2</v>
      </c>
      <c r="O731" s="831">
        <v>7348</v>
      </c>
      <c r="P731" s="827"/>
      <c r="Q731" s="832">
        <v>3674</v>
      </c>
    </row>
    <row r="732" spans="1:17" ht="14.45" customHeight="1" x14ac:dyDescent="0.2">
      <c r="A732" s="821" t="s">
        <v>571</v>
      </c>
      <c r="B732" s="822" t="s">
        <v>4958</v>
      </c>
      <c r="C732" s="822" t="s">
        <v>4959</v>
      </c>
      <c r="D732" s="822" t="s">
        <v>6110</v>
      </c>
      <c r="E732" s="822" t="s">
        <v>6111</v>
      </c>
      <c r="F732" s="831">
        <v>1</v>
      </c>
      <c r="G732" s="831">
        <v>4211</v>
      </c>
      <c r="H732" s="831"/>
      <c r="I732" s="831">
        <v>4211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571</v>
      </c>
      <c r="B733" s="822" t="s">
        <v>4958</v>
      </c>
      <c r="C733" s="822" t="s">
        <v>4959</v>
      </c>
      <c r="D733" s="822" t="s">
        <v>6112</v>
      </c>
      <c r="E733" s="822" t="s">
        <v>6113</v>
      </c>
      <c r="F733" s="831"/>
      <c r="G733" s="831"/>
      <c r="H733" s="831"/>
      <c r="I733" s="831"/>
      <c r="J733" s="831"/>
      <c r="K733" s="831"/>
      <c r="L733" s="831"/>
      <c r="M733" s="831"/>
      <c r="N733" s="831">
        <v>4</v>
      </c>
      <c r="O733" s="831">
        <v>86648</v>
      </c>
      <c r="P733" s="827"/>
      <c r="Q733" s="832">
        <v>21662</v>
      </c>
    </row>
    <row r="734" spans="1:17" ht="14.45" customHeight="1" x14ac:dyDescent="0.2">
      <c r="A734" s="821" t="s">
        <v>571</v>
      </c>
      <c r="B734" s="822" t="s">
        <v>4958</v>
      </c>
      <c r="C734" s="822" t="s">
        <v>4959</v>
      </c>
      <c r="D734" s="822" t="s">
        <v>5011</v>
      </c>
      <c r="E734" s="822" t="s">
        <v>5012</v>
      </c>
      <c r="F734" s="831">
        <v>6</v>
      </c>
      <c r="G734" s="831">
        <v>7668</v>
      </c>
      <c r="H734" s="831">
        <v>0.53996197450883743</v>
      </c>
      <c r="I734" s="831">
        <v>1278</v>
      </c>
      <c r="J734" s="831">
        <v>11</v>
      </c>
      <c r="K734" s="831">
        <v>14201</v>
      </c>
      <c r="L734" s="831">
        <v>1</v>
      </c>
      <c r="M734" s="831">
        <v>1291</v>
      </c>
      <c r="N734" s="831">
        <v>4</v>
      </c>
      <c r="O734" s="831">
        <v>5208</v>
      </c>
      <c r="P734" s="827">
        <v>0.36673473699035281</v>
      </c>
      <c r="Q734" s="832">
        <v>1302</v>
      </c>
    </row>
    <row r="735" spans="1:17" ht="14.45" customHeight="1" x14ac:dyDescent="0.2">
      <c r="A735" s="821" t="s">
        <v>571</v>
      </c>
      <c r="B735" s="822" t="s">
        <v>4958</v>
      </c>
      <c r="C735" s="822" t="s">
        <v>4959</v>
      </c>
      <c r="D735" s="822" t="s">
        <v>6114</v>
      </c>
      <c r="E735" s="822" t="s">
        <v>6115</v>
      </c>
      <c r="F735" s="831">
        <v>1</v>
      </c>
      <c r="G735" s="831">
        <v>1832</v>
      </c>
      <c r="H735" s="831"/>
      <c r="I735" s="831">
        <v>1832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571</v>
      </c>
      <c r="B736" s="822" t="s">
        <v>4958</v>
      </c>
      <c r="C736" s="822" t="s">
        <v>4959</v>
      </c>
      <c r="D736" s="822" t="s">
        <v>6116</v>
      </c>
      <c r="E736" s="822" t="s">
        <v>6117</v>
      </c>
      <c r="F736" s="831">
        <v>1</v>
      </c>
      <c r="G736" s="831">
        <v>3219</v>
      </c>
      <c r="H736" s="831"/>
      <c r="I736" s="831">
        <v>3219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571</v>
      </c>
      <c r="B737" s="822" t="s">
        <v>4958</v>
      </c>
      <c r="C737" s="822" t="s">
        <v>4959</v>
      </c>
      <c r="D737" s="822" t="s">
        <v>5013</v>
      </c>
      <c r="E737" s="822" t="s">
        <v>5014</v>
      </c>
      <c r="F737" s="831"/>
      <c r="G737" s="831"/>
      <c r="H737" s="831"/>
      <c r="I737" s="831"/>
      <c r="J737" s="831">
        <v>1</v>
      </c>
      <c r="K737" s="831">
        <v>983</v>
      </c>
      <c r="L737" s="831">
        <v>1</v>
      </c>
      <c r="M737" s="831">
        <v>983</v>
      </c>
      <c r="N737" s="831">
        <v>2</v>
      </c>
      <c r="O737" s="831">
        <v>1980</v>
      </c>
      <c r="P737" s="827">
        <v>2.0142421159715158</v>
      </c>
      <c r="Q737" s="832">
        <v>990</v>
      </c>
    </row>
    <row r="738" spans="1:17" ht="14.45" customHeight="1" x14ac:dyDescent="0.2">
      <c r="A738" s="821" t="s">
        <v>571</v>
      </c>
      <c r="B738" s="822" t="s">
        <v>4958</v>
      </c>
      <c r="C738" s="822" t="s">
        <v>4959</v>
      </c>
      <c r="D738" s="822" t="s">
        <v>6118</v>
      </c>
      <c r="E738" s="822" t="s">
        <v>6119</v>
      </c>
      <c r="F738" s="831">
        <v>1</v>
      </c>
      <c r="G738" s="831">
        <v>820</v>
      </c>
      <c r="H738" s="831">
        <v>0.99273607748184023</v>
      </c>
      <c r="I738" s="831">
        <v>820</v>
      </c>
      <c r="J738" s="831">
        <v>1</v>
      </c>
      <c r="K738" s="831">
        <v>826</v>
      </c>
      <c r="L738" s="831">
        <v>1</v>
      </c>
      <c r="M738" s="831">
        <v>826</v>
      </c>
      <c r="N738" s="831">
        <v>3</v>
      </c>
      <c r="O738" s="831">
        <v>2493</v>
      </c>
      <c r="P738" s="827">
        <v>3.0181598062953996</v>
      </c>
      <c r="Q738" s="832">
        <v>831</v>
      </c>
    </row>
    <row r="739" spans="1:17" ht="14.45" customHeight="1" x14ac:dyDescent="0.2">
      <c r="A739" s="821" t="s">
        <v>571</v>
      </c>
      <c r="B739" s="822" t="s">
        <v>4958</v>
      </c>
      <c r="C739" s="822" t="s">
        <v>4959</v>
      </c>
      <c r="D739" s="822" t="s">
        <v>6120</v>
      </c>
      <c r="E739" s="822" t="s">
        <v>6121</v>
      </c>
      <c r="F739" s="831"/>
      <c r="G739" s="831"/>
      <c r="H739" s="831"/>
      <c r="I739" s="831"/>
      <c r="J739" s="831"/>
      <c r="K739" s="831"/>
      <c r="L739" s="831"/>
      <c r="M739" s="831"/>
      <c r="N739" s="831">
        <v>2</v>
      </c>
      <c r="O739" s="831">
        <v>5012</v>
      </c>
      <c r="P739" s="827"/>
      <c r="Q739" s="832">
        <v>2506</v>
      </c>
    </row>
    <row r="740" spans="1:17" ht="14.45" customHeight="1" x14ac:dyDescent="0.2">
      <c r="A740" s="821" t="s">
        <v>571</v>
      </c>
      <c r="B740" s="822" t="s">
        <v>4958</v>
      </c>
      <c r="C740" s="822" t="s">
        <v>4959</v>
      </c>
      <c r="D740" s="822" t="s">
        <v>5015</v>
      </c>
      <c r="E740" s="822" t="s">
        <v>5016</v>
      </c>
      <c r="F740" s="831">
        <v>3</v>
      </c>
      <c r="G740" s="831">
        <v>5040</v>
      </c>
      <c r="H740" s="831"/>
      <c r="I740" s="831">
        <v>1680</v>
      </c>
      <c r="J740" s="831"/>
      <c r="K740" s="831"/>
      <c r="L740" s="831"/>
      <c r="M740" s="831"/>
      <c r="N740" s="831">
        <v>2</v>
      </c>
      <c r="O740" s="831">
        <v>3386</v>
      </c>
      <c r="P740" s="827"/>
      <c r="Q740" s="832">
        <v>1693</v>
      </c>
    </row>
    <row r="741" spans="1:17" ht="14.45" customHeight="1" x14ac:dyDescent="0.2">
      <c r="A741" s="821" t="s">
        <v>571</v>
      </c>
      <c r="B741" s="822" t="s">
        <v>4958</v>
      </c>
      <c r="C741" s="822" t="s">
        <v>4959</v>
      </c>
      <c r="D741" s="822" t="s">
        <v>6122</v>
      </c>
      <c r="E741" s="822" t="s">
        <v>6123</v>
      </c>
      <c r="F741" s="831">
        <v>4</v>
      </c>
      <c r="G741" s="831">
        <v>5592</v>
      </c>
      <c r="H741" s="831"/>
      <c r="I741" s="831">
        <v>1398</v>
      </c>
      <c r="J741" s="831"/>
      <c r="K741" s="831"/>
      <c r="L741" s="831"/>
      <c r="M741" s="831"/>
      <c r="N741" s="831">
        <v>1</v>
      </c>
      <c r="O741" s="831">
        <v>1415</v>
      </c>
      <c r="P741" s="827"/>
      <c r="Q741" s="832">
        <v>1415</v>
      </c>
    </row>
    <row r="742" spans="1:17" ht="14.45" customHeight="1" x14ac:dyDescent="0.2">
      <c r="A742" s="821" t="s">
        <v>571</v>
      </c>
      <c r="B742" s="822" t="s">
        <v>4958</v>
      </c>
      <c r="C742" s="822" t="s">
        <v>4959</v>
      </c>
      <c r="D742" s="822" t="s">
        <v>6124</v>
      </c>
      <c r="E742" s="822" t="s">
        <v>6125</v>
      </c>
      <c r="F742" s="831">
        <v>78</v>
      </c>
      <c r="G742" s="831">
        <v>396864</v>
      </c>
      <c r="H742" s="831">
        <v>0.24657748727857892</v>
      </c>
      <c r="I742" s="831">
        <v>5088</v>
      </c>
      <c r="J742" s="831">
        <v>95</v>
      </c>
      <c r="K742" s="831">
        <v>1609490</v>
      </c>
      <c r="L742" s="831">
        <v>1</v>
      </c>
      <c r="M742" s="831">
        <v>16942</v>
      </c>
      <c r="N742" s="831">
        <v>83</v>
      </c>
      <c r="O742" s="831">
        <v>1407265</v>
      </c>
      <c r="P742" s="827">
        <v>0.87435460922403996</v>
      </c>
      <c r="Q742" s="832">
        <v>16955</v>
      </c>
    </row>
    <row r="743" spans="1:17" ht="14.45" customHeight="1" x14ac:dyDescent="0.2">
      <c r="A743" s="821" t="s">
        <v>571</v>
      </c>
      <c r="B743" s="822" t="s">
        <v>4958</v>
      </c>
      <c r="C743" s="822" t="s">
        <v>4959</v>
      </c>
      <c r="D743" s="822" t="s">
        <v>6126</v>
      </c>
      <c r="E743" s="822" t="s">
        <v>6127</v>
      </c>
      <c r="F743" s="831">
        <v>6</v>
      </c>
      <c r="G743" s="831">
        <v>2034</v>
      </c>
      <c r="H743" s="831"/>
      <c r="I743" s="831">
        <v>339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571</v>
      </c>
      <c r="B744" s="822" t="s">
        <v>4958</v>
      </c>
      <c r="C744" s="822" t="s">
        <v>4959</v>
      </c>
      <c r="D744" s="822" t="s">
        <v>6128</v>
      </c>
      <c r="E744" s="822" t="s">
        <v>6129</v>
      </c>
      <c r="F744" s="831">
        <v>1</v>
      </c>
      <c r="G744" s="831">
        <v>3833</v>
      </c>
      <c r="H744" s="831"/>
      <c r="I744" s="831">
        <v>3833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571</v>
      </c>
      <c r="B745" s="822" t="s">
        <v>4958</v>
      </c>
      <c r="C745" s="822" t="s">
        <v>4959</v>
      </c>
      <c r="D745" s="822" t="s">
        <v>6130</v>
      </c>
      <c r="E745" s="822" t="s">
        <v>6131</v>
      </c>
      <c r="F745" s="831">
        <v>1</v>
      </c>
      <c r="G745" s="831">
        <v>3990</v>
      </c>
      <c r="H745" s="831"/>
      <c r="I745" s="831">
        <v>3990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571</v>
      </c>
      <c r="B746" s="822" t="s">
        <v>4958</v>
      </c>
      <c r="C746" s="822" t="s">
        <v>4959</v>
      </c>
      <c r="D746" s="822" t="s">
        <v>5017</v>
      </c>
      <c r="E746" s="822" t="s">
        <v>5018</v>
      </c>
      <c r="F746" s="831">
        <v>4</v>
      </c>
      <c r="G746" s="831">
        <v>1780</v>
      </c>
      <c r="H746" s="831"/>
      <c r="I746" s="831">
        <v>445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571</v>
      </c>
      <c r="B747" s="822" t="s">
        <v>4958</v>
      </c>
      <c r="C747" s="822" t="s">
        <v>4959</v>
      </c>
      <c r="D747" s="822" t="s">
        <v>6132</v>
      </c>
      <c r="E747" s="822" t="s">
        <v>6133</v>
      </c>
      <c r="F747" s="831">
        <v>22</v>
      </c>
      <c r="G747" s="831">
        <v>112288</v>
      </c>
      <c r="H747" s="831">
        <v>0.66251298026998962</v>
      </c>
      <c r="I747" s="831">
        <v>5104</v>
      </c>
      <c r="J747" s="831">
        <v>33</v>
      </c>
      <c r="K747" s="831">
        <v>169488</v>
      </c>
      <c r="L747" s="831">
        <v>1</v>
      </c>
      <c r="M747" s="831">
        <v>5136</v>
      </c>
      <c r="N747" s="831">
        <v>21</v>
      </c>
      <c r="O747" s="831">
        <v>108465</v>
      </c>
      <c r="P747" s="827">
        <v>0.63995681110167091</v>
      </c>
      <c r="Q747" s="832">
        <v>5165</v>
      </c>
    </row>
    <row r="748" spans="1:17" ht="14.45" customHeight="1" x14ac:dyDescent="0.2">
      <c r="A748" s="821" t="s">
        <v>571</v>
      </c>
      <c r="B748" s="822" t="s">
        <v>4958</v>
      </c>
      <c r="C748" s="822" t="s">
        <v>4959</v>
      </c>
      <c r="D748" s="822" t="s">
        <v>6134</v>
      </c>
      <c r="E748" s="822" t="s">
        <v>6135</v>
      </c>
      <c r="F748" s="831">
        <v>1</v>
      </c>
      <c r="G748" s="831">
        <v>671</v>
      </c>
      <c r="H748" s="831">
        <v>0.99113737075332353</v>
      </c>
      <c r="I748" s="831">
        <v>671</v>
      </c>
      <c r="J748" s="831">
        <v>1</v>
      </c>
      <c r="K748" s="831">
        <v>677</v>
      </c>
      <c r="L748" s="831">
        <v>1</v>
      </c>
      <c r="M748" s="831">
        <v>677</v>
      </c>
      <c r="N748" s="831">
        <v>1</v>
      </c>
      <c r="O748" s="831">
        <v>682</v>
      </c>
      <c r="P748" s="827">
        <v>1.0073855243722305</v>
      </c>
      <c r="Q748" s="832">
        <v>682</v>
      </c>
    </row>
    <row r="749" spans="1:17" ht="14.45" customHeight="1" x14ac:dyDescent="0.2">
      <c r="A749" s="821" t="s">
        <v>571</v>
      </c>
      <c r="B749" s="822" t="s">
        <v>4958</v>
      </c>
      <c r="C749" s="822" t="s">
        <v>4959</v>
      </c>
      <c r="D749" s="822" t="s">
        <v>6136</v>
      </c>
      <c r="E749" s="822" t="s">
        <v>6137</v>
      </c>
      <c r="F749" s="831">
        <v>1</v>
      </c>
      <c r="G749" s="831">
        <v>3194</v>
      </c>
      <c r="H749" s="831">
        <v>0.33167185877466249</v>
      </c>
      <c r="I749" s="831">
        <v>3194</v>
      </c>
      <c r="J749" s="831">
        <v>3</v>
      </c>
      <c r="K749" s="831">
        <v>9630</v>
      </c>
      <c r="L749" s="831">
        <v>1</v>
      </c>
      <c r="M749" s="831">
        <v>3210</v>
      </c>
      <c r="N749" s="831"/>
      <c r="O749" s="831"/>
      <c r="P749" s="827"/>
      <c r="Q749" s="832"/>
    </row>
    <row r="750" spans="1:17" ht="14.45" customHeight="1" x14ac:dyDescent="0.2">
      <c r="A750" s="821" t="s">
        <v>571</v>
      </c>
      <c r="B750" s="822" t="s">
        <v>4958</v>
      </c>
      <c r="C750" s="822" t="s">
        <v>4959</v>
      </c>
      <c r="D750" s="822" t="s">
        <v>6138</v>
      </c>
      <c r="E750" s="822" t="s">
        <v>6139</v>
      </c>
      <c r="F750" s="831">
        <v>3</v>
      </c>
      <c r="G750" s="831">
        <v>7023</v>
      </c>
      <c r="H750" s="831">
        <v>0.99490012749681256</v>
      </c>
      <c r="I750" s="831">
        <v>2341</v>
      </c>
      <c r="J750" s="831">
        <v>3</v>
      </c>
      <c r="K750" s="831">
        <v>7059</v>
      </c>
      <c r="L750" s="831">
        <v>1</v>
      </c>
      <c r="M750" s="831">
        <v>2353</v>
      </c>
      <c r="N750" s="831">
        <v>2</v>
      </c>
      <c r="O750" s="831">
        <v>4728</v>
      </c>
      <c r="P750" s="827">
        <v>0.6697832554186145</v>
      </c>
      <c r="Q750" s="832">
        <v>2364</v>
      </c>
    </row>
    <row r="751" spans="1:17" ht="14.45" customHeight="1" x14ac:dyDescent="0.2">
      <c r="A751" s="821" t="s">
        <v>571</v>
      </c>
      <c r="B751" s="822" t="s">
        <v>4958</v>
      </c>
      <c r="C751" s="822" t="s">
        <v>4959</v>
      </c>
      <c r="D751" s="822" t="s">
        <v>6140</v>
      </c>
      <c r="E751" s="822" t="s">
        <v>6141</v>
      </c>
      <c r="F751" s="831">
        <v>7</v>
      </c>
      <c r="G751" s="831">
        <v>44380</v>
      </c>
      <c r="H751" s="831">
        <v>0.77375037048660145</v>
      </c>
      <c r="I751" s="831">
        <v>6340</v>
      </c>
      <c r="J751" s="831">
        <v>9</v>
      </c>
      <c r="K751" s="831">
        <v>57357</v>
      </c>
      <c r="L751" s="831">
        <v>1</v>
      </c>
      <c r="M751" s="831">
        <v>6373</v>
      </c>
      <c r="N751" s="831">
        <v>2</v>
      </c>
      <c r="O751" s="831">
        <v>12804</v>
      </c>
      <c r="P751" s="827">
        <v>0.22323343271091584</v>
      </c>
      <c r="Q751" s="832">
        <v>6402</v>
      </c>
    </row>
    <row r="752" spans="1:17" ht="14.45" customHeight="1" x14ac:dyDescent="0.2">
      <c r="A752" s="821" t="s">
        <v>571</v>
      </c>
      <c r="B752" s="822" t="s">
        <v>4958</v>
      </c>
      <c r="C752" s="822" t="s">
        <v>4959</v>
      </c>
      <c r="D752" s="822" t="s">
        <v>6142</v>
      </c>
      <c r="E752" s="822" t="s">
        <v>6143</v>
      </c>
      <c r="F752" s="831"/>
      <c r="G752" s="831"/>
      <c r="H752" s="831"/>
      <c r="I752" s="831"/>
      <c r="J752" s="831">
        <v>1</v>
      </c>
      <c r="K752" s="831">
        <v>2938</v>
      </c>
      <c r="L752" s="831">
        <v>1</v>
      </c>
      <c r="M752" s="831">
        <v>2938</v>
      </c>
      <c r="N752" s="831">
        <v>1</v>
      </c>
      <c r="O752" s="831">
        <v>2959</v>
      </c>
      <c r="P752" s="827">
        <v>1.0071477195371001</v>
      </c>
      <c r="Q752" s="832">
        <v>2959</v>
      </c>
    </row>
    <row r="753" spans="1:17" ht="14.45" customHeight="1" x14ac:dyDescent="0.2">
      <c r="A753" s="821" t="s">
        <v>571</v>
      </c>
      <c r="B753" s="822" t="s">
        <v>4958</v>
      </c>
      <c r="C753" s="822" t="s">
        <v>4959</v>
      </c>
      <c r="D753" s="822" t="s">
        <v>6144</v>
      </c>
      <c r="E753" s="822" t="s">
        <v>6145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6045</v>
      </c>
      <c r="P753" s="827"/>
      <c r="Q753" s="832">
        <v>6045</v>
      </c>
    </row>
    <row r="754" spans="1:17" ht="14.45" customHeight="1" x14ac:dyDescent="0.2">
      <c r="A754" s="821" t="s">
        <v>571</v>
      </c>
      <c r="B754" s="822" t="s">
        <v>4958</v>
      </c>
      <c r="C754" s="822" t="s">
        <v>4959</v>
      </c>
      <c r="D754" s="822" t="s">
        <v>6146</v>
      </c>
      <c r="E754" s="822" t="s">
        <v>6147</v>
      </c>
      <c r="F754" s="831">
        <v>7</v>
      </c>
      <c r="G754" s="831">
        <v>34342</v>
      </c>
      <c r="H754" s="831">
        <v>3.4808433002229879</v>
      </c>
      <c r="I754" s="831">
        <v>4906</v>
      </c>
      <c r="J754" s="831">
        <v>2</v>
      </c>
      <c r="K754" s="831">
        <v>9866</v>
      </c>
      <c r="L754" s="831">
        <v>1</v>
      </c>
      <c r="M754" s="831">
        <v>4933</v>
      </c>
      <c r="N754" s="831">
        <v>2</v>
      </c>
      <c r="O754" s="831">
        <v>9914</v>
      </c>
      <c r="P754" s="827">
        <v>1.0048651935941617</v>
      </c>
      <c r="Q754" s="832">
        <v>4957</v>
      </c>
    </row>
    <row r="755" spans="1:17" ht="14.45" customHeight="1" x14ac:dyDescent="0.2">
      <c r="A755" s="821" t="s">
        <v>571</v>
      </c>
      <c r="B755" s="822" t="s">
        <v>4958</v>
      </c>
      <c r="C755" s="822" t="s">
        <v>4959</v>
      </c>
      <c r="D755" s="822" t="s">
        <v>6148</v>
      </c>
      <c r="E755" s="822" t="s">
        <v>6149</v>
      </c>
      <c r="F755" s="831">
        <v>2</v>
      </c>
      <c r="G755" s="831">
        <v>5984</v>
      </c>
      <c r="H755" s="831"/>
      <c r="I755" s="831">
        <v>2992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571</v>
      </c>
      <c r="B756" s="822" t="s">
        <v>4958</v>
      </c>
      <c r="C756" s="822" t="s">
        <v>4959</v>
      </c>
      <c r="D756" s="822" t="s">
        <v>6150</v>
      </c>
      <c r="E756" s="822" t="s">
        <v>6151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1678</v>
      </c>
      <c r="P756" s="827"/>
      <c r="Q756" s="832">
        <v>1678</v>
      </c>
    </row>
    <row r="757" spans="1:17" ht="14.45" customHeight="1" x14ac:dyDescent="0.2">
      <c r="A757" s="821" t="s">
        <v>571</v>
      </c>
      <c r="B757" s="822" t="s">
        <v>4958</v>
      </c>
      <c r="C757" s="822" t="s">
        <v>4959</v>
      </c>
      <c r="D757" s="822" t="s">
        <v>6152</v>
      </c>
      <c r="E757" s="822" t="s">
        <v>6153</v>
      </c>
      <c r="F757" s="831"/>
      <c r="G757" s="831"/>
      <c r="H757" s="831"/>
      <c r="I757" s="831"/>
      <c r="J757" s="831"/>
      <c r="K757" s="831"/>
      <c r="L757" s="831"/>
      <c r="M757" s="831"/>
      <c r="N757" s="831">
        <v>2</v>
      </c>
      <c r="O757" s="831">
        <v>8670</v>
      </c>
      <c r="P757" s="827"/>
      <c r="Q757" s="832">
        <v>4335</v>
      </c>
    </row>
    <row r="758" spans="1:17" ht="14.45" customHeight="1" x14ac:dyDescent="0.2">
      <c r="A758" s="821" t="s">
        <v>571</v>
      </c>
      <c r="B758" s="822" t="s">
        <v>4958</v>
      </c>
      <c r="C758" s="822" t="s">
        <v>4959</v>
      </c>
      <c r="D758" s="822" t="s">
        <v>6154</v>
      </c>
      <c r="E758" s="822" t="s">
        <v>6155</v>
      </c>
      <c r="F758" s="831">
        <v>4</v>
      </c>
      <c r="G758" s="831">
        <v>9984</v>
      </c>
      <c r="H758" s="831">
        <v>0.99521531100478466</v>
      </c>
      <c r="I758" s="831">
        <v>2496</v>
      </c>
      <c r="J758" s="831">
        <v>4</v>
      </c>
      <c r="K758" s="831">
        <v>10032</v>
      </c>
      <c r="L758" s="831">
        <v>1</v>
      </c>
      <c r="M758" s="831">
        <v>2508</v>
      </c>
      <c r="N758" s="831">
        <v>3</v>
      </c>
      <c r="O758" s="831">
        <v>7554</v>
      </c>
      <c r="P758" s="827">
        <v>0.75299043062200954</v>
      </c>
      <c r="Q758" s="832">
        <v>2518</v>
      </c>
    </row>
    <row r="759" spans="1:17" ht="14.45" customHeight="1" x14ac:dyDescent="0.2">
      <c r="A759" s="821" t="s">
        <v>571</v>
      </c>
      <c r="B759" s="822" t="s">
        <v>4958</v>
      </c>
      <c r="C759" s="822" t="s">
        <v>4959</v>
      </c>
      <c r="D759" s="822" t="s">
        <v>6156</v>
      </c>
      <c r="E759" s="822" t="s">
        <v>6157</v>
      </c>
      <c r="F759" s="831">
        <v>2</v>
      </c>
      <c r="G759" s="831">
        <v>5344</v>
      </c>
      <c r="H759" s="831">
        <v>0.99478778853313476</v>
      </c>
      <c r="I759" s="831">
        <v>2672</v>
      </c>
      <c r="J759" s="831">
        <v>2</v>
      </c>
      <c r="K759" s="831">
        <v>5372</v>
      </c>
      <c r="L759" s="831">
        <v>1</v>
      </c>
      <c r="M759" s="831">
        <v>2686</v>
      </c>
      <c r="N759" s="831">
        <v>3</v>
      </c>
      <c r="O759" s="831">
        <v>8094</v>
      </c>
      <c r="P759" s="827">
        <v>1.5067014147431124</v>
      </c>
      <c r="Q759" s="832">
        <v>2698</v>
      </c>
    </row>
    <row r="760" spans="1:17" ht="14.45" customHeight="1" x14ac:dyDescent="0.2">
      <c r="A760" s="821" t="s">
        <v>571</v>
      </c>
      <c r="B760" s="822" t="s">
        <v>4958</v>
      </c>
      <c r="C760" s="822" t="s">
        <v>4959</v>
      </c>
      <c r="D760" s="822" t="s">
        <v>5019</v>
      </c>
      <c r="E760" s="822" t="s">
        <v>5020</v>
      </c>
      <c r="F760" s="831">
        <v>118</v>
      </c>
      <c r="G760" s="831">
        <v>154931</v>
      </c>
      <c r="H760" s="831">
        <v>0.61084957734039869</v>
      </c>
      <c r="I760" s="831">
        <v>1312.9745762711864</v>
      </c>
      <c r="J760" s="831">
        <v>192</v>
      </c>
      <c r="K760" s="831">
        <v>253632</v>
      </c>
      <c r="L760" s="831">
        <v>1</v>
      </c>
      <c r="M760" s="831">
        <v>1321</v>
      </c>
      <c r="N760" s="831">
        <v>100</v>
      </c>
      <c r="O760" s="831">
        <v>132800</v>
      </c>
      <c r="P760" s="827">
        <v>0.52359323744637898</v>
      </c>
      <c r="Q760" s="832">
        <v>1328</v>
      </c>
    </row>
    <row r="761" spans="1:17" ht="14.45" customHeight="1" x14ac:dyDescent="0.2">
      <c r="A761" s="821" t="s">
        <v>571</v>
      </c>
      <c r="B761" s="822" t="s">
        <v>4958</v>
      </c>
      <c r="C761" s="822" t="s">
        <v>4959</v>
      </c>
      <c r="D761" s="822" t="s">
        <v>6158</v>
      </c>
      <c r="E761" s="822" t="s">
        <v>6159</v>
      </c>
      <c r="F761" s="831">
        <v>46</v>
      </c>
      <c r="G761" s="831">
        <v>196558</v>
      </c>
      <c r="H761" s="831">
        <v>0.65292333653331913</v>
      </c>
      <c r="I761" s="831">
        <v>4273</v>
      </c>
      <c r="J761" s="831">
        <v>70</v>
      </c>
      <c r="K761" s="831">
        <v>301043</v>
      </c>
      <c r="L761" s="831">
        <v>1</v>
      </c>
      <c r="M761" s="831">
        <v>4300.6142857142859</v>
      </c>
      <c r="N761" s="831">
        <v>42</v>
      </c>
      <c r="O761" s="831">
        <v>181650</v>
      </c>
      <c r="P761" s="827">
        <v>0.60340217178276856</v>
      </c>
      <c r="Q761" s="832">
        <v>4325</v>
      </c>
    </row>
    <row r="762" spans="1:17" ht="14.45" customHeight="1" x14ac:dyDescent="0.2">
      <c r="A762" s="821" t="s">
        <v>571</v>
      </c>
      <c r="B762" s="822" t="s">
        <v>4958</v>
      </c>
      <c r="C762" s="822" t="s">
        <v>4959</v>
      </c>
      <c r="D762" s="822" t="s">
        <v>5021</v>
      </c>
      <c r="E762" s="822" t="s">
        <v>5022</v>
      </c>
      <c r="F762" s="831">
        <v>17</v>
      </c>
      <c r="G762" s="831">
        <v>16575</v>
      </c>
      <c r="H762" s="831">
        <v>1.1252545824847251</v>
      </c>
      <c r="I762" s="831">
        <v>975</v>
      </c>
      <c r="J762" s="831">
        <v>15</v>
      </c>
      <c r="K762" s="831">
        <v>14730</v>
      </c>
      <c r="L762" s="831">
        <v>1</v>
      </c>
      <c r="M762" s="831">
        <v>982</v>
      </c>
      <c r="N762" s="831">
        <v>16</v>
      </c>
      <c r="O762" s="831">
        <v>15824</v>
      </c>
      <c r="P762" s="827">
        <v>1.0742701968771216</v>
      </c>
      <c r="Q762" s="832">
        <v>989</v>
      </c>
    </row>
    <row r="763" spans="1:17" ht="14.45" customHeight="1" x14ac:dyDescent="0.2">
      <c r="A763" s="821" t="s">
        <v>571</v>
      </c>
      <c r="B763" s="822" t="s">
        <v>4958</v>
      </c>
      <c r="C763" s="822" t="s">
        <v>4959</v>
      </c>
      <c r="D763" s="822" t="s">
        <v>6160</v>
      </c>
      <c r="E763" s="822" t="s">
        <v>6161</v>
      </c>
      <c r="F763" s="831">
        <v>3</v>
      </c>
      <c r="G763" s="831">
        <v>2796</v>
      </c>
      <c r="H763" s="831"/>
      <c r="I763" s="831">
        <v>932</v>
      </c>
      <c r="J763" s="831"/>
      <c r="K763" s="831"/>
      <c r="L763" s="831"/>
      <c r="M763" s="831"/>
      <c r="N763" s="831">
        <v>1</v>
      </c>
      <c r="O763" s="831">
        <v>942</v>
      </c>
      <c r="P763" s="827"/>
      <c r="Q763" s="832">
        <v>942</v>
      </c>
    </row>
    <row r="764" spans="1:17" ht="14.45" customHeight="1" x14ac:dyDescent="0.2">
      <c r="A764" s="821" t="s">
        <v>571</v>
      </c>
      <c r="B764" s="822" t="s">
        <v>4958</v>
      </c>
      <c r="C764" s="822" t="s">
        <v>4959</v>
      </c>
      <c r="D764" s="822" t="s">
        <v>5023</v>
      </c>
      <c r="E764" s="822" t="s">
        <v>5024</v>
      </c>
      <c r="F764" s="831">
        <v>3</v>
      </c>
      <c r="G764" s="831">
        <v>2967</v>
      </c>
      <c r="H764" s="831">
        <v>1.4879638916750251</v>
      </c>
      <c r="I764" s="831">
        <v>989</v>
      </c>
      <c r="J764" s="831">
        <v>2</v>
      </c>
      <c r="K764" s="831">
        <v>1994</v>
      </c>
      <c r="L764" s="831">
        <v>1</v>
      </c>
      <c r="M764" s="831">
        <v>997</v>
      </c>
      <c r="N764" s="831">
        <v>2</v>
      </c>
      <c r="O764" s="831">
        <v>2008</v>
      </c>
      <c r="P764" s="827">
        <v>1.0070210631895686</v>
      </c>
      <c r="Q764" s="832">
        <v>1004</v>
      </c>
    </row>
    <row r="765" spans="1:17" ht="14.45" customHeight="1" x14ac:dyDescent="0.2">
      <c r="A765" s="821" t="s">
        <v>571</v>
      </c>
      <c r="B765" s="822" t="s">
        <v>4958</v>
      </c>
      <c r="C765" s="822" t="s">
        <v>4959</v>
      </c>
      <c r="D765" s="822" t="s">
        <v>6162</v>
      </c>
      <c r="E765" s="822" t="s">
        <v>6163</v>
      </c>
      <c r="F765" s="831">
        <v>1</v>
      </c>
      <c r="G765" s="831">
        <v>1031</v>
      </c>
      <c r="H765" s="831"/>
      <c r="I765" s="831">
        <v>1031</v>
      </c>
      <c r="J765" s="831"/>
      <c r="K765" s="831"/>
      <c r="L765" s="831"/>
      <c r="M765" s="831"/>
      <c r="N765" s="831">
        <v>1</v>
      </c>
      <c r="O765" s="831">
        <v>1046</v>
      </c>
      <c r="P765" s="827"/>
      <c r="Q765" s="832">
        <v>1046</v>
      </c>
    </row>
    <row r="766" spans="1:17" ht="14.45" customHeight="1" x14ac:dyDescent="0.2">
      <c r="A766" s="821" t="s">
        <v>571</v>
      </c>
      <c r="B766" s="822" t="s">
        <v>4958</v>
      </c>
      <c r="C766" s="822" t="s">
        <v>4959</v>
      </c>
      <c r="D766" s="822" t="s">
        <v>6164</v>
      </c>
      <c r="E766" s="822" t="s">
        <v>6165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757</v>
      </c>
      <c r="P766" s="827"/>
      <c r="Q766" s="832">
        <v>757</v>
      </c>
    </row>
    <row r="767" spans="1:17" ht="14.45" customHeight="1" x14ac:dyDescent="0.2">
      <c r="A767" s="821" t="s">
        <v>571</v>
      </c>
      <c r="B767" s="822" t="s">
        <v>4958</v>
      </c>
      <c r="C767" s="822" t="s">
        <v>4959</v>
      </c>
      <c r="D767" s="822" t="s">
        <v>6166</v>
      </c>
      <c r="E767" s="822" t="s">
        <v>6167</v>
      </c>
      <c r="F767" s="831">
        <v>4</v>
      </c>
      <c r="G767" s="831">
        <v>9652</v>
      </c>
      <c r="H767" s="831">
        <v>1.3272827282728272</v>
      </c>
      <c r="I767" s="831">
        <v>2413</v>
      </c>
      <c r="J767" s="831">
        <v>3</v>
      </c>
      <c r="K767" s="831">
        <v>7272</v>
      </c>
      <c r="L767" s="831">
        <v>1</v>
      </c>
      <c r="M767" s="831">
        <v>2424</v>
      </c>
      <c r="N767" s="831"/>
      <c r="O767" s="831"/>
      <c r="P767" s="827"/>
      <c r="Q767" s="832"/>
    </row>
    <row r="768" spans="1:17" ht="14.45" customHeight="1" x14ac:dyDescent="0.2">
      <c r="A768" s="821" t="s">
        <v>571</v>
      </c>
      <c r="B768" s="822" t="s">
        <v>4958</v>
      </c>
      <c r="C768" s="822" t="s">
        <v>4959</v>
      </c>
      <c r="D768" s="822" t="s">
        <v>6168</v>
      </c>
      <c r="E768" s="822" t="s">
        <v>6169</v>
      </c>
      <c r="F768" s="831">
        <v>26</v>
      </c>
      <c r="G768" s="831">
        <v>80574</v>
      </c>
      <c r="H768" s="831">
        <v>1.2900096061479347</v>
      </c>
      <c r="I768" s="831">
        <v>3099</v>
      </c>
      <c r="J768" s="831">
        <v>20</v>
      </c>
      <c r="K768" s="831">
        <v>62460</v>
      </c>
      <c r="L768" s="831">
        <v>1</v>
      </c>
      <c r="M768" s="831">
        <v>3123</v>
      </c>
      <c r="N768" s="831">
        <v>25</v>
      </c>
      <c r="O768" s="831">
        <v>78600</v>
      </c>
      <c r="P768" s="827">
        <v>1.2584053794428434</v>
      </c>
      <c r="Q768" s="832">
        <v>3144</v>
      </c>
    </row>
    <row r="769" spans="1:17" ht="14.45" customHeight="1" x14ac:dyDescent="0.2">
      <c r="A769" s="821" t="s">
        <v>571</v>
      </c>
      <c r="B769" s="822" t="s">
        <v>4958</v>
      </c>
      <c r="C769" s="822" t="s">
        <v>4959</v>
      </c>
      <c r="D769" s="822" t="s">
        <v>6170</v>
      </c>
      <c r="E769" s="822" t="s">
        <v>6171</v>
      </c>
      <c r="F769" s="831">
        <v>1</v>
      </c>
      <c r="G769" s="831">
        <v>1693</v>
      </c>
      <c r="H769" s="831">
        <v>0.99354460093896713</v>
      </c>
      <c r="I769" s="831">
        <v>1693</v>
      </c>
      <c r="J769" s="831">
        <v>1</v>
      </c>
      <c r="K769" s="831">
        <v>1704</v>
      </c>
      <c r="L769" s="831">
        <v>1</v>
      </c>
      <c r="M769" s="831">
        <v>1704</v>
      </c>
      <c r="N769" s="831"/>
      <c r="O769" s="831"/>
      <c r="P769" s="827"/>
      <c r="Q769" s="832"/>
    </row>
    <row r="770" spans="1:17" ht="14.45" customHeight="1" x14ac:dyDescent="0.2">
      <c r="A770" s="821" t="s">
        <v>571</v>
      </c>
      <c r="B770" s="822" t="s">
        <v>4958</v>
      </c>
      <c r="C770" s="822" t="s">
        <v>4959</v>
      </c>
      <c r="D770" s="822" t="s">
        <v>6172</v>
      </c>
      <c r="E770" s="822" t="s">
        <v>6173</v>
      </c>
      <c r="F770" s="831">
        <v>1</v>
      </c>
      <c r="G770" s="831">
        <v>2266</v>
      </c>
      <c r="H770" s="831">
        <v>0.4969298245614035</v>
      </c>
      <c r="I770" s="831">
        <v>2266</v>
      </c>
      <c r="J770" s="831">
        <v>2</v>
      </c>
      <c r="K770" s="831">
        <v>4560</v>
      </c>
      <c r="L770" s="831">
        <v>1</v>
      </c>
      <c r="M770" s="831">
        <v>2280</v>
      </c>
      <c r="N770" s="831">
        <v>1</v>
      </c>
      <c r="O770" s="831">
        <v>2292</v>
      </c>
      <c r="P770" s="827">
        <v>0.50263157894736843</v>
      </c>
      <c r="Q770" s="832">
        <v>2292</v>
      </c>
    </row>
    <row r="771" spans="1:17" ht="14.45" customHeight="1" x14ac:dyDescent="0.2">
      <c r="A771" s="821" t="s">
        <v>571</v>
      </c>
      <c r="B771" s="822" t="s">
        <v>4958</v>
      </c>
      <c r="C771" s="822" t="s">
        <v>4959</v>
      </c>
      <c r="D771" s="822" t="s">
        <v>5027</v>
      </c>
      <c r="E771" s="822" t="s">
        <v>5028</v>
      </c>
      <c r="F771" s="831">
        <v>1</v>
      </c>
      <c r="G771" s="831">
        <v>164</v>
      </c>
      <c r="H771" s="831"/>
      <c r="I771" s="831">
        <v>164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571</v>
      </c>
      <c r="B772" s="822" t="s">
        <v>4958</v>
      </c>
      <c r="C772" s="822" t="s">
        <v>4959</v>
      </c>
      <c r="D772" s="822" t="s">
        <v>6174</v>
      </c>
      <c r="E772" s="822" t="s">
        <v>6175</v>
      </c>
      <c r="F772" s="831">
        <v>1</v>
      </c>
      <c r="G772" s="831">
        <v>1724</v>
      </c>
      <c r="H772" s="831">
        <v>0.99080459770114937</v>
      </c>
      <c r="I772" s="831">
        <v>1724</v>
      </c>
      <c r="J772" s="831">
        <v>1</v>
      </c>
      <c r="K772" s="831">
        <v>1740</v>
      </c>
      <c r="L772" s="831">
        <v>1</v>
      </c>
      <c r="M772" s="831">
        <v>1740</v>
      </c>
      <c r="N772" s="831">
        <v>4</v>
      </c>
      <c r="O772" s="831">
        <v>7016</v>
      </c>
      <c r="P772" s="827">
        <v>4.0321839080459769</v>
      </c>
      <c r="Q772" s="832">
        <v>1754</v>
      </c>
    </row>
    <row r="773" spans="1:17" ht="14.45" customHeight="1" x14ac:dyDescent="0.2">
      <c r="A773" s="821" t="s">
        <v>571</v>
      </c>
      <c r="B773" s="822" t="s">
        <v>4958</v>
      </c>
      <c r="C773" s="822" t="s">
        <v>4959</v>
      </c>
      <c r="D773" s="822" t="s">
        <v>6176</v>
      </c>
      <c r="E773" s="822" t="s">
        <v>6177</v>
      </c>
      <c r="F773" s="831">
        <v>0</v>
      </c>
      <c r="G773" s="831">
        <v>0</v>
      </c>
      <c r="H773" s="831"/>
      <c r="I773" s="831"/>
      <c r="J773" s="831">
        <v>0</v>
      </c>
      <c r="K773" s="831">
        <v>0</v>
      </c>
      <c r="L773" s="831"/>
      <c r="M773" s="831"/>
      <c r="N773" s="831">
        <v>0</v>
      </c>
      <c r="O773" s="831">
        <v>0</v>
      </c>
      <c r="P773" s="827"/>
      <c r="Q773" s="832"/>
    </row>
    <row r="774" spans="1:17" ht="14.45" customHeight="1" x14ac:dyDescent="0.2">
      <c r="A774" s="821" t="s">
        <v>571</v>
      </c>
      <c r="B774" s="822" t="s">
        <v>4958</v>
      </c>
      <c r="C774" s="822" t="s">
        <v>4959</v>
      </c>
      <c r="D774" s="822" t="s">
        <v>6178</v>
      </c>
      <c r="E774" s="822" t="s">
        <v>6179</v>
      </c>
      <c r="F774" s="831">
        <v>756</v>
      </c>
      <c r="G774" s="831">
        <v>0</v>
      </c>
      <c r="H774" s="831"/>
      <c r="I774" s="831">
        <v>0</v>
      </c>
      <c r="J774" s="831">
        <v>862</v>
      </c>
      <c r="K774" s="831">
        <v>0</v>
      </c>
      <c r="L774" s="831"/>
      <c r="M774" s="831">
        <v>0</v>
      </c>
      <c r="N774" s="831">
        <v>706</v>
      </c>
      <c r="O774" s="831">
        <v>0</v>
      </c>
      <c r="P774" s="827"/>
      <c r="Q774" s="832">
        <v>0</v>
      </c>
    </row>
    <row r="775" spans="1:17" ht="14.45" customHeight="1" x14ac:dyDescent="0.2">
      <c r="A775" s="821" t="s">
        <v>571</v>
      </c>
      <c r="B775" s="822" t="s">
        <v>4958</v>
      </c>
      <c r="C775" s="822" t="s">
        <v>4959</v>
      </c>
      <c r="D775" s="822" t="s">
        <v>6180</v>
      </c>
      <c r="E775" s="822" t="s">
        <v>6181</v>
      </c>
      <c r="F775" s="831">
        <v>132</v>
      </c>
      <c r="G775" s="831">
        <v>0</v>
      </c>
      <c r="H775" s="831"/>
      <c r="I775" s="831">
        <v>0</v>
      </c>
      <c r="J775" s="831">
        <v>159</v>
      </c>
      <c r="K775" s="831">
        <v>0</v>
      </c>
      <c r="L775" s="831"/>
      <c r="M775" s="831">
        <v>0</v>
      </c>
      <c r="N775" s="831">
        <v>114</v>
      </c>
      <c r="O775" s="831">
        <v>0</v>
      </c>
      <c r="P775" s="827"/>
      <c r="Q775" s="832">
        <v>0</v>
      </c>
    </row>
    <row r="776" spans="1:17" ht="14.45" customHeight="1" x14ac:dyDescent="0.2">
      <c r="A776" s="821" t="s">
        <v>571</v>
      </c>
      <c r="B776" s="822" t="s">
        <v>4958</v>
      </c>
      <c r="C776" s="822" t="s">
        <v>4959</v>
      </c>
      <c r="D776" s="822" t="s">
        <v>5196</v>
      </c>
      <c r="E776" s="822" t="s">
        <v>5197</v>
      </c>
      <c r="F776" s="831">
        <v>1</v>
      </c>
      <c r="G776" s="831">
        <v>0</v>
      </c>
      <c r="H776" s="831"/>
      <c r="I776" s="831">
        <v>0</v>
      </c>
      <c r="J776" s="831">
        <v>2</v>
      </c>
      <c r="K776" s="831">
        <v>0</v>
      </c>
      <c r="L776" s="831"/>
      <c r="M776" s="831">
        <v>0</v>
      </c>
      <c r="N776" s="831"/>
      <c r="O776" s="831"/>
      <c r="P776" s="827"/>
      <c r="Q776" s="832"/>
    </row>
    <row r="777" spans="1:17" ht="14.45" customHeight="1" x14ac:dyDescent="0.2">
      <c r="A777" s="821" t="s">
        <v>571</v>
      </c>
      <c r="B777" s="822" t="s">
        <v>4958</v>
      </c>
      <c r="C777" s="822" t="s">
        <v>4959</v>
      </c>
      <c r="D777" s="822" t="s">
        <v>6182</v>
      </c>
      <c r="E777" s="822" t="s">
        <v>6183</v>
      </c>
      <c r="F777" s="831">
        <v>1</v>
      </c>
      <c r="G777" s="831">
        <v>0</v>
      </c>
      <c r="H777" s="831"/>
      <c r="I777" s="831">
        <v>0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571</v>
      </c>
      <c r="B778" s="822" t="s">
        <v>4958</v>
      </c>
      <c r="C778" s="822" t="s">
        <v>4959</v>
      </c>
      <c r="D778" s="822" t="s">
        <v>5198</v>
      </c>
      <c r="E778" s="822" t="s">
        <v>5199</v>
      </c>
      <c r="F778" s="831"/>
      <c r="G778" s="831"/>
      <c r="H778" s="831"/>
      <c r="I778" s="831"/>
      <c r="J778" s="831"/>
      <c r="K778" s="831"/>
      <c r="L778" s="831"/>
      <c r="M778" s="831"/>
      <c r="N778" s="831">
        <v>526</v>
      </c>
      <c r="O778" s="831">
        <v>0</v>
      </c>
      <c r="P778" s="827"/>
      <c r="Q778" s="832">
        <v>0</v>
      </c>
    </row>
    <row r="779" spans="1:17" ht="14.45" customHeight="1" x14ac:dyDescent="0.2">
      <c r="A779" s="821" t="s">
        <v>571</v>
      </c>
      <c r="B779" s="822" t="s">
        <v>4958</v>
      </c>
      <c r="C779" s="822" t="s">
        <v>4959</v>
      </c>
      <c r="D779" s="822" t="s">
        <v>5202</v>
      </c>
      <c r="E779" s="822" t="s">
        <v>5203</v>
      </c>
      <c r="F779" s="831">
        <v>1</v>
      </c>
      <c r="G779" s="831">
        <v>0</v>
      </c>
      <c r="H779" s="831"/>
      <c r="I779" s="831">
        <v>0</v>
      </c>
      <c r="J779" s="831">
        <v>2</v>
      </c>
      <c r="K779" s="831">
        <v>0</v>
      </c>
      <c r="L779" s="831"/>
      <c r="M779" s="831">
        <v>0</v>
      </c>
      <c r="N779" s="831"/>
      <c r="O779" s="831"/>
      <c r="P779" s="827"/>
      <c r="Q779" s="832"/>
    </row>
    <row r="780" spans="1:17" ht="14.45" customHeight="1" x14ac:dyDescent="0.2">
      <c r="A780" s="821" t="s">
        <v>571</v>
      </c>
      <c r="B780" s="822" t="s">
        <v>4958</v>
      </c>
      <c r="C780" s="822" t="s">
        <v>4959</v>
      </c>
      <c r="D780" s="822" t="s">
        <v>6184</v>
      </c>
      <c r="E780" s="822" t="s">
        <v>6185</v>
      </c>
      <c r="F780" s="831">
        <v>32</v>
      </c>
      <c r="G780" s="831">
        <v>185664</v>
      </c>
      <c r="H780" s="831">
        <v>0.26975029094221692</v>
      </c>
      <c r="I780" s="831">
        <v>5802</v>
      </c>
      <c r="J780" s="831">
        <v>33</v>
      </c>
      <c r="K780" s="831">
        <v>688281</v>
      </c>
      <c r="L780" s="831">
        <v>1</v>
      </c>
      <c r="M780" s="831">
        <v>20857</v>
      </c>
      <c r="N780" s="831">
        <v>11</v>
      </c>
      <c r="O780" s="831">
        <v>229603</v>
      </c>
      <c r="P780" s="827">
        <v>0.33358904284732543</v>
      </c>
      <c r="Q780" s="832">
        <v>20873</v>
      </c>
    </row>
    <row r="781" spans="1:17" ht="14.45" customHeight="1" x14ac:dyDescent="0.2">
      <c r="A781" s="821" t="s">
        <v>571</v>
      </c>
      <c r="B781" s="822" t="s">
        <v>4958</v>
      </c>
      <c r="C781" s="822" t="s">
        <v>4959</v>
      </c>
      <c r="D781" s="822" t="s">
        <v>5035</v>
      </c>
      <c r="E781" s="822" t="s">
        <v>5036</v>
      </c>
      <c r="F781" s="831"/>
      <c r="G781" s="831"/>
      <c r="H781" s="831"/>
      <c r="I781" s="831"/>
      <c r="J781" s="831"/>
      <c r="K781" s="831"/>
      <c r="L781" s="831"/>
      <c r="M781" s="831"/>
      <c r="N781" s="831">
        <v>4</v>
      </c>
      <c r="O781" s="831">
        <v>352</v>
      </c>
      <c r="P781" s="827"/>
      <c r="Q781" s="832">
        <v>88</v>
      </c>
    </row>
    <row r="782" spans="1:17" ht="14.45" customHeight="1" x14ac:dyDescent="0.2">
      <c r="A782" s="821" t="s">
        <v>571</v>
      </c>
      <c r="B782" s="822" t="s">
        <v>4958</v>
      </c>
      <c r="C782" s="822" t="s">
        <v>4959</v>
      </c>
      <c r="D782" s="822" t="s">
        <v>5171</v>
      </c>
      <c r="E782" s="822" t="s">
        <v>5172</v>
      </c>
      <c r="F782" s="831">
        <v>90</v>
      </c>
      <c r="G782" s="831">
        <v>373410</v>
      </c>
      <c r="H782" s="831">
        <v>0.96155183202391714</v>
      </c>
      <c r="I782" s="831">
        <v>4149</v>
      </c>
      <c r="J782" s="831">
        <v>93</v>
      </c>
      <c r="K782" s="831">
        <v>388341</v>
      </c>
      <c r="L782" s="831">
        <v>1</v>
      </c>
      <c r="M782" s="831">
        <v>4175.7096774193551</v>
      </c>
      <c r="N782" s="831">
        <v>61</v>
      </c>
      <c r="O782" s="831">
        <v>256200</v>
      </c>
      <c r="P782" s="827">
        <v>0.65972946456851067</v>
      </c>
      <c r="Q782" s="832">
        <v>4200</v>
      </c>
    </row>
    <row r="783" spans="1:17" ht="14.45" customHeight="1" x14ac:dyDescent="0.2">
      <c r="A783" s="821" t="s">
        <v>571</v>
      </c>
      <c r="B783" s="822" t="s">
        <v>4958</v>
      </c>
      <c r="C783" s="822" t="s">
        <v>4959</v>
      </c>
      <c r="D783" s="822" t="s">
        <v>5204</v>
      </c>
      <c r="E783" s="822" t="s">
        <v>5205</v>
      </c>
      <c r="F783" s="831">
        <v>1</v>
      </c>
      <c r="G783" s="831">
        <v>534</v>
      </c>
      <c r="H783" s="831">
        <v>0.49536178107606677</v>
      </c>
      <c r="I783" s="831">
        <v>534</v>
      </c>
      <c r="J783" s="831">
        <v>2</v>
      </c>
      <c r="K783" s="831">
        <v>1078</v>
      </c>
      <c r="L783" s="831">
        <v>1</v>
      </c>
      <c r="M783" s="831">
        <v>539</v>
      </c>
      <c r="N783" s="831"/>
      <c r="O783" s="831"/>
      <c r="P783" s="827"/>
      <c r="Q783" s="832"/>
    </row>
    <row r="784" spans="1:17" ht="14.45" customHeight="1" x14ac:dyDescent="0.2">
      <c r="A784" s="821" t="s">
        <v>571</v>
      </c>
      <c r="B784" s="822" t="s">
        <v>4958</v>
      </c>
      <c r="C784" s="822" t="s">
        <v>4959</v>
      </c>
      <c r="D784" s="822" t="s">
        <v>6186</v>
      </c>
      <c r="E784" s="822" t="s">
        <v>6187</v>
      </c>
      <c r="F784" s="831">
        <v>3642</v>
      </c>
      <c r="G784" s="831">
        <v>4055644</v>
      </c>
      <c r="H784" s="831">
        <v>0.90616665232968507</v>
      </c>
      <c r="I784" s="831">
        <v>1113.5760571114772</v>
      </c>
      <c r="J784" s="831">
        <v>3967</v>
      </c>
      <c r="K784" s="831">
        <v>4475605</v>
      </c>
      <c r="L784" s="831">
        <v>1</v>
      </c>
      <c r="M784" s="831">
        <v>1128.2089740357953</v>
      </c>
      <c r="N784" s="831">
        <v>3330</v>
      </c>
      <c r="O784" s="831">
        <v>3726987</v>
      </c>
      <c r="P784" s="827">
        <v>0.83273367511207985</v>
      </c>
      <c r="Q784" s="832">
        <v>1119.2153153153154</v>
      </c>
    </row>
    <row r="785" spans="1:17" ht="14.45" customHeight="1" x14ac:dyDescent="0.2">
      <c r="A785" s="821" t="s">
        <v>571</v>
      </c>
      <c r="B785" s="822" t="s">
        <v>4958</v>
      </c>
      <c r="C785" s="822" t="s">
        <v>4959</v>
      </c>
      <c r="D785" s="822" t="s">
        <v>6188</v>
      </c>
      <c r="E785" s="822" t="s">
        <v>6189</v>
      </c>
      <c r="F785" s="831"/>
      <c r="G785" s="831"/>
      <c r="H785" s="831"/>
      <c r="I785" s="831"/>
      <c r="J785" s="831"/>
      <c r="K785" s="831"/>
      <c r="L785" s="831"/>
      <c r="M785" s="831"/>
      <c r="N785" s="831">
        <v>2</v>
      </c>
      <c r="O785" s="831">
        <v>7476</v>
      </c>
      <c r="P785" s="827"/>
      <c r="Q785" s="832">
        <v>3738</v>
      </c>
    </row>
    <row r="786" spans="1:17" ht="14.45" customHeight="1" x14ac:dyDescent="0.2">
      <c r="A786" s="821" t="s">
        <v>571</v>
      </c>
      <c r="B786" s="822" t="s">
        <v>4958</v>
      </c>
      <c r="C786" s="822" t="s">
        <v>4959</v>
      </c>
      <c r="D786" s="822" t="s">
        <v>6190</v>
      </c>
      <c r="E786" s="822" t="s">
        <v>6191</v>
      </c>
      <c r="F786" s="831">
        <v>3</v>
      </c>
      <c r="G786" s="831">
        <v>3981</v>
      </c>
      <c r="H786" s="831"/>
      <c r="I786" s="831">
        <v>1327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571</v>
      </c>
      <c r="B787" s="822" t="s">
        <v>4958</v>
      </c>
      <c r="C787" s="822" t="s">
        <v>4959</v>
      </c>
      <c r="D787" s="822" t="s">
        <v>5043</v>
      </c>
      <c r="E787" s="822" t="s">
        <v>5044</v>
      </c>
      <c r="F787" s="831">
        <v>1</v>
      </c>
      <c r="G787" s="831">
        <v>496</v>
      </c>
      <c r="H787" s="831">
        <v>0.9939879759519038</v>
      </c>
      <c r="I787" s="831">
        <v>496</v>
      </c>
      <c r="J787" s="831">
        <v>1</v>
      </c>
      <c r="K787" s="831">
        <v>499</v>
      </c>
      <c r="L787" s="831">
        <v>1</v>
      </c>
      <c r="M787" s="831">
        <v>499</v>
      </c>
      <c r="N787" s="831">
        <v>1</v>
      </c>
      <c r="O787" s="831">
        <v>501</v>
      </c>
      <c r="P787" s="827">
        <v>1.0040080160320641</v>
      </c>
      <c r="Q787" s="832">
        <v>501</v>
      </c>
    </row>
    <row r="788" spans="1:17" ht="14.45" customHeight="1" x14ac:dyDescent="0.2">
      <c r="A788" s="821" t="s">
        <v>571</v>
      </c>
      <c r="B788" s="822" t="s">
        <v>4958</v>
      </c>
      <c r="C788" s="822" t="s">
        <v>4959</v>
      </c>
      <c r="D788" s="822" t="s">
        <v>5045</v>
      </c>
      <c r="E788" s="822" t="s">
        <v>5046</v>
      </c>
      <c r="F788" s="831">
        <v>2</v>
      </c>
      <c r="G788" s="831">
        <v>1378</v>
      </c>
      <c r="H788" s="831">
        <v>0.49639769452449567</v>
      </c>
      <c r="I788" s="831">
        <v>689</v>
      </c>
      <c r="J788" s="831">
        <v>4</v>
      </c>
      <c r="K788" s="831">
        <v>2776</v>
      </c>
      <c r="L788" s="831">
        <v>1</v>
      </c>
      <c r="M788" s="831">
        <v>694</v>
      </c>
      <c r="N788" s="831">
        <v>5</v>
      </c>
      <c r="O788" s="831">
        <v>3485</v>
      </c>
      <c r="P788" s="827">
        <v>1.2554034582132565</v>
      </c>
      <c r="Q788" s="832">
        <v>697</v>
      </c>
    </row>
    <row r="789" spans="1:17" ht="14.45" customHeight="1" x14ac:dyDescent="0.2">
      <c r="A789" s="821" t="s">
        <v>571</v>
      </c>
      <c r="B789" s="822" t="s">
        <v>4958</v>
      </c>
      <c r="C789" s="822" t="s">
        <v>4959</v>
      </c>
      <c r="D789" s="822" t="s">
        <v>6192</v>
      </c>
      <c r="E789" s="822" t="s">
        <v>6193</v>
      </c>
      <c r="F789" s="831">
        <v>46</v>
      </c>
      <c r="G789" s="831">
        <v>0</v>
      </c>
      <c r="H789" s="831"/>
      <c r="I789" s="831">
        <v>0</v>
      </c>
      <c r="J789" s="831">
        <v>19</v>
      </c>
      <c r="K789" s="831">
        <v>0</v>
      </c>
      <c r="L789" s="831"/>
      <c r="M789" s="831">
        <v>0</v>
      </c>
      <c r="N789" s="831">
        <v>3</v>
      </c>
      <c r="O789" s="831">
        <v>0</v>
      </c>
      <c r="P789" s="827"/>
      <c r="Q789" s="832">
        <v>0</v>
      </c>
    </row>
    <row r="790" spans="1:17" ht="14.45" customHeight="1" x14ac:dyDescent="0.2">
      <c r="A790" s="821" t="s">
        <v>571</v>
      </c>
      <c r="B790" s="822" t="s">
        <v>4958</v>
      </c>
      <c r="C790" s="822" t="s">
        <v>4959</v>
      </c>
      <c r="D790" s="822" t="s">
        <v>6194</v>
      </c>
      <c r="E790" s="822" t="s">
        <v>6195</v>
      </c>
      <c r="F790" s="831">
        <v>26</v>
      </c>
      <c r="G790" s="831">
        <v>76908</v>
      </c>
      <c r="H790" s="831">
        <v>0.83251786100887637</v>
      </c>
      <c r="I790" s="831">
        <v>2958</v>
      </c>
      <c r="J790" s="831">
        <v>31</v>
      </c>
      <c r="K790" s="831">
        <v>92380</v>
      </c>
      <c r="L790" s="831">
        <v>1</v>
      </c>
      <c r="M790" s="831">
        <v>2980</v>
      </c>
      <c r="N790" s="831">
        <v>16</v>
      </c>
      <c r="O790" s="831">
        <v>47984</v>
      </c>
      <c r="P790" s="827">
        <v>0.51941978783286424</v>
      </c>
      <c r="Q790" s="832">
        <v>2999</v>
      </c>
    </row>
    <row r="791" spans="1:17" ht="14.45" customHeight="1" x14ac:dyDescent="0.2">
      <c r="A791" s="821" t="s">
        <v>571</v>
      </c>
      <c r="B791" s="822" t="s">
        <v>4958</v>
      </c>
      <c r="C791" s="822" t="s">
        <v>4959</v>
      </c>
      <c r="D791" s="822" t="s">
        <v>6196</v>
      </c>
      <c r="E791" s="822" t="s">
        <v>6197</v>
      </c>
      <c r="F791" s="831">
        <v>2</v>
      </c>
      <c r="G791" s="831">
        <v>5782</v>
      </c>
      <c r="H791" s="831"/>
      <c r="I791" s="831">
        <v>2891</v>
      </c>
      <c r="J791" s="831"/>
      <c r="K791" s="831"/>
      <c r="L791" s="831"/>
      <c r="M791" s="831"/>
      <c r="N791" s="831">
        <v>2</v>
      </c>
      <c r="O791" s="831">
        <v>5840</v>
      </c>
      <c r="P791" s="827"/>
      <c r="Q791" s="832">
        <v>2920</v>
      </c>
    </row>
    <row r="792" spans="1:17" ht="14.45" customHeight="1" x14ac:dyDescent="0.2">
      <c r="A792" s="821" t="s">
        <v>571</v>
      </c>
      <c r="B792" s="822" t="s">
        <v>4958</v>
      </c>
      <c r="C792" s="822" t="s">
        <v>4959</v>
      </c>
      <c r="D792" s="822" t="s">
        <v>5210</v>
      </c>
      <c r="E792" s="822" t="s">
        <v>5211</v>
      </c>
      <c r="F792" s="831">
        <v>1</v>
      </c>
      <c r="G792" s="831">
        <v>9361</v>
      </c>
      <c r="H792" s="831">
        <v>0.49744925071739826</v>
      </c>
      <c r="I792" s="831">
        <v>9361</v>
      </c>
      <c r="J792" s="831">
        <v>2</v>
      </c>
      <c r="K792" s="831">
        <v>18818</v>
      </c>
      <c r="L792" s="831">
        <v>1</v>
      </c>
      <c r="M792" s="831">
        <v>9409</v>
      </c>
      <c r="N792" s="831"/>
      <c r="O792" s="831"/>
      <c r="P792" s="827"/>
      <c r="Q792" s="832"/>
    </row>
    <row r="793" spans="1:17" ht="14.45" customHeight="1" x14ac:dyDescent="0.2">
      <c r="A793" s="821" t="s">
        <v>571</v>
      </c>
      <c r="B793" s="822" t="s">
        <v>4958</v>
      </c>
      <c r="C793" s="822" t="s">
        <v>4959</v>
      </c>
      <c r="D793" s="822" t="s">
        <v>6198</v>
      </c>
      <c r="E793" s="822" t="s">
        <v>6199</v>
      </c>
      <c r="F793" s="831">
        <v>24</v>
      </c>
      <c r="G793" s="831">
        <v>10704</v>
      </c>
      <c r="H793" s="831">
        <v>7.9642857142857144</v>
      </c>
      <c r="I793" s="831">
        <v>446</v>
      </c>
      <c r="J793" s="831">
        <v>3</v>
      </c>
      <c r="K793" s="831">
        <v>1344</v>
      </c>
      <c r="L793" s="831">
        <v>1</v>
      </c>
      <c r="M793" s="831">
        <v>448</v>
      </c>
      <c r="N793" s="831">
        <v>13</v>
      </c>
      <c r="O793" s="831">
        <v>5857</v>
      </c>
      <c r="P793" s="827">
        <v>4.3578869047619051</v>
      </c>
      <c r="Q793" s="832">
        <v>450.53846153846155</v>
      </c>
    </row>
    <row r="794" spans="1:17" ht="14.45" customHeight="1" x14ac:dyDescent="0.2">
      <c r="A794" s="821" t="s">
        <v>571</v>
      </c>
      <c r="B794" s="822" t="s">
        <v>4958</v>
      </c>
      <c r="C794" s="822" t="s">
        <v>4959</v>
      </c>
      <c r="D794" s="822" t="s">
        <v>6200</v>
      </c>
      <c r="E794" s="822" t="s">
        <v>6201</v>
      </c>
      <c r="F794" s="831">
        <v>1</v>
      </c>
      <c r="G794" s="831">
        <v>4142</v>
      </c>
      <c r="H794" s="831"/>
      <c r="I794" s="831">
        <v>4142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571</v>
      </c>
      <c r="B795" s="822" t="s">
        <v>4958</v>
      </c>
      <c r="C795" s="822" t="s">
        <v>4959</v>
      </c>
      <c r="D795" s="822" t="s">
        <v>4960</v>
      </c>
      <c r="E795" s="822" t="s">
        <v>4961</v>
      </c>
      <c r="F795" s="831">
        <v>1388</v>
      </c>
      <c r="G795" s="831">
        <v>349776</v>
      </c>
      <c r="H795" s="831">
        <v>0.87544238152684828</v>
      </c>
      <c r="I795" s="831">
        <v>252</v>
      </c>
      <c r="J795" s="831">
        <v>1573</v>
      </c>
      <c r="K795" s="831">
        <v>399542</v>
      </c>
      <c r="L795" s="831">
        <v>1</v>
      </c>
      <c r="M795" s="831">
        <v>254</v>
      </c>
      <c r="N795" s="831">
        <v>1182</v>
      </c>
      <c r="O795" s="831">
        <v>301409</v>
      </c>
      <c r="P795" s="827">
        <v>0.75438627228176258</v>
      </c>
      <c r="Q795" s="832">
        <v>254.99915397631133</v>
      </c>
    </row>
    <row r="796" spans="1:17" ht="14.45" customHeight="1" x14ac:dyDescent="0.2">
      <c r="A796" s="821" t="s">
        <v>571</v>
      </c>
      <c r="B796" s="822" t="s">
        <v>4958</v>
      </c>
      <c r="C796" s="822" t="s">
        <v>4959</v>
      </c>
      <c r="D796" s="822" t="s">
        <v>5051</v>
      </c>
      <c r="E796" s="822" t="s">
        <v>5052</v>
      </c>
      <c r="F796" s="831">
        <v>3</v>
      </c>
      <c r="G796" s="831">
        <v>363</v>
      </c>
      <c r="H796" s="831">
        <v>0.74385245901639341</v>
      </c>
      <c r="I796" s="831">
        <v>121</v>
      </c>
      <c r="J796" s="831">
        <v>4</v>
      </c>
      <c r="K796" s="831">
        <v>488</v>
      </c>
      <c r="L796" s="831">
        <v>1</v>
      </c>
      <c r="M796" s="831">
        <v>122</v>
      </c>
      <c r="N796" s="831">
        <v>2</v>
      </c>
      <c r="O796" s="831">
        <v>246</v>
      </c>
      <c r="P796" s="827">
        <v>0.50409836065573765</v>
      </c>
      <c r="Q796" s="832">
        <v>123</v>
      </c>
    </row>
    <row r="797" spans="1:17" ht="14.45" customHeight="1" x14ac:dyDescent="0.2">
      <c r="A797" s="821" t="s">
        <v>571</v>
      </c>
      <c r="B797" s="822" t="s">
        <v>4958</v>
      </c>
      <c r="C797" s="822" t="s">
        <v>4959</v>
      </c>
      <c r="D797" s="822" t="s">
        <v>5055</v>
      </c>
      <c r="E797" s="822" t="s">
        <v>5056</v>
      </c>
      <c r="F797" s="831">
        <v>1114</v>
      </c>
      <c r="G797" s="831">
        <v>416631</v>
      </c>
      <c r="H797" s="831">
        <v>0.93038279969451054</v>
      </c>
      <c r="I797" s="831">
        <v>373.99551166965887</v>
      </c>
      <c r="J797" s="831">
        <v>1191</v>
      </c>
      <c r="K797" s="831">
        <v>447806</v>
      </c>
      <c r="L797" s="831">
        <v>1</v>
      </c>
      <c r="M797" s="831">
        <v>375.99160369437448</v>
      </c>
      <c r="N797" s="831">
        <v>947</v>
      </c>
      <c r="O797" s="831">
        <v>358901</v>
      </c>
      <c r="P797" s="827">
        <v>0.80146536669897228</v>
      </c>
      <c r="Q797" s="832">
        <v>378.98732840549104</v>
      </c>
    </row>
    <row r="798" spans="1:17" ht="14.45" customHeight="1" x14ac:dyDescent="0.2">
      <c r="A798" s="821" t="s">
        <v>571</v>
      </c>
      <c r="B798" s="822" t="s">
        <v>4958</v>
      </c>
      <c r="C798" s="822" t="s">
        <v>4959</v>
      </c>
      <c r="D798" s="822" t="s">
        <v>6202</v>
      </c>
      <c r="E798" s="822" t="s">
        <v>6203</v>
      </c>
      <c r="F798" s="831"/>
      <c r="G798" s="831"/>
      <c r="H798" s="831"/>
      <c r="I798" s="831"/>
      <c r="J798" s="831"/>
      <c r="K798" s="831"/>
      <c r="L798" s="831"/>
      <c r="M798" s="831"/>
      <c r="N798" s="831">
        <v>1</v>
      </c>
      <c r="O798" s="831">
        <v>4827</v>
      </c>
      <c r="P798" s="827"/>
      <c r="Q798" s="832">
        <v>4827</v>
      </c>
    </row>
    <row r="799" spans="1:17" ht="14.45" customHeight="1" x14ac:dyDescent="0.2">
      <c r="A799" s="821" t="s">
        <v>571</v>
      </c>
      <c r="B799" s="822" t="s">
        <v>4958</v>
      </c>
      <c r="C799" s="822" t="s">
        <v>4959</v>
      </c>
      <c r="D799" s="822" t="s">
        <v>5057</v>
      </c>
      <c r="E799" s="822" t="s">
        <v>5058</v>
      </c>
      <c r="F799" s="831"/>
      <c r="G799" s="831"/>
      <c r="H799" s="831"/>
      <c r="I799" s="831"/>
      <c r="J799" s="831">
        <v>2</v>
      </c>
      <c r="K799" s="831">
        <v>2138</v>
      </c>
      <c r="L799" s="831">
        <v>1</v>
      </c>
      <c r="M799" s="831">
        <v>1069</v>
      </c>
      <c r="N799" s="831"/>
      <c r="O799" s="831"/>
      <c r="P799" s="827"/>
      <c r="Q799" s="832"/>
    </row>
    <row r="800" spans="1:17" ht="14.45" customHeight="1" x14ac:dyDescent="0.2">
      <c r="A800" s="821" t="s">
        <v>571</v>
      </c>
      <c r="B800" s="822" t="s">
        <v>4958</v>
      </c>
      <c r="C800" s="822" t="s">
        <v>4959</v>
      </c>
      <c r="D800" s="822" t="s">
        <v>6204</v>
      </c>
      <c r="E800" s="822" t="s">
        <v>6205</v>
      </c>
      <c r="F800" s="831">
        <v>98</v>
      </c>
      <c r="G800" s="831">
        <v>84867</v>
      </c>
      <c r="H800" s="831">
        <v>1.597316067832339</v>
      </c>
      <c r="I800" s="831">
        <v>865.98979591836735</v>
      </c>
      <c r="J800" s="831">
        <v>61</v>
      </c>
      <c r="K800" s="831">
        <v>53131</v>
      </c>
      <c r="L800" s="831">
        <v>1</v>
      </c>
      <c r="M800" s="831">
        <v>871</v>
      </c>
      <c r="N800" s="831">
        <v>47</v>
      </c>
      <c r="O800" s="831">
        <v>39574</v>
      </c>
      <c r="P800" s="827">
        <v>0.744838230035196</v>
      </c>
      <c r="Q800" s="832">
        <v>842</v>
      </c>
    </row>
    <row r="801" spans="1:17" ht="14.45" customHeight="1" x14ac:dyDescent="0.2">
      <c r="A801" s="821" t="s">
        <v>571</v>
      </c>
      <c r="B801" s="822" t="s">
        <v>4958</v>
      </c>
      <c r="C801" s="822" t="s">
        <v>4959</v>
      </c>
      <c r="D801" s="822" t="s">
        <v>5059</v>
      </c>
      <c r="E801" s="822" t="s">
        <v>5060</v>
      </c>
      <c r="F801" s="831">
        <v>807</v>
      </c>
      <c r="G801" s="831">
        <v>97645</v>
      </c>
      <c r="H801" s="831">
        <v>0.95514080856100403</v>
      </c>
      <c r="I801" s="831">
        <v>120.99752168525403</v>
      </c>
      <c r="J801" s="831">
        <v>838</v>
      </c>
      <c r="K801" s="831">
        <v>102231</v>
      </c>
      <c r="L801" s="831">
        <v>1</v>
      </c>
      <c r="M801" s="831">
        <v>121.99403341288783</v>
      </c>
      <c r="N801" s="831">
        <v>720</v>
      </c>
      <c r="O801" s="831">
        <v>88558</v>
      </c>
      <c r="P801" s="827">
        <v>0.86625387602586301</v>
      </c>
      <c r="Q801" s="832">
        <v>122.99722222222222</v>
      </c>
    </row>
    <row r="802" spans="1:17" ht="14.45" customHeight="1" x14ac:dyDescent="0.2">
      <c r="A802" s="821" t="s">
        <v>571</v>
      </c>
      <c r="B802" s="822" t="s">
        <v>4958</v>
      </c>
      <c r="C802" s="822" t="s">
        <v>4959</v>
      </c>
      <c r="D802" s="822" t="s">
        <v>6206</v>
      </c>
      <c r="E802" s="822" t="s">
        <v>6207</v>
      </c>
      <c r="F802" s="831">
        <v>10</v>
      </c>
      <c r="G802" s="831">
        <v>44990</v>
      </c>
      <c r="H802" s="831">
        <v>1.2425430844012373</v>
      </c>
      <c r="I802" s="831">
        <v>4499</v>
      </c>
      <c r="J802" s="831">
        <v>8</v>
      </c>
      <c r="K802" s="831">
        <v>36208</v>
      </c>
      <c r="L802" s="831">
        <v>1</v>
      </c>
      <c r="M802" s="831">
        <v>4526</v>
      </c>
      <c r="N802" s="831">
        <v>7</v>
      </c>
      <c r="O802" s="831">
        <v>31850</v>
      </c>
      <c r="P802" s="827">
        <v>0.87963985859478566</v>
      </c>
      <c r="Q802" s="832">
        <v>4550</v>
      </c>
    </row>
    <row r="803" spans="1:17" ht="14.45" customHeight="1" x14ac:dyDescent="0.2">
      <c r="A803" s="821" t="s">
        <v>571</v>
      </c>
      <c r="B803" s="822" t="s">
        <v>4958</v>
      </c>
      <c r="C803" s="822" t="s">
        <v>4959</v>
      </c>
      <c r="D803" s="822" t="s">
        <v>6208</v>
      </c>
      <c r="E803" s="822" t="s">
        <v>6209</v>
      </c>
      <c r="F803" s="831">
        <v>14</v>
      </c>
      <c r="G803" s="831">
        <v>53830</v>
      </c>
      <c r="H803" s="831">
        <v>1.2638523666416228</v>
      </c>
      <c r="I803" s="831">
        <v>3845</v>
      </c>
      <c r="J803" s="831">
        <v>11</v>
      </c>
      <c r="K803" s="831">
        <v>42592</v>
      </c>
      <c r="L803" s="831">
        <v>1</v>
      </c>
      <c r="M803" s="831">
        <v>3872</v>
      </c>
      <c r="N803" s="831">
        <v>9</v>
      </c>
      <c r="O803" s="831">
        <v>35064</v>
      </c>
      <c r="P803" s="827">
        <v>0.82325319308790379</v>
      </c>
      <c r="Q803" s="832">
        <v>3896</v>
      </c>
    </row>
    <row r="804" spans="1:17" ht="14.45" customHeight="1" x14ac:dyDescent="0.2">
      <c r="A804" s="821" t="s">
        <v>571</v>
      </c>
      <c r="B804" s="822" t="s">
        <v>4958</v>
      </c>
      <c r="C804" s="822" t="s">
        <v>4959</v>
      </c>
      <c r="D804" s="822" t="s">
        <v>6210</v>
      </c>
      <c r="E804" s="822" t="s">
        <v>6211</v>
      </c>
      <c r="F804" s="831">
        <v>3</v>
      </c>
      <c r="G804" s="831">
        <v>2661</v>
      </c>
      <c r="H804" s="831">
        <v>0.99439461883408076</v>
      </c>
      <c r="I804" s="831">
        <v>887</v>
      </c>
      <c r="J804" s="831">
        <v>3</v>
      </c>
      <c r="K804" s="831">
        <v>2676</v>
      </c>
      <c r="L804" s="831">
        <v>1</v>
      </c>
      <c r="M804" s="831">
        <v>892</v>
      </c>
      <c r="N804" s="831">
        <v>3</v>
      </c>
      <c r="O804" s="831">
        <v>2691</v>
      </c>
      <c r="P804" s="827">
        <v>1.0056053811659194</v>
      </c>
      <c r="Q804" s="832">
        <v>897</v>
      </c>
    </row>
    <row r="805" spans="1:17" ht="14.45" customHeight="1" x14ac:dyDescent="0.2">
      <c r="A805" s="821" t="s">
        <v>571</v>
      </c>
      <c r="B805" s="822" t="s">
        <v>4958</v>
      </c>
      <c r="C805" s="822" t="s">
        <v>4959</v>
      </c>
      <c r="D805" s="822" t="s">
        <v>6212</v>
      </c>
      <c r="E805" s="822" t="s">
        <v>6213</v>
      </c>
      <c r="F805" s="831">
        <v>1</v>
      </c>
      <c r="G805" s="831">
        <v>359</v>
      </c>
      <c r="H805" s="831"/>
      <c r="I805" s="831">
        <v>359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571</v>
      </c>
      <c r="B806" s="822" t="s">
        <v>4958</v>
      </c>
      <c r="C806" s="822" t="s">
        <v>4959</v>
      </c>
      <c r="D806" s="822" t="s">
        <v>5065</v>
      </c>
      <c r="E806" s="822" t="s">
        <v>5066</v>
      </c>
      <c r="F806" s="831">
        <v>3</v>
      </c>
      <c r="G806" s="831">
        <v>1125</v>
      </c>
      <c r="H806" s="831">
        <v>1.4960106382978724</v>
      </c>
      <c r="I806" s="831">
        <v>375</v>
      </c>
      <c r="J806" s="831">
        <v>2</v>
      </c>
      <c r="K806" s="831">
        <v>752</v>
      </c>
      <c r="L806" s="831">
        <v>1</v>
      </c>
      <c r="M806" s="831">
        <v>376</v>
      </c>
      <c r="N806" s="831">
        <v>1</v>
      </c>
      <c r="O806" s="831">
        <v>377</v>
      </c>
      <c r="P806" s="827">
        <v>0.50132978723404253</v>
      </c>
      <c r="Q806" s="832">
        <v>377</v>
      </c>
    </row>
    <row r="807" spans="1:17" ht="14.45" customHeight="1" x14ac:dyDescent="0.2">
      <c r="A807" s="821" t="s">
        <v>571</v>
      </c>
      <c r="B807" s="822" t="s">
        <v>4958</v>
      </c>
      <c r="C807" s="822" t="s">
        <v>4959</v>
      </c>
      <c r="D807" s="822" t="s">
        <v>5067</v>
      </c>
      <c r="E807" s="822" t="s">
        <v>5068</v>
      </c>
      <c r="F807" s="831">
        <v>4</v>
      </c>
      <c r="G807" s="831">
        <v>3936</v>
      </c>
      <c r="H807" s="831">
        <v>3.9757575757575756</v>
      </c>
      <c r="I807" s="831">
        <v>984</v>
      </c>
      <c r="J807" s="831">
        <v>1</v>
      </c>
      <c r="K807" s="831">
        <v>990</v>
      </c>
      <c r="L807" s="831">
        <v>1</v>
      </c>
      <c r="M807" s="831">
        <v>990</v>
      </c>
      <c r="N807" s="831"/>
      <c r="O807" s="831"/>
      <c r="P807" s="827"/>
      <c r="Q807" s="832"/>
    </row>
    <row r="808" spans="1:17" ht="14.45" customHeight="1" x14ac:dyDescent="0.2">
      <c r="A808" s="821" t="s">
        <v>571</v>
      </c>
      <c r="B808" s="822" t="s">
        <v>4958</v>
      </c>
      <c r="C808" s="822" t="s">
        <v>4959</v>
      </c>
      <c r="D808" s="822" t="s">
        <v>6214</v>
      </c>
      <c r="E808" s="822" t="s">
        <v>6215</v>
      </c>
      <c r="F808" s="831">
        <v>39</v>
      </c>
      <c r="G808" s="831">
        <v>72735</v>
      </c>
      <c r="H808" s="831">
        <v>1.3846900700578739</v>
      </c>
      <c r="I808" s="831">
        <v>1865</v>
      </c>
      <c r="J808" s="831">
        <v>28</v>
      </c>
      <c r="K808" s="831">
        <v>52528</v>
      </c>
      <c r="L808" s="831">
        <v>1</v>
      </c>
      <c r="M808" s="831">
        <v>1876</v>
      </c>
      <c r="N808" s="831">
        <v>25</v>
      </c>
      <c r="O808" s="831">
        <v>47150</v>
      </c>
      <c r="P808" s="827">
        <v>0.89761650929028325</v>
      </c>
      <c r="Q808" s="832">
        <v>1886</v>
      </c>
    </row>
    <row r="809" spans="1:17" ht="14.45" customHeight="1" x14ac:dyDescent="0.2">
      <c r="A809" s="821" t="s">
        <v>571</v>
      </c>
      <c r="B809" s="822" t="s">
        <v>4958</v>
      </c>
      <c r="C809" s="822" t="s">
        <v>4959</v>
      </c>
      <c r="D809" s="822" t="s">
        <v>6216</v>
      </c>
      <c r="E809" s="822" t="s">
        <v>6217</v>
      </c>
      <c r="F809" s="831">
        <v>5</v>
      </c>
      <c r="G809" s="831">
        <v>585</v>
      </c>
      <c r="H809" s="831">
        <v>2.4579831932773111</v>
      </c>
      <c r="I809" s="831">
        <v>117</v>
      </c>
      <c r="J809" s="831">
        <v>2</v>
      </c>
      <c r="K809" s="831">
        <v>238</v>
      </c>
      <c r="L809" s="831">
        <v>1</v>
      </c>
      <c r="M809" s="831">
        <v>119</v>
      </c>
      <c r="N809" s="831">
        <v>3</v>
      </c>
      <c r="O809" s="831">
        <v>363</v>
      </c>
      <c r="P809" s="827">
        <v>1.5252100840336134</v>
      </c>
      <c r="Q809" s="832">
        <v>121</v>
      </c>
    </row>
    <row r="810" spans="1:17" ht="14.45" customHeight="1" x14ac:dyDescent="0.2">
      <c r="A810" s="821" t="s">
        <v>571</v>
      </c>
      <c r="B810" s="822" t="s">
        <v>4958</v>
      </c>
      <c r="C810" s="822" t="s">
        <v>4959</v>
      </c>
      <c r="D810" s="822" t="s">
        <v>5069</v>
      </c>
      <c r="E810" s="822" t="s">
        <v>5070</v>
      </c>
      <c r="F810" s="831">
        <v>2</v>
      </c>
      <c r="G810" s="831">
        <v>782</v>
      </c>
      <c r="H810" s="831"/>
      <c r="I810" s="831">
        <v>391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571</v>
      </c>
      <c r="B811" s="822" t="s">
        <v>4958</v>
      </c>
      <c r="C811" s="822" t="s">
        <v>4959</v>
      </c>
      <c r="D811" s="822" t="s">
        <v>5071</v>
      </c>
      <c r="E811" s="822" t="s">
        <v>5072</v>
      </c>
      <c r="F811" s="831">
        <v>70</v>
      </c>
      <c r="G811" s="831">
        <v>24710</v>
      </c>
      <c r="H811" s="831">
        <v>0.89237992054893467</v>
      </c>
      <c r="I811" s="831">
        <v>353</v>
      </c>
      <c r="J811" s="831">
        <v>78</v>
      </c>
      <c r="K811" s="831">
        <v>27690</v>
      </c>
      <c r="L811" s="831">
        <v>1</v>
      </c>
      <c r="M811" s="831">
        <v>355</v>
      </c>
      <c r="N811" s="831">
        <v>60</v>
      </c>
      <c r="O811" s="831">
        <v>21359</v>
      </c>
      <c r="P811" s="827">
        <v>0.77136150234741785</v>
      </c>
      <c r="Q811" s="832">
        <v>355.98333333333335</v>
      </c>
    </row>
    <row r="812" spans="1:17" ht="14.45" customHeight="1" x14ac:dyDescent="0.2">
      <c r="A812" s="821" t="s">
        <v>571</v>
      </c>
      <c r="B812" s="822" t="s">
        <v>4958</v>
      </c>
      <c r="C812" s="822" t="s">
        <v>4959</v>
      </c>
      <c r="D812" s="822" t="s">
        <v>6218</v>
      </c>
      <c r="E812" s="822" t="s">
        <v>6219</v>
      </c>
      <c r="F812" s="831">
        <v>1</v>
      </c>
      <c r="G812" s="831">
        <v>2740</v>
      </c>
      <c r="H812" s="831"/>
      <c r="I812" s="831">
        <v>2740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571</v>
      </c>
      <c r="B813" s="822" t="s">
        <v>4958</v>
      </c>
      <c r="C813" s="822" t="s">
        <v>4959</v>
      </c>
      <c r="D813" s="822" t="s">
        <v>5073</v>
      </c>
      <c r="E813" s="822" t="s">
        <v>5074</v>
      </c>
      <c r="F813" s="831">
        <v>2</v>
      </c>
      <c r="G813" s="831">
        <v>1002</v>
      </c>
      <c r="H813" s="831">
        <v>0.99011857707509876</v>
      </c>
      <c r="I813" s="831">
        <v>501</v>
      </c>
      <c r="J813" s="831">
        <v>2</v>
      </c>
      <c r="K813" s="831">
        <v>1012</v>
      </c>
      <c r="L813" s="831">
        <v>1</v>
      </c>
      <c r="M813" s="831">
        <v>506</v>
      </c>
      <c r="N813" s="831">
        <v>1</v>
      </c>
      <c r="O813" s="831">
        <v>509</v>
      </c>
      <c r="P813" s="827">
        <v>0.50296442687747034</v>
      </c>
      <c r="Q813" s="832">
        <v>509</v>
      </c>
    </row>
    <row r="814" spans="1:17" ht="14.45" customHeight="1" x14ac:dyDescent="0.2">
      <c r="A814" s="821" t="s">
        <v>571</v>
      </c>
      <c r="B814" s="822" t="s">
        <v>4958</v>
      </c>
      <c r="C814" s="822" t="s">
        <v>4959</v>
      </c>
      <c r="D814" s="822" t="s">
        <v>6220</v>
      </c>
      <c r="E814" s="822" t="s">
        <v>6221</v>
      </c>
      <c r="F814" s="831">
        <v>2</v>
      </c>
      <c r="G814" s="831">
        <v>1012</v>
      </c>
      <c r="H814" s="831"/>
      <c r="I814" s="831">
        <v>506</v>
      </c>
      <c r="J814" s="831"/>
      <c r="K814" s="831"/>
      <c r="L814" s="831"/>
      <c r="M814" s="831"/>
      <c r="N814" s="831">
        <v>1</v>
      </c>
      <c r="O814" s="831">
        <v>511</v>
      </c>
      <c r="P814" s="827"/>
      <c r="Q814" s="832">
        <v>511</v>
      </c>
    </row>
    <row r="815" spans="1:17" ht="14.45" customHeight="1" x14ac:dyDescent="0.2">
      <c r="A815" s="821" t="s">
        <v>571</v>
      </c>
      <c r="B815" s="822" t="s">
        <v>4958</v>
      </c>
      <c r="C815" s="822" t="s">
        <v>4959</v>
      </c>
      <c r="D815" s="822" t="s">
        <v>5173</v>
      </c>
      <c r="E815" s="822" t="s">
        <v>5174</v>
      </c>
      <c r="F815" s="831">
        <v>56</v>
      </c>
      <c r="G815" s="831">
        <v>148680</v>
      </c>
      <c r="H815" s="831">
        <v>0.77311868214152002</v>
      </c>
      <c r="I815" s="831">
        <v>2655</v>
      </c>
      <c r="J815" s="831">
        <v>72</v>
      </c>
      <c r="K815" s="831">
        <v>192312</v>
      </c>
      <c r="L815" s="831">
        <v>1</v>
      </c>
      <c r="M815" s="831">
        <v>2671</v>
      </c>
      <c r="N815" s="831">
        <v>52</v>
      </c>
      <c r="O815" s="831">
        <v>139620</v>
      </c>
      <c r="P815" s="827">
        <v>0.72600773742668168</v>
      </c>
      <c r="Q815" s="832">
        <v>2685</v>
      </c>
    </row>
    <row r="816" spans="1:17" ht="14.45" customHeight="1" x14ac:dyDescent="0.2">
      <c r="A816" s="821" t="s">
        <v>571</v>
      </c>
      <c r="B816" s="822" t="s">
        <v>4958</v>
      </c>
      <c r="C816" s="822" t="s">
        <v>4959</v>
      </c>
      <c r="D816" s="822" t="s">
        <v>6222</v>
      </c>
      <c r="E816" s="822" t="s">
        <v>6223</v>
      </c>
      <c r="F816" s="831">
        <v>6</v>
      </c>
      <c r="G816" s="831">
        <v>28776</v>
      </c>
      <c r="H816" s="831">
        <v>0.99440182459050386</v>
      </c>
      <c r="I816" s="831">
        <v>4796</v>
      </c>
      <c r="J816" s="831">
        <v>6</v>
      </c>
      <c r="K816" s="831">
        <v>28938</v>
      </c>
      <c r="L816" s="831">
        <v>1</v>
      </c>
      <c r="M816" s="831">
        <v>4823</v>
      </c>
      <c r="N816" s="831">
        <v>13</v>
      </c>
      <c r="O816" s="831">
        <v>63011</v>
      </c>
      <c r="P816" s="827">
        <v>2.1774483378256964</v>
      </c>
      <c r="Q816" s="832">
        <v>4847</v>
      </c>
    </row>
    <row r="817" spans="1:17" ht="14.45" customHeight="1" x14ac:dyDescent="0.2">
      <c r="A817" s="821" t="s">
        <v>571</v>
      </c>
      <c r="B817" s="822" t="s">
        <v>4958</v>
      </c>
      <c r="C817" s="822" t="s">
        <v>4959</v>
      </c>
      <c r="D817" s="822" t="s">
        <v>6224</v>
      </c>
      <c r="E817" s="822" t="s">
        <v>6225</v>
      </c>
      <c r="F817" s="831">
        <v>2</v>
      </c>
      <c r="G817" s="831">
        <v>8218</v>
      </c>
      <c r="H817" s="831">
        <v>0.49733720648753327</v>
      </c>
      <c r="I817" s="831">
        <v>4109</v>
      </c>
      <c r="J817" s="831">
        <v>4</v>
      </c>
      <c r="K817" s="831">
        <v>16524</v>
      </c>
      <c r="L817" s="831">
        <v>1</v>
      </c>
      <c r="M817" s="831">
        <v>4131</v>
      </c>
      <c r="N817" s="831">
        <v>3</v>
      </c>
      <c r="O817" s="831">
        <v>12450</v>
      </c>
      <c r="P817" s="827">
        <v>0.75344952795933184</v>
      </c>
      <c r="Q817" s="832">
        <v>4150</v>
      </c>
    </row>
    <row r="818" spans="1:17" ht="14.45" customHeight="1" x14ac:dyDescent="0.2">
      <c r="A818" s="821" t="s">
        <v>571</v>
      </c>
      <c r="B818" s="822" t="s">
        <v>4958</v>
      </c>
      <c r="C818" s="822" t="s">
        <v>4959</v>
      </c>
      <c r="D818" s="822" t="s">
        <v>6226</v>
      </c>
      <c r="E818" s="822" t="s">
        <v>6227</v>
      </c>
      <c r="F818" s="831">
        <v>75</v>
      </c>
      <c r="G818" s="831">
        <v>429450</v>
      </c>
      <c r="H818" s="831">
        <v>0.83584733062146011</v>
      </c>
      <c r="I818" s="831">
        <v>5726</v>
      </c>
      <c r="J818" s="831">
        <v>89</v>
      </c>
      <c r="K818" s="831">
        <v>513790</v>
      </c>
      <c r="L818" s="831">
        <v>1</v>
      </c>
      <c r="M818" s="831">
        <v>5772.9213483146068</v>
      </c>
      <c r="N818" s="831">
        <v>88</v>
      </c>
      <c r="O818" s="831">
        <v>511853</v>
      </c>
      <c r="P818" s="827">
        <v>0.9962299772280504</v>
      </c>
      <c r="Q818" s="832">
        <v>5816.511363636364</v>
      </c>
    </row>
    <row r="819" spans="1:17" ht="14.45" customHeight="1" x14ac:dyDescent="0.2">
      <c r="A819" s="821" t="s">
        <v>571</v>
      </c>
      <c r="B819" s="822" t="s">
        <v>4958</v>
      </c>
      <c r="C819" s="822" t="s">
        <v>4959</v>
      </c>
      <c r="D819" s="822" t="s">
        <v>6228</v>
      </c>
      <c r="E819" s="822" t="s">
        <v>6229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323</v>
      </c>
      <c r="P819" s="827"/>
      <c r="Q819" s="832">
        <v>323</v>
      </c>
    </row>
    <row r="820" spans="1:17" ht="14.45" customHeight="1" x14ac:dyDescent="0.2">
      <c r="A820" s="821" t="s">
        <v>571</v>
      </c>
      <c r="B820" s="822" t="s">
        <v>4958</v>
      </c>
      <c r="C820" s="822" t="s">
        <v>4959</v>
      </c>
      <c r="D820" s="822" t="s">
        <v>6230</v>
      </c>
      <c r="E820" s="822" t="s">
        <v>6231</v>
      </c>
      <c r="F820" s="831"/>
      <c r="G820" s="831"/>
      <c r="H820" s="831"/>
      <c r="I820" s="831"/>
      <c r="J820" s="831">
        <v>6</v>
      </c>
      <c r="K820" s="831">
        <v>10116</v>
      </c>
      <c r="L820" s="831">
        <v>1</v>
      </c>
      <c r="M820" s="831">
        <v>1686</v>
      </c>
      <c r="N820" s="831">
        <v>4</v>
      </c>
      <c r="O820" s="831">
        <v>6788</v>
      </c>
      <c r="P820" s="827">
        <v>0.67101621194147887</v>
      </c>
      <c r="Q820" s="832">
        <v>1697</v>
      </c>
    </row>
    <row r="821" spans="1:17" ht="14.45" customHeight="1" x14ac:dyDescent="0.2">
      <c r="A821" s="821" t="s">
        <v>571</v>
      </c>
      <c r="B821" s="822" t="s">
        <v>4958</v>
      </c>
      <c r="C821" s="822" t="s">
        <v>4959</v>
      </c>
      <c r="D821" s="822" t="s">
        <v>6232</v>
      </c>
      <c r="E821" s="822" t="s">
        <v>6233</v>
      </c>
      <c r="F821" s="831">
        <v>3</v>
      </c>
      <c r="G821" s="831">
        <v>7665</v>
      </c>
      <c r="H821" s="831">
        <v>0.29836512261580383</v>
      </c>
      <c r="I821" s="831">
        <v>2555</v>
      </c>
      <c r="J821" s="831">
        <v>10</v>
      </c>
      <c r="K821" s="831">
        <v>25690</v>
      </c>
      <c r="L821" s="831">
        <v>1</v>
      </c>
      <c r="M821" s="831">
        <v>2569</v>
      </c>
      <c r="N821" s="831">
        <v>5</v>
      </c>
      <c r="O821" s="831">
        <v>12900</v>
      </c>
      <c r="P821" s="827">
        <v>0.50214091086025692</v>
      </c>
      <c r="Q821" s="832">
        <v>2580</v>
      </c>
    </row>
    <row r="822" spans="1:17" ht="14.45" customHeight="1" x14ac:dyDescent="0.2">
      <c r="A822" s="821" t="s">
        <v>571</v>
      </c>
      <c r="B822" s="822" t="s">
        <v>4958</v>
      </c>
      <c r="C822" s="822" t="s">
        <v>4959</v>
      </c>
      <c r="D822" s="822" t="s">
        <v>6234</v>
      </c>
      <c r="E822" s="822" t="s">
        <v>6235</v>
      </c>
      <c r="F822" s="831">
        <v>39</v>
      </c>
      <c r="G822" s="831">
        <v>99606</v>
      </c>
      <c r="H822" s="831">
        <v>0.82548917232291585</v>
      </c>
      <c r="I822" s="831">
        <v>2554</v>
      </c>
      <c r="J822" s="831">
        <v>41</v>
      </c>
      <c r="K822" s="831">
        <v>120663</v>
      </c>
      <c r="L822" s="831">
        <v>1</v>
      </c>
      <c r="M822" s="831">
        <v>2943</v>
      </c>
      <c r="N822" s="831">
        <v>31</v>
      </c>
      <c r="O822" s="831">
        <v>91667</v>
      </c>
      <c r="P822" s="827">
        <v>0.75969435535333951</v>
      </c>
      <c r="Q822" s="832">
        <v>2957</v>
      </c>
    </row>
    <row r="823" spans="1:17" ht="14.45" customHeight="1" x14ac:dyDescent="0.2">
      <c r="A823" s="821" t="s">
        <v>571</v>
      </c>
      <c r="B823" s="822" t="s">
        <v>4958</v>
      </c>
      <c r="C823" s="822" t="s">
        <v>4959</v>
      </c>
      <c r="D823" s="822" t="s">
        <v>5218</v>
      </c>
      <c r="E823" s="822" t="s">
        <v>5219</v>
      </c>
      <c r="F823" s="831">
        <v>1</v>
      </c>
      <c r="G823" s="831">
        <v>0</v>
      </c>
      <c r="H823" s="831"/>
      <c r="I823" s="831">
        <v>0</v>
      </c>
      <c r="J823" s="831">
        <v>2</v>
      </c>
      <c r="K823" s="831">
        <v>0</v>
      </c>
      <c r="L823" s="831"/>
      <c r="M823" s="831">
        <v>0</v>
      </c>
      <c r="N823" s="831"/>
      <c r="O823" s="831"/>
      <c r="P823" s="827"/>
      <c r="Q823" s="832"/>
    </row>
    <row r="824" spans="1:17" ht="14.45" customHeight="1" x14ac:dyDescent="0.2">
      <c r="A824" s="821" t="s">
        <v>571</v>
      </c>
      <c r="B824" s="822" t="s">
        <v>4958</v>
      </c>
      <c r="C824" s="822" t="s">
        <v>4959</v>
      </c>
      <c r="D824" s="822" t="s">
        <v>6236</v>
      </c>
      <c r="E824" s="822" t="s">
        <v>6237</v>
      </c>
      <c r="F824" s="831">
        <v>5</v>
      </c>
      <c r="G824" s="831">
        <v>22900</v>
      </c>
      <c r="H824" s="831">
        <v>1.6568989219303958</v>
      </c>
      <c r="I824" s="831">
        <v>4580</v>
      </c>
      <c r="J824" s="831">
        <v>3</v>
      </c>
      <c r="K824" s="831">
        <v>13821</v>
      </c>
      <c r="L824" s="831">
        <v>1</v>
      </c>
      <c r="M824" s="831">
        <v>4607</v>
      </c>
      <c r="N824" s="831">
        <v>1</v>
      </c>
      <c r="O824" s="831">
        <v>4631</v>
      </c>
      <c r="P824" s="827">
        <v>0.33506982128644813</v>
      </c>
      <c r="Q824" s="832">
        <v>4631</v>
      </c>
    </row>
    <row r="825" spans="1:17" ht="14.45" customHeight="1" x14ac:dyDescent="0.2">
      <c r="A825" s="821" t="s">
        <v>571</v>
      </c>
      <c r="B825" s="822" t="s">
        <v>4958</v>
      </c>
      <c r="C825" s="822" t="s">
        <v>4959</v>
      </c>
      <c r="D825" s="822" t="s">
        <v>6238</v>
      </c>
      <c r="E825" s="822" t="s">
        <v>6239</v>
      </c>
      <c r="F825" s="831">
        <v>1</v>
      </c>
      <c r="G825" s="831">
        <v>0</v>
      </c>
      <c r="H825" s="831"/>
      <c r="I825" s="831">
        <v>0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571</v>
      </c>
      <c r="B826" s="822" t="s">
        <v>4958</v>
      </c>
      <c r="C826" s="822" t="s">
        <v>4959</v>
      </c>
      <c r="D826" s="822" t="s">
        <v>5083</v>
      </c>
      <c r="E826" s="822" t="s">
        <v>5084</v>
      </c>
      <c r="F826" s="831">
        <v>1</v>
      </c>
      <c r="G826" s="831">
        <v>311</v>
      </c>
      <c r="H826" s="831">
        <v>0.99679487179487181</v>
      </c>
      <c r="I826" s="831">
        <v>311</v>
      </c>
      <c r="J826" s="831">
        <v>1</v>
      </c>
      <c r="K826" s="831">
        <v>312</v>
      </c>
      <c r="L826" s="831">
        <v>1</v>
      </c>
      <c r="M826" s="831">
        <v>312</v>
      </c>
      <c r="N826" s="831">
        <v>1</v>
      </c>
      <c r="O826" s="831">
        <v>313</v>
      </c>
      <c r="P826" s="827">
        <v>1.0032051282051282</v>
      </c>
      <c r="Q826" s="832">
        <v>313</v>
      </c>
    </row>
    <row r="827" spans="1:17" ht="14.45" customHeight="1" x14ac:dyDescent="0.2">
      <c r="A827" s="821" t="s">
        <v>571</v>
      </c>
      <c r="B827" s="822" t="s">
        <v>4958</v>
      </c>
      <c r="C827" s="822" t="s">
        <v>4959</v>
      </c>
      <c r="D827" s="822" t="s">
        <v>6240</v>
      </c>
      <c r="E827" s="822" t="s">
        <v>6241</v>
      </c>
      <c r="F827" s="831">
        <v>8</v>
      </c>
      <c r="G827" s="831">
        <v>29752</v>
      </c>
      <c r="H827" s="831">
        <v>0.99438502673796791</v>
      </c>
      <c r="I827" s="831">
        <v>3719</v>
      </c>
      <c r="J827" s="831">
        <v>8</v>
      </c>
      <c r="K827" s="831">
        <v>29920</v>
      </c>
      <c r="L827" s="831">
        <v>1</v>
      </c>
      <c r="M827" s="831">
        <v>3740</v>
      </c>
      <c r="N827" s="831">
        <v>3</v>
      </c>
      <c r="O827" s="831">
        <v>11274</v>
      </c>
      <c r="P827" s="827">
        <v>0.37680481283422462</v>
      </c>
      <c r="Q827" s="832">
        <v>3758</v>
      </c>
    </row>
    <row r="828" spans="1:17" ht="14.45" customHeight="1" x14ac:dyDescent="0.2">
      <c r="A828" s="821" t="s">
        <v>571</v>
      </c>
      <c r="B828" s="822" t="s">
        <v>4958</v>
      </c>
      <c r="C828" s="822" t="s">
        <v>4959</v>
      </c>
      <c r="D828" s="822" t="s">
        <v>6242</v>
      </c>
      <c r="E828" s="822" t="s">
        <v>6243</v>
      </c>
      <c r="F828" s="831"/>
      <c r="G828" s="831"/>
      <c r="H828" s="831"/>
      <c r="I828" s="831"/>
      <c r="J828" s="831"/>
      <c r="K828" s="831"/>
      <c r="L828" s="831"/>
      <c r="M828" s="831"/>
      <c r="N828" s="831">
        <v>2</v>
      </c>
      <c r="O828" s="831">
        <v>3506</v>
      </c>
      <c r="P828" s="827"/>
      <c r="Q828" s="832">
        <v>1753</v>
      </c>
    </row>
    <row r="829" spans="1:17" ht="14.45" customHeight="1" x14ac:dyDescent="0.2">
      <c r="A829" s="821" t="s">
        <v>571</v>
      </c>
      <c r="B829" s="822" t="s">
        <v>4958</v>
      </c>
      <c r="C829" s="822" t="s">
        <v>4959</v>
      </c>
      <c r="D829" s="822" t="s">
        <v>6244</v>
      </c>
      <c r="E829" s="822" t="s">
        <v>6245</v>
      </c>
      <c r="F829" s="831">
        <v>14</v>
      </c>
      <c r="G829" s="831">
        <v>43660</v>
      </c>
      <c r="H829" s="831">
        <v>0.63163681606434996</v>
      </c>
      <c r="I829" s="831">
        <v>3118.5714285714284</v>
      </c>
      <c r="J829" s="831">
        <v>19</v>
      </c>
      <c r="K829" s="831">
        <v>69122</v>
      </c>
      <c r="L829" s="831">
        <v>1</v>
      </c>
      <c r="M829" s="831">
        <v>3638</v>
      </c>
      <c r="N829" s="831">
        <v>22</v>
      </c>
      <c r="O829" s="831">
        <v>80454</v>
      </c>
      <c r="P829" s="827">
        <v>1.1639420155666793</v>
      </c>
      <c r="Q829" s="832">
        <v>3657</v>
      </c>
    </row>
    <row r="830" spans="1:17" ht="14.45" customHeight="1" x14ac:dyDescent="0.2">
      <c r="A830" s="821" t="s">
        <v>571</v>
      </c>
      <c r="B830" s="822" t="s">
        <v>4958</v>
      </c>
      <c r="C830" s="822" t="s">
        <v>4959</v>
      </c>
      <c r="D830" s="822" t="s">
        <v>6246</v>
      </c>
      <c r="E830" s="822" t="s">
        <v>6247</v>
      </c>
      <c r="F830" s="831"/>
      <c r="G830" s="831"/>
      <c r="H830" s="831"/>
      <c r="I830" s="831"/>
      <c r="J830" s="831">
        <v>1</v>
      </c>
      <c r="K830" s="831">
        <v>2273</v>
      </c>
      <c r="L830" s="831">
        <v>1</v>
      </c>
      <c r="M830" s="831">
        <v>2273</v>
      </c>
      <c r="N830" s="831">
        <v>2</v>
      </c>
      <c r="O830" s="831">
        <v>4568</v>
      </c>
      <c r="P830" s="827">
        <v>2.0096788385393753</v>
      </c>
      <c r="Q830" s="832">
        <v>2284</v>
      </c>
    </row>
    <row r="831" spans="1:17" ht="14.45" customHeight="1" x14ac:dyDescent="0.2">
      <c r="A831" s="821" t="s">
        <v>571</v>
      </c>
      <c r="B831" s="822" t="s">
        <v>4958</v>
      </c>
      <c r="C831" s="822" t="s">
        <v>4959</v>
      </c>
      <c r="D831" s="822" t="s">
        <v>6248</v>
      </c>
      <c r="E831" s="822" t="s">
        <v>6249</v>
      </c>
      <c r="F831" s="831">
        <v>65</v>
      </c>
      <c r="G831" s="831">
        <v>191035</v>
      </c>
      <c r="H831" s="831">
        <v>0.81241707209199465</v>
      </c>
      <c r="I831" s="831">
        <v>2939</v>
      </c>
      <c r="J831" s="831">
        <v>68</v>
      </c>
      <c r="K831" s="831">
        <v>235144</v>
      </c>
      <c r="L831" s="831">
        <v>1</v>
      </c>
      <c r="M831" s="831">
        <v>3458</v>
      </c>
      <c r="N831" s="831">
        <v>57</v>
      </c>
      <c r="O831" s="831">
        <v>198189</v>
      </c>
      <c r="P831" s="827">
        <v>0.8428409825468649</v>
      </c>
      <c r="Q831" s="832">
        <v>3477</v>
      </c>
    </row>
    <row r="832" spans="1:17" ht="14.45" customHeight="1" x14ac:dyDescent="0.2">
      <c r="A832" s="821" t="s">
        <v>571</v>
      </c>
      <c r="B832" s="822" t="s">
        <v>4958</v>
      </c>
      <c r="C832" s="822" t="s">
        <v>4959</v>
      </c>
      <c r="D832" s="822" t="s">
        <v>6250</v>
      </c>
      <c r="E832" s="822" t="s">
        <v>6251</v>
      </c>
      <c r="F832" s="831">
        <v>6</v>
      </c>
      <c r="G832" s="831">
        <v>23688</v>
      </c>
      <c r="H832" s="831">
        <v>0.49722921914357682</v>
      </c>
      <c r="I832" s="831">
        <v>3948</v>
      </c>
      <c r="J832" s="831">
        <v>12</v>
      </c>
      <c r="K832" s="831">
        <v>47640</v>
      </c>
      <c r="L832" s="831">
        <v>1</v>
      </c>
      <c r="M832" s="831">
        <v>3970</v>
      </c>
      <c r="N832" s="831">
        <v>6</v>
      </c>
      <c r="O832" s="831">
        <v>23934</v>
      </c>
      <c r="P832" s="827">
        <v>0.50239294710327453</v>
      </c>
      <c r="Q832" s="832">
        <v>3989</v>
      </c>
    </row>
    <row r="833" spans="1:17" ht="14.45" customHeight="1" x14ac:dyDescent="0.2">
      <c r="A833" s="821" t="s">
        <v>571</v>
      </c>
      <c r="B833" s="822" t="s">
        <v>4958</v>
      </c>
      <c r="C833" s="822" t="s">
        <v>4959</v>
      </c>
      <c r="D833" s="822" t="s">
        <v>6252</v>
      </c>
      <c r="E833" s="822" t="s">
        <v>6253</v>
      </c>
      <c r="F833" s="831">
        <v>19</v>
      </c>
      <c r="G833" s="831">
        <v>19095</v>
      </c>
      <c r="H833" s="831">
        <v>0.94567155309033279</v>
      </c>
      <c r="I833" s="831">
        <v>1005</v>
      </c>
      <c r="J833" s="831">
        <v>16</v>
      </c>
      <c r="K833" s="831">
        <v>20192</v>
      </c>
      <c r="L833" s="831">
        <v>1</v>
      </c>
      <c r="M833" s="831">
        <v>1262</v>
      </c>
      <c r="N833" s="831">
        <v>8</v>
      </c>
      <c r="O833" s="831">
        <v>10152</v>
      </c>
      <c r="P833" s="827">
        <v>0.5027733755942948</v>
      </c>
      <c r="Q833" s="832">
        <v>1269</v>
      </c>
    </row>
    <row r="834" spans="1:17" ht="14.45" customHeight="1" x14ac:dyDescent="0.2">
      <c r="A834" s="821" t="s">
        <v>571</v>
      </c>
      <c r="B834" s="822" t="s">
        <v>4958</v>
      </c>
      <c r="C834" s="822" t="s">
        <v>4959</v>
      </c>
      <c r="D834" s="822" t="s">
        <v>5085</v>
      </c>
      <c r="E834" s="822" t="s">
        <v>5086</v>
      </c>
      <c r="F834" s="831">
        <v>4</v>
      </c>
      <c r="G834" s="831">
        <v>484</v>
      </c>
      <c r="H834" s="831"/>
      <c r="I834" s="831">
        <v>121</v>
      </c>
      <c r="J834" s="831"/>
      <c r="K834" s="831"/>
      <c r="L834" s="831"/>
      <c r="M834" s="831"/>
      <c r="N834" s="831">
        <v>2</v>
      </c>
      <c r="O834" s="831">
        <v>246</v>
      </c>
      <c r="P834" s="827"/>
      <c r="Q834" s="832">
        <v>123</v>
      </c>
    </row>
    <row r="835" spans="1:17" ht="14.45" customHeight="1" x14ac:dyDescent="0.2">
      <c r="A835" s="821" t="s">
        <v>571</v>
      </c>
      <c r="B835" s="822" t="s">
        <v>4958</v>
      </c>
      <c r="C835" s="822" t="s">
        <v>4959</v>
      </c>
      <c r="D835" s="822" t="s">
        <v>5222</v>
      </c>
      <c r="E835" s="822" t="s">
        <v>5223</v>
      </c>
      <c r="F835" s="831"/>
      <c r="G835" s="831"/>
      <c r="H835" s="831"/>
      <c r="I835" s="831"/>
      <c r="J835" s="831">
        <v>1</v>
      </c>
      <c r="K835" s="831">
        <v>0</v>
      </c>
      <c r="L835" s="831"/>
      <c r="M835" s="831">
        <v>0</v>
      </c>
      <c r="N835" s="831"/>
      <c r="O835" s="831"/>
      <c r="P835" s="827"/>
      <c r="Q835" s="832"/>
    </row>
    <row r="836" spans="1:17" ht="14.45" customHeight="1" x14ac:dyDescent="0.2">
      <c r="A836" s="821" t="s">
        <v>571</v>
      </c>
      <c r="B836" s="822" t="s">
        <v>4958</v>
      </c>
      <c r="C836" s="822" t="s">
        <v>4959</v>
      </c>
      <c r="D836" s="822" t="s">
        <v>6254</v>
      </c>
      <c r="E836" s="822" t="s">
        <v>6255</v>
      </c>
      <c r="F836" s="831"/>
      <c r="G836" s="831"/>
      <c r="H836" s="831"/>
      <c r="I836" s="831"/>
      <c r="J836" s="831">
        <v>1</v>
      </c>
      <c r="K836" s="831">
        <v>1852</v>
      </c>
      <c r="L836" s="831">
        <v>1</v>
      </c>
      <c r="M836" s="831">
        <v>1852</v>
      </c>
      <c r="N836" s="831"/>
      <c r="O836" s="831"/>
      <c r="P836" s="827"/>
      <c r="Q836" s="832"/>
    </row>
    <row r="837" spans="1:17" ht="14.45" customHeight="1" x14ac:dyDescent="0.2">
      <c r="A837" s="821" t="s">
        <v>571</v>
      </c>
      <c r="B837" s="822" t="s">
        <v>4958</v>
      </c>
      <c r="C837" s="822" t="s">
        <v>4959</v>
      </c>
      <c r="D837" s="822" t="s">
        <v>5087</v>
      </c>
      <c r="E837" s="822" t="s">
        <v>5088</v>
      </c>
      <c r="F837" s="831"/>
      <c r="G837" s="831"/>
      <c r="H837" s="831"/>
      <c r="I837" s="831"/>
      <c r="J837" s="831">
        <v>1</v>
      </c>
      <c r="K837" s="831">
        <v>752</v>
      </c>
      <c r="L837" s="831">
        <v>1</v>
      </c>
      <c r="M837" s="831">
        <v>752</v>
      </c>
      <c r="N837" s="831"/>
      <c r="O837" s="831"/>
      <c r="P837" s="827"/>
      <c r="Q837" s="832"/>
    </row>
    <row r="838" spans="1:17" ht="14.45" customHeight="1" x14ac:dyDescent="0.2">
      <c r="A838" s="821" t="s">
        <v>571</v>
      </c>
      <c r="B838" s="822" t="s">
        <v>4958</v>
      </c>
      <c r="C838" s="822" t="s">
        <v>4959</v>
      </c>
      <c r="D838" s="822" t="s">
        <v>5089</v>
      </c>
      <c r="E838" s="822" t="s">
        <v>5090</v>
      </c>
      <c r="F838" s="831"/>
      <c r="G838" s="831"/>
      <c r="H838" s="831"/>
      <c r="I838" s="831"/>
      <c r="J838" s="831">
        <v>1</v>
      </c>
      <c r="K838" s="831">
        <v>954</v>
      </c>
      <c r="L838" s="831">
        <v>1</v>
      </c>
      <c r="M838" s="831">
        <v>954</v>
      </c>
      <c r="N838" s="831"/>
      <c r="O838" s="831"/>
      <c r="P838" s="827"/>
      <c r="Q838" s="832"/>
    </row>
    <row r="839" spans="1:17" ht="14.45" customHeight="1" x14ac:dyDescent="0.2">
      <c r="A839" s="821" t="s">
        <v>571</v>
      </c>
      <c r="B839" s="822" t="s">
        <v>4958</v>
      </c>
      <c r="C839" s="822" t="s">
        <v>4959</v>
      </c>
      <c r="D839" s="822" t="s">
        <v>6256</v>
      </c>
      <c r="E839" s="822" t="s">
        <v>6257</v>
      </c>
      <c r="F839" s="831">
        <v>27</v>
      </c>
      <c r="G839" s="831">
        <v>164214</v>
      </c>
      <c r="H839" s="831">
        <v>0.81376644614584104</v>
      </c>
      <c r="I839" s="831">
        <v>6082</v>
      </c>
      <c r="J839" s="831">
        <v>33</v>
      </c>
      <c r="K839" s="831">
        <v>201795</v>
      </c>
      <c r="L839" s="831">
        <v>1</v>
      </c>
      <c r="M839" s="831">
        <v>6115</v>
      </c>
      <c r="N839" s="831">
        <v>23</v>
      </c>
      <c r="O839" s="831">
        <v>141312</v>
      </c>
      <c r="P839" s="827">
        <v>0.70027503159146653</v>
      </c>
      <c r="Q839" s="832">
        <v>6144</v>
      </c>
    </row>
    <row r="840" spans="1:17" ht="14.45" customHeight="1" x14ac:dyDescent="0.2">
      <c r="A840" s="821" t="s">
        <v>571</v>
      </c>
      <c r="B840" s="822" t="s">
        <v>4958</v>
      </c>
      <c r="C840" s="822" t="s">
        <v>4959</v>
      </c>
      <c r="D840" s="822" t="s">
        <v>1913</v>
      </c>
      <c r="E840" s="822" t="s">
        <v>6258</v>
      </c>
      <c r="F840" s="831"/>
      <c r="G840" s="831"/>
      <c r="H840" s="831"/>
      <c r="I840" s="831"/>
      <c r="J840" s="831">
        <v>2</v>
      </c>
      <c r="K840" s="831">
        <v>3280</v>
      </c>
      <c r="L840" s="831">
        <v>1</v>
      </c>
      <c r="M840" s="831">
        <v>1640</v>
      </c>
      <c r="N840" s="831">
        <v>1</v>
      </c>
      <c r="O840" s="831">
        <v>1643</v>
      </c>
      <c r="P840" s="827">
        <v>0.50091463414634141</v>
      </c>
      <c r="Q840" s="832">
        <v>1643</v>
      </c>
    </row>
    <row r="841" spans="1:17" ht="14.45" customHeight="1" x14ac:dyDescent="0.2">
      <c r="A841" s="821" t="s">
        <v>571</v>
      </c>
      <c r="B841" s="822" t="s">
        <v>4958</v>
      </c>
      <c r="C841" s="822" t="s">
        <v>4959</v>
      </c>
      <c r="D841" s="822" t="s">
        <v>5224</v>
      </c>
      <c r="E841" s="822" t="s">
        <v>5225</v>
      </c>
      <c r="F841" s="831"/>
      <c r="G841" s="831"/>
      <c r="H841" s="831"/>
      <c r="I841" s="831"/>
      <c r="J841" s="831">
        <v>2</v>
      </c>
      <c r="K841" s="831">
        <v>0</v>
      </c>
      <c r="L841" s="831"/>
      <c r="M841" s="831">
        <v>0</v>
      </c>
      <c r="N841" s="831"/>
      <c r="O841" s="831"/>
      <c r="P841" s="827"/>
      <c r="Q841" s="832"/>
    </row>
    <row r="842" spans="1:17" ht="14.45" customHeight="1" x14ac:dyDescent="0.2">
      <c r="A842" s="821" t="s">
        <v>571</v>
      </c>
      <c r="B842" s="822" t="s">
        <v>4958</v>
      </c>
      <c r="C842" s="822" t="s">
        <v>4959</v>
      </c>
      <c r="D842" s="822" t="s">
        <v>5160</v>
      </c>
      <c r="E842" s="822" t="s">
        <v>5161</v>
      </c>
      <c r="F842" s="831">
        <v>6</v>
      </c>
      <c r="G842" s="831">
        <v>49974</v>
      </c>
      <c r="H842" s="831">
        <v>0.8514183490927677</v>
      </c>
      <c r="I842" s="831">
        <v>8329</v>
      </c>
      <c r="J842" s="831">
        <v>7</v>
      </c>
      <c r="K842" s="831">
        <v>58695</v>
      </c>
      <c r="L842" s="831">
        <v>1</v>
      </c>
      <c r="M842" s="831">
        <v>8385</v>
      </c>
      <c r="N842" s="831">
        <v>10</v>
      </c>
      <c r="O842" s="831">
        <v>84360</v>
      </c>
      <c r="P842" s="827">
        <v>1.4372604140046001</v>
      </c>
      <c r="Q842" s="832">
        <v>8436</v>
      </c>
    </row>
    <row r="843" spans="1:17" ht="14.45" customHeight="1" x14ac:dyDescent="0.2">
      <c r="A843" s="821" t="s">
        <v>571</v>
      </c>
      <c r="B843" s="822" t="s">
        <v>4958</v>
      </c>
      <c r="C843" s="822" t="s">
        <v>4959</v>
      </c>
      <c r="D843" s="822" t="s">
        <v>6259</v>
      </c>
      <c r="E843" s="822" t="s">
        <v>6260</v>
      </c>
      <c r="F843" s="831">
        <v>11</v>
      </c>
      <c r="G843" s="831">
        <v>0</v>
      </c>
      <c r="H843" s="831"/>
      <c r="I843" s="831">
        <v>0</v>
      </c>
      <c r="J843" s="831">
        <v>12</v>
      </c>
      <c r="K843" s="831">
        <v>0</v>
      </c>
      <c r="L843" s="831"/>
      <c r="M843" s="831">
        <v>0</v>
      </c>
      <c r="N843" s="831">
        <v>12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571</v>
      </c>
      <c r="B844" s="822" t="s">
        <v>4958</v>
      </c>
      <c r="C844" s="822" t="s">
        <v>4959</v>
      </c>
      <c r="D844" s="822" t="s">
        <v>5093</v>
      </c>
      <c r="E844" s="822" t="s">
        <v>5094</v>
      </c>
      <c r="F844" s="831">
        <v>11</v>
      </c>
      <c r="G844" s="831">
        <v>9834</v>
      </c>
      <c r="H844" s="831">
        <v>3.0156393744250232</v>
      </c>
      <c r="I844" s="831">
        <v>894</v>
      </c>
      <c r="J844" s="831">
        <v>3</v>
      </c>
      <c r="K844" s="831">
        <v>3261</v>
      </c>
      <c r="L844" s="831">
        <v>1</v>
      </c>
      <c r="M844" s="831">
        <v>1087</v>
      </c>
      <c r="N844" s="831">
        <v>11</v>
      </c>
      <c r="O844" s="831">
        <v>12012</v>
      </c>
      <c r="P844" s="827">
        <v>3.6835326586936521</v>
      </c>
      <c r="Q844" s="832">
        <v>1092</v>
      </c>
    </row>
    <row r="845" spans="1:17" ht="14.45" customHeight="1" x14ac:dyDescent="0.2">
      <c r="A845" s="821" t="s">
        <v>571</v>
      </c>
      <c r="B845" s="822" t="s">
        <v>4958</v>
      </c>
      <c r="C845" s="822" t="s">
        <v>4959</v>
      </c>
      <c r="D845" s="822" t="s">
        <v>6261</v>
      </c>
      <c r="E845" s="822" t="s">
        <v>6262</v>
      </c>
      <c r="F845" s="831">
        <v>3</v>
      </c>
      <c r="G845" s="831">
        <v>4254</v>
      </c>
      <c r="H845" s="831">
        <v>0.42796780684104629</v>
      </c>
      <c r="I845" s="831">
        <v>1418</v>
      </c>
      <c r="J845" s="831">
        <v>7</v>
      </c>
      <c r="K845" s="831">
        <v>9940</v>
      </c>
      <c r="L845" s="831">
        <v>1</v>
      </c>
      <c r="M845" s="831">
        <v>1420</v>
      </c>
      <c r="N845" s="831"/>
      <c r="O845" s="831"/>
      <c r="P845" s="827"/>
      <c r="Q845" s="832"/>
    </row>
    <row r="846" spans="1:17" ht="14.45" customHeight="1" x14ac:dyDescent="0.2">
      <c r="A846" s="821" t="s">
        <v>571</v>
      </c>
      <c r="B846" s="822" t="s">
        <v>4958</v>
      </c>
      <c r="C846" s="822" t="s">
        <v>4959</v>
      </c>
      <c r="D846" s="822" t="s">
        <v>6263</v>
      </c>
      <c r="E846" s="822" t="s">
        <v>6264</v>
      </c>
      <c r="F846" s="831">
        <v>4</v>
      </c>
      <c r="G846" s="831">
        <v>9172</v>
      </c>
      <c r="H846" s="831">
        <v>1.9913156752062526</v>
      </c>
      <c r="I846" s="831">
        <v>2293</v>
      </c>
      <c r="J846" s="831">
        <v>2</v>
      </c>
      <c r="K846" s="831">
        <v>4606</v>
      </c>
      <c r="L846" s="831">
        <v>1</v>
      </c>
      <c r="M846" s="831">
        <v>2303</v>
      </c>
      <c r="N846" s="831">
        <v>1</v>
      </c>
      <c r="O846" s="831">
        <v>2313</v>
      </c>
      <c r="P846" s="827">
        <v>0.50217108119843679</v>
      </c>
      <c r="Q846" s="832">
        <v>2313</v>
      </c>
    </row>
    <row r="847" spans="1:17" ht="14.45" customHeight="1" x14ac:dyDescent="0.2">
      <c r="A847" s="821" t="s">
        <v>571</v>
      </c>
      <c r="B847" s="822" t="s">
        <v>4958</v>
      </c>
      <c r="C847" s="822" t="s">
        <v>4959</v>
      </c>
      <c r="D847" s="822" t="s">
        <v>6265</v>
      </c>
      <c r="E847" s="822" t="s">
        <v>6266</v>
      </c>
      <c r="F847" s="831"/>
      <c r="G847" s="831"/>
      <c r="H847" s="831"/>
      <c r="I847" s="831"/>
      <c r="J847" s="831">
        <v>2</v>
      </c>
      <c r="K847" s="831">
        <v>5192</v>
      </c>
      <c r="L847" s="831">
        <v>1</v>
      </c>
      <c r="M847" s="831">
        <v>2596</v>
      </c>
      <c r="N847" s="831">
        <v>3</v>
      </c>
      <c r="O847" s="831">
        <v>7851</v>
      </c>
      <c r="P847" s="827">
        <v>1.5121340523882896</v>
      </c>
      <c r="Q847" s="832">
        <v>2617</v>
      </c>
    </row>
    <row r="848" spans="1:17" ht="14.45" customHeight="1" x14ac:dyDescent="0.2">
      <c r="A848" s="821" t="s">
        <v>571</v>
      </c>
      <c r="B848" s="822" t="s">
        <v>4958</v>
      </c>
      <c r="C848" s="822" t="s">
        <v>4959</v>
      </c>
      <c r="D848" s="822" t="s">
        <v>5099</v>
      </c>
      <c r="E848" s="822" t="s">
        <v>5100</v>
      </c>
      <c r="F848" s="831">
        <v>8</v>
      </c>
      <c r="G848" s="831">
        <v>4000</v>
      </c>
      <c r="H848" s="831">
        <v>0.99403578528827041</v>
      </c>
      <c r="I848" s="831">
        <v>500</v>
      </c>
      <c r="J848" s="831">
        <v>8</v>
      </c>
      <c r="K848" s="831">
        <v>4024</v>
      </c>
      <c r="L848" s="831">
        <v>1</v>
      </c>
      <c r="M848" s="831">
        <v>503</v>
      </c>
      <c r="N848" s="831">
        <v>11</v>
      </c>
      <c r="O848" s="831">
        <v>5555</v>
      </c>
      <c r="P848" s="827">
        <v>1.3804671968190856</v>
      </c>
      <c r="Q848" s="832">
        <v>505</v>
      </c>
    </row>
    <row r="849" spans="1:17" ht="14.45" customHeight="1" x14ac:dyDescent="0.2">
      <c r="A849" s="821" t="s">
        <v>571</v>
      </c>
      <c r="B849" s="822" t="s">
        <v>4958</v>
      </c>
      <c r="C849" s="822" t="s">
        <v>4959</v>
      </c>
      <c r="D849" s="822" t="s">
        <v>6267</v>
      </c>
      <c r="E849" s="822" t="s">
        <v>6268</v>
      </c>
      <c r="F849" s="831">
        <v>65</v>
      </c>
      <c r="G849" s="831">
        <v>21580</v>
      </c>
      <c r="H849" s="831">
        <v>1.3920784414914205</v>
      </c>
      <c r="I849" s="831">
        <v>332</v>
      </c>
      <c r="J849" s="831">
        <v>46</v>
      </c>
      <c r="K849" s="831">
        <v>15502</v>
      </c>
      <c r="L849" s="831">
        <v>1</v>
      </c>
      <c r="M849" s="831">
        <v>337</v>
      </c>
      <c r="N849" s="831">
        <v>47</v>
      </c>
      <c r="O849" s="831">
        <v>15980</v>
      </c>
      <c r="P849" s="827">
        <v>1.0308347310024513</v>
      </c>
      <c r="Q849" s="832">
        <v>340</v>
      </c>
    </row>
    <row r="850" spans="1:17" ht="14.45" customHeight="1" x14ac:dyDescent="0.2">
      <c r="A850" s="821" t="s">
        <v>571</v>
      </c>
      <c r="B850" s="822" t="s">
        <v>4958</v>
      </c>
      <c r="C850" s="822" t="s">
        <v>4959</v>
      </c>
      <c r="D850" s="822" t="s">
        <v>5101</v>
      </c>
      <c r="E850" s="822" t="s">
        <v>5102</v>
      </c>
      <c r="F850" s="831">
        <v>5</v>
      </c>
      <c r="G850" s="831">
        <v>5185</v>
      </c>
      <c r="H850" s="831">
        <v>0.99234449760765553</v>
      </c>
      <c r="I850" s="831">
        <v>1037</v>
      </c>
      <c r="J850" s="831">
        <v>5</v>
      </c>
      <c r="K850" s="831">
        <v>5225</v>
      </c>
      <c r="L850" s="831">
        <v>1</v>
      </c>
      <c r="M850" s="831">
        <v>1045</v>
      </c>
      <c r="N850" s="831">
        <v>3</v>
      </c>
      <c r="O850" s="831">
        <v>3156</v>
      </c>
      <c r="P850" s="827">
        <v>0.6040191387559809</v>
      </c>
      <c r="Q850" s="832">
        <v>1052</v>
      </c>
    </row>
    <row r="851" spans="1:17" ht="14.45" customHeight="1" x14ac:dyDescent="0.2">
      <c r="A851" s="821" t="s">
        <v>571</v>
      </c>
      <c r="B851" s="822" t="s">
        <v>4958</v>
      </c>
      <c r="C851" s="822" t="s">
        <v>4959</v>
      </c>
      <c r="D851" s="822" t="s">
        <v>6269</v>
      </c>
      <c r="E851" s="822" t="s">
        <v>6270</v>
      </c>
      <c r="F851" s="831"/>
      <c r="G851" s="831"/>
      <c r="H851" s="831"/>
      <c r="I851" s="831"/>
      <c r="J851" s="831"/>
      <c r="K851" s="831"/>
      <c r="L851" s="831"/>
      <c r="M851" s="831"/>
      <c r="N851" s="831">
        <v>1</v>
      </c>
      <c r="O851" s="831">
        <v>849</v>
      </c>
      <c r="P851" s="827"/>
      <c r="Q851" s="832">
        <v>849</v>
      </c>
    </row>
    <row r="852" spans="1:17" ht="14.45" customHeight="1" x14ac:dyDescent="0.2">
      <c r="A852" s="821" t="s">
        <v>571</v>
      </c>
      <c r="B852" s="822" t="s">
        <v>4958</v>
      </c>
      <c r="C852" s="822" t="s">
        <v>4959</v>
      </c>
      <c r="D852" s="822" t="s">
        <v>5226</v>
      </c>
      <c r="E852" s="822" t="s">
        <v>5227</v>
      </c>
      <c r="F852" s="831">
        <v>1</v>
      </c>
      <c r="G852" s="831">
        <v>5755</v>
      </c>
      <c r="H852" s="831"/>
      <c r="I852" s="831">
        <v>5755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571</v>
      </c>
      <c r="B853" s="822" t="s">
        <v>4958</v>
      </c>
      <c r="C853" s="822" t="s">
        <v>4959</v>
      </c>
      <c r="D853" s="822" t="s">
        <v>6271</v>
      </c>
      <c r="E853" s="822" t="s">
        <v>6272</v>
      </c>
      <c r="F853" s="831">
        <v>2</v>
      </c>
      <c r="G853" s="831">
        <v>3490</v>
      </c>
      <c r="H853" s="831">
        <v>1.9852104664391355</v>
      </c>
      <c r="I853" s="831">
        <v>1745</v>
      </c>
      <c r="J853" s="831">
        <v>1</v>
      </c>
      <c r="K853" s="831">
        <v>1758</v>
      </c>
      <c r="L853" s="831">
        <v>1</v>
      </c>
      <c r="M853" s="831">
        <v>1758</v>
      </c>
      <c r="N853" s="831">
        <v>4</v>
      </c>
      <c r="O853" s="831">
        <v>7076</v>
      </c>
      <c r="P853" s="827">
        <v>4.0250284414106936</v>
      </c>
      <c r="Q853" s="832">
        <v>1769</v>
      </c>
    </row>
    <row r="854" spans="1:17" ht="14.45" customHeight="1" x14ac:dyDescent="0.2">
      <c r="A854" s="821" t="s">
        <v>571</v>
      </c>
      <c r="B854" s="822" t="s">
        <v>4958</v>
      </c>
      <c r="C854" s="822" t="s">
        <v>4959</v>
      </c>
      <c r="D854" s="822" t="s">
        <v>5228</v>
      </c>
      <c r="E854" s="822" t="s">
        <v>5229</v>
      </c>
      <c r="F854" s="831">
        <v>1</v>
      </c>
      <c r="G854" s="831">
        <v>4741</v>
      </c>
      <c r="H854" s="831">
        <v>0.89944981976854488</v>
      </c>
      <c r="I854" s="831">
        <v>4741</v>
      </c>
      <c r="J854" s="831">
        <v>1</v>
      </c>
      <c r="K854" s="831">
        <v>5271</v>
      </c>
      <c r="L854" s="831">
        <v>1</v>
      </c>
      <c r="M854" s="831">
        <v>5271</v>
      </c>
      <c r="N854" s="831"/>
      <c r="O854" s="831"/>
      <c r="P854" s="827"/>
      <c r="Q854" s="832"/>
    </row>
    <row r="855" spans="1:17" ht="14.45" customHeight="1" x14ac:dyDescent="0.2">
      <c r="A855" s="821" t="s">
        <v>571</v>
      </c>
      <c r="B855" s="822" t="s">
        <v>4958</v>
      </c>
      <c r="C855" s="822" t="s">
        <v>4959</v>
      </c>
      <c r="D855" s="822" t="s">
        <v>5230</v>
      </c>
      <c r="E855" s="822" t="s">
        <v>5231</v>
      </c>
      <c r="F855" s="831">
        <v>1</v>
      </c>
      <c r="G855" s="831">
        <v>4672</v>
      </c>
      <c r="H855" s="831"/>
      <c r="I855" s="831">
        <v>4672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571</v>
      </c>
      <c r="B856" s="822" t="s">
        <v>4958</v>
      </c>
      <c r="C856" s="822" t="s">
        <v>4959</v>
      </c>
      <c r="D856" s="822" t="s">
        <v>6273</v>
      </c>
      <c r="E856" s="822" t="s">
        <v>6274</v>
      </c>
      <c r="F856" s="831">
        <v>2</v>
      </c>
      <c r="G856" s="831">
        <v>704</v>
      </c>
      <c r="H856" s="831"/>
      <c r="I856" s="831">
        <v>352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571</v>
      </c>
      <c r="B857" s="822" t="s">
        <v>4958</v>
      </c>
      <c r="C857" s="822" t="s">
        <v>4959</v>
      </c>
      <c r="D857" s="822" t="s">
        <v>6275</v>
      </c>
      <c r="E857" s="822" t="s">
        <v>6276</v>
      </c>
      <c r="F857" s="831">
        <v>2</v>
      </c>
      <c r="G857" s="831">
        <v>3098</v>
      </c>
      <c r="H857" s="831">
        <v>0.66409431939978569</v>
      </c>
      <c r="I857" s="831">
        <v>1549</v>
      </c>
      <c r="J857" s="831">
        <v>3</v>
      </c>
      <c r="K857" s="831">
        <v>4665</v>
      </c>
      <c r="L857" s="831">
        <v>1</v>
      </c>
      <c r="M857" s="831">
        <v>1555</v>
      </c>
      <c r="N857" s="831">
        <v>1</v>
      </c>
      <c r="O857" s="831">
        <v>1560</v>
      </c>
      <c r="P857" s="827">
        <v>0.33440514469453375</v>
      </c>
      <c r="Q857" s="832">
        <v>1560</v>
      </c>
    </row>
    <row r="858" spans="1:17" ht="14.45" customHeight="1" x14ac:dyDescent="0.2">
      <c r="A858" s="821" t="s">
        <v>571</v>
      </c>
      <c r="B858" s="822" t="s">
        <v>4958</v>
      </c>
      <c r="C858" s="822" t="s">
        <v>4959</v>
      </c>
      <c r="D858" s="822" t="s">
        <v>6277</v>
      </c>
      <c r="E858" s="822" t="s">
        <v>6278</v>
      </c>
      <c r="F858" s="831">
        <v>1</v>
      </c>
      <c r="G858" s="831">
        <v>831</v>
      </c>
      <c r="H858" s="831"/>
      <c r="I858" s="831">
        <v>831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571</v>
      </c>
      <c r="B859" s="822" t="s">
        <v>4958</v>
      </c>
      <c r="C859" s="822" t="s">
        <v>4959</v>
      </c>
      <c r="D859" s="822" t="s">
        <v>6279</v>
      </c>
      <c r="E859" s="822" t="s">
        <v>6280</v>
      </c>
      <c r="F859" s="831">
        <v>1</v>
      </c>
      <c r="G859" s="831">
        <v>2067</v>
      </c>
      <c r="H859" s="831">
        <v>0.99327246516098033</v>
      </c>
      <c r="I859" s="831">
        <v>2067</v>
      </c>
      <c r="J859" s="831">
        <v>1</v>
      </c>
      <c r="K859" s="831">
        <v>2081</v>
      </c>
      <c r="L859" s="831">
        <v>1</v>
      </c>
      <c r="M859" s="831">
        <v>2081</v>
      </c>
      <c r="N859" s="831">
        <v>2</v>
      </c>
      <c r="O859" s="831">
        <v>4188</v>
      </c>
      <c r="P859" s="827">
        <v>2.0124939932724653</v>
      </c>
      <c r="Q859" s="832">
        <v>2094</v>
      </c>
    </row>
    <row r="860" spans="1:17" ht="14.45" customHeight="1" x14ac:dyDescent="0.2">
      <c r="A860" s="821" t="s">
        <v>571</v>
      </c>
      <c r="B860" s="822" t="s">
        <v>4958</v>
      </c>
      <c r="C860" s="822" t="s">
        <v>4959</v>
      </c>
      <c r="D860" s="822" t="s">
        <v>6281</v>
      </c>
      <c r="E860" s="822" t="s">
        <v>6282</v>
      </c>
      <c r="F860" s="831">
        <v>3</v>
      </c>
      <c r="G860" s="831">
        <v>12255</v>
      </c>
      <c r="H860" s="831">
        <v>0.9946432919405892</v>
      </c>
      <c r="I860" s="831">
        <v>4085</v>
      </c>
      <c r="J860" s="831">
        <v>3</v>
      </c>
      <c r="K860" s="831">
        <v>12321</v>
      </c>
      <c r="L860" s="831">
        <v>1</v>
      </c>
      <c r="M860" s="831">
        <v>4107</v>
      </c>
      <c r="N860" s="831">
        <v>2</v>
      </c>
      <c r="O860" s="831">
        <v>8252</v>
      </c>
      <c r="P860" s="827">
        <v>0.66975083191299412</v>
      </c>
      <c r="Q860" s="832">
        <v>4126</v>
      </c>
    </row>
    <row r="861" spans="1:17" ht="14.45" customHeight="1" x14ac:dyDescent="0.2">
      <c r="A861" s="821" t="s">
        <v>571</v>
      </c>
      <c r="B861" s="822" t="s">
        <v>4958</v>
      </c>
      <c r="C861" s="822" t="s">
        <v>4959</v>
      </c>
      <c r="D861" s="822" t="s">
        <v>5175</v>
      </c>
      <c r="E861" s="822" t="s">
        <v>5176</v>
      </c>
      <c r="F861" s="831">
        <v>68</v>
      </c>
      <c r="G861" s="831">
        <v>94112</v>
      </c>
      <c r="H861" s="831">
        <v>0.62945697029689729</v>
      </c>
      <c r="I861" s="831">
        <v>1384</v>
      </c>
      <c r="J861" s="831">
        <v>91</v>
      </c>
      <c r="K861" s="831">
        <v>149513</v>
      </c>
      <c r="L861" s="831">
        <v>1</v>
      </c>
      <c r="M861" s="831">
        <v>1643</v>
      </c>
      <c r="N861" s="831">
        <v>64</v>
      </c>
      <c r="O861" s="831">
        <v>105792</v>
      </c>
      <c r="P861" s="827">
        <v>0.70757726752857608</v>
      </c>
      <c r="Q861" s="832">
        <v>1653</v>
      </c>
    </row>
    <row r="862" spans="1:17" ht="14.45" customHeight="1" x14ac:dyDescent="0.2">
      <c r="A862" s="821" t="s">
        <v>571</v>
      </c>
      <c r="B862" s="822" t="s">
        <v>4958</v>
      </c>
      <c r="C862" s="822" t="s">
        <v>4959</v>
      </c>
      <c r="D862" s="822" t="s">
        <v>6283</v>
      </c>
      <c r="E862" s="822" t="s">
        <v>6284</v>
      </c>
      <c r="F862" s="831">
        <v>17</v>
      </c>
      <c r="G862" s="831">
        <v>25432</v>
      </c>
      <c r="H862" s="831">
        <v>0.58192801409514217</v>
      </c>
      <c r="I862" s="831">
        <v>1496</v>
      </c>
      <c r="J862" s="831">
        <v>29</v>
      </c>
      <c r="K862" s="831">
        <v>43703</v>
      </c>
      <c r="L862" s="831">
        <v>1</v>
      </c>
      <c r="M862" s="831">
        <v>1507</v>
      </c>
      <c r="N862" s="831">
        <v>22</v>
      </c>
      <c r="O862" s="831">
        <v>33374</v>
      </c>
      <c r="P862" s="827">
        <v>0.76365466901585699</v>
      </c>
      <c r="Q862" s="832">
        <v>1517</v>
      </c>
    </row>
    <row r="863" spans="1:17" ht="14.45" customHeight="1" x14ac:dyDescent="0.2">
      <c r="A863" s="821" t="s">
        <v>571</v>
      </c>
      <c r="B863" s="822" t="s">
        <v>4958</v>
      </c>
      <c r="C863" s="822" t="s">
        <v>4959</v>
      </c>
      <c r="D863" s="822" t="s">
        <v>6285</v>
      </c>
      <c r="E863" s="822" t="s">
        <v>6286</v>
      </c>
      <c r="F863" s="831"/>
      <c r="G863" s="831"/>
      <c r="H863" s="831"/>
      <c r="I863" s="831"/>
      <c r="J863" s="831"/>
      <c r="K863" s="831"/>
      <c r="L863" s="831"/>
      <c r="M863" s="831"/>
      <c r="N863" s="831">
        <v>1</v>
      </c>
      <c r="O863" s="831">
        <v>2424</v>
      </c>
      <c r="P863" s="827"/>
      <c r="Q863" s="832">
        <v>2424</v>
      </c>
    </row>
    <row r="864" spans="1:17" ht="14.45" customHeight="1" x14ac:dyDescent="0.2">
      <c r="A864" s="821" t="s">
        <v>571</v>
      </c>
      <c r="B864" s="822" t="s">
        <v>4958</v>
      </c>
      <c r="C864" s="822" t="s">
        <v>4959</v>
      </c>
      <c r="D864" s="822" t="s">
        <v>5105</v>
      </c>
      <c r="E864" s="822" t="s">
        <v>5106</v>
      </c>
      <c r="F864" s="831">
        <v>4</v>
      </c>
      <c r="G864" s="831">
        <v>4456</v>
      </c>
      <c r="H864" s="831">
        <v>0.49423247559893524</v>
      </c>
      <c r="I864" s="831">
        <v>1114</v>
      </c>
      <c r="J864" s="831">
        <v>8</v>
      </c>
      <c r="K864" s="831">
        <v>9016</v>
      </c>
      <c r="L864" s="831">
        <v>1</v>
      </c>
      <c r="M864" s="831">
        <v>1127</v>
      </c>
      <c r="N864" s="831">
        <v>4</v>
      </c>
      <c r="O864" s="831">
        <v>4552</v>
      </c>
      <c r="P864" s="827">
        <v>0.50488021295474717</v>
      </c>
      <c r="Q864" s="832">
        <v>1138</v>
      </c>
    </row>
    <row r="865" spans="1:17" ht="14.45" customHeight="1" x14ac:dyDescent="0.2">
      <c r="A865" s="821" t="s">
        <v>571</v>
      </c>
      <c r="B865" s="822" t="s">
        <v>4958</v>
      </c>
      <c r="C865" s="822" t="s">
        <v>4959</v>
      </c>
      <c r="D865" s="822" t="s">
        <v>6287</v>
      </c>
      <c r="E865" s="822" t="s">
        <v>6288</v>
      </c>
      <c r="F865" s="831"/>
      <c r="G865" s="831"/>
      <c r="H865" s="831"/>
      <c r="I865" s="831"/>
      <c r="J865" s="831">
        <v>1</v>
      </c>
      <c r="K865" s="831">
        <v>653</v>
      </c>
      <c r="L865" s="831">
        <v>1</v>
      </c>
      <c r="M865" s="831">
        <v>653</v>
      </c>
      <c r="N865" s="831"/>
      <c r="O865" s="831"/>
      <c r="P865" s="827"/>
      <c r="Q865" s="832"/>
    </row>
    <row r="866" spans="1:17" ht="14.45" customHeight="1" x14ac:dyDescent="0.2">
      <c r="A866" s="821" t="s">
        <v>571</v>
      </c>
      <c r="B866" s="822" t="s">
        <v>4958</v>
      </c>
      <c r="C866" s="822" t="s">
        <v>4959</v>
      </c>
      <c r="D866" s="822" t="s">
        <v>6289</v>
      </c>
      <c r="E866" s="822" t="s">
        <v>6290</v>
      </c>
      <c r="F866" s="831">
        <v>10</v>
      </c>
      <c r="G866" s="831">
        <v>12410</v>
      </c>
      <c r="H866" s="831">
        <v>0.48792954313124165</v>
      </c>
      <c r="I866" s="831">
        <v>1241</v>
      </c>
      <c r="J866" s="831">
        <v>18</v>
      </c>
      <c r="K866" s="831">
        <v>25434</v>
      </c>
      <c r="L866" s="831">
        <v>1</v>
      </c>
      <c r="M866" s="831">
        <v>1413</v>
      </c>
      <c r="N866" s="831">
        <v>9</v>
      </c>
      <c r="O866" s="831">
        <v>12771</v>
      </c>
      <c r="P866" s="827">
        <v>0.50212314225053079</v>
      </c>
      <c r="Q866" s="832">
        <v>1419</v>
      </c>
    </row>
    <row r="867" spans="1:17" ht="14.45" customHeight="1" x14ac:dyDescent="0.2">
      <c r="A867" s="821" t="s">
        <v>571</v>
      </c>
      <c r="B867" s="822" t="s">
        <v>4958</v>
      </c>
      <c r="C867" s="822" t="s">
        <v>4959</v>
      </c>
      <c r="D867" s="822" t="s">
        <v>5109</v>
      </c>
      <c r="E867" s="822" t="s">
        <v>5110</v>
      </c>
      <c r="F867" s="831"/>
      <c r="G867" s="831"/>
      <c r="H867" s="831"/>
      <c r="I867" s="831"/>
      <c r="J867" s="831">
        <v>1</v>
      </c>
      <c r="K867" s="831">
        <v>1381</v>
      </c>
      <c r="L867" s="831">
        <v>1</v>
      </c>
      <c r="M867" s="831">
        <v>1381</v>
      </c>
      <c r="N867" s="831">
        <v>3</v>
      </c>
      <c r="O867" s="831">
        <v>4164</v>
      </c>
      <c r="P867" s="827">
        <v>3.0152063721940623</v>
      </c>
      <c r="Q867" s="832">
        <v>1388</v>
      </c>
    </row>
    <row r="868" spans="1:17" ht="14.45" customHeight="1" x14ac:dyDescent="0.2">
      <c r="A868" s="821" t="s">
        <v>571</v>
      </c>
      <c r="B868" s="822" t="s">
        <v>4958</v>
      </c>
      <c r="C868" s="822" t="s">
        <v>4959</v>
      </c>
      <c r="D868" s="822" t="s">
        <v>6291</v>
      </c>
      <c r="E868" s="822" t="s">
        <v>6292</v>
      </c>
      <c r="F868" s="831">
        <v>2</v>
      </c>
      <c r="G868" s="831">
        <v>5248</v>
      </c>
      <c r="H868" s="831"/>
      <c r="I868" s="831">
        <v>2624</v>
      </c>
      <c r="J868" s="831"/>
      <c r="K868" s="831"/>
      <c r="L868" s="831"/>
      <c r="M868" s="831"/>
      <c r="N868" s="831">
        <v>1</v>
      </c>
      <c r="O868" s="831">
        <v>2647</v>
      </c>
      <c r="P868" s="827"/>
      <c r="Q868" s="832">
        <v>2647</v>
      </c>
    </row>
    <row r="869" spans="1:17" ht="14.45" customHeight="1" x14ac:dyDescent="0.2">
      <c r="A869" s="821" t="s">
        <v>571</v>
      </c>
      <c r="B869" s="822" t="s">
        <v>4958</v>
      </c>
      <c r="C869" s="822" t="s">
        <v>4959</v>
      </c>
      <c r="D869" s="822" t="s">
        <v>6293</v>
      </c>
      <c r="E869" s="822" t="s">
        <v>6294</v>
      </c>
      <c r="F869" s="831">
        <v>2</v>
      </c>
      <c r="G869" s="831">
        <v>3156</v>
      </c>
      <c r="H869" s="831">
        <v>0.3984848484848485</v>
      </c>
      <c r="I869" s="831">
        <v>1578</v>
      </c>
      <c r="J869" s="831">
        <v>5</v>
      </c>
      <c r="K869" s="831">
        <v>7920</v>
      </c>
      <c r="L869" s="831">
        <v>1</v>
      </c>
      <c r="M869" s="831">
        <v>1584</v>
      </c>
      <c r="N869" s="831">
        <v>1</v>
      </c>
      <c r="O869" s="831">
        <v>1587</v>
      </c>
      <c r="P869" s="827">
        <v>0.20037878787878788</v>
      </c>
      <c r="Q869" s="832">
        <v>1587</v>
      </c>
    </row>
    <row r="870" spans="1:17" ht="14.45" customHeight="1" x14ac:dyDescent="0.2">
      <c r="A870" s="821" t="s">
        <v>571</v>
      </c>
      <c r="B870" s="822" t="s">
        <v>4958</v>
      </c>
      <c r="C870" s="822" t="s">
        <v>4959</v>
      </c>
      <c r="D870" s="822" t="s">
        <v>6295</v>
      </c>
      <c r="E870" s="822" t="s">
        <v>6296</v>
      </c>
      <c r="F870" s="831">
        <v>26</v>
      </c>
      <c r="G870" s="831">
        <v>135746</v>
      </c>
      <c r="H870" s="831">
        <v>1.0767339298178817</v>
      </c>
      <c r="I870" s="831">
        <v>5221</v>
      </c>
      <c r="J870" s="831">
        <v>24</v>
      </c>
      <c r="K870" s="831">
        <v>126072</v>
      </c>
      <c r="L870" s="831">
        <v>1</v>
      </c>
      <c r="M870" s="831">
        <v>5253</v>
      </c>
      <c r="N870" s="831">
        <v>13</v>
      </c>
      <c r="O870" s="831">
        <v>68637</v>
      </c>
      <c r="P870" s="827">
        <v>0.54442699409861028</v>
      </c>
      <c r="Q870" s="832">
        <v>5279.7692307692305</v>
      </c>
    </row>
    <row r="871" spans="1:17" ht="14.45" customHeight="1" x14ac:dyDescent="0.2">
      <c r="A871" s="821" t="s">
        <v>571</v>
      </c>
      <c r="B871" s="822" t="s">
        <v>4958</v>
      </c>
      <c r="C871" s="822" t="s">
        <v>4959</v>
      </c>
      <c r="D871" s="822" t="s">
        <v>6297</v>
      </c>
      <c r="E871" s="822" t="s">
        <v>6298</v>
      </c>
      <c r="F871" s="831"/>
      <c r="G871" s="831"/>
      <c r="H871" s="831"/>
      <c r="I871" s="831"/>
      <c r="J871" s="831"/>
      <c r="K871" s="831"/>
      <c r="L871" s="831"/>
      <c r="M871" s="831"/>
      <c r="N871" s="831">
        <v>2</v>
      </c>
      <c r="O871" s="831">
        <v>3170</v>
      </c>
      <c r="P871" s="827"/>
      <c r="Q871" s="832">
        <v>1585</v>
      </c>
    </row>
    <row r="872" spans="1:17" ht="14.45" customHeight="1" x14ac:dyDescent="0.2">
      <c r="A872" s="821" t="s">
        <v>571</v>
      </c>
      <c r="B872" s="822" t="s">
        <v>4958</v>
      </c>
      <c r="C872" s="822" t="s">
        <v>4959</v>
      </c>
      <c r="D872" s="822" t="s">
        <v>6299</v>
      </c>
      <c r="E872" s="822" t="s">
        <v>6300</v>
      </c>
      <c r="F872" s="831"/>
      <c r="G872" s="831"/>
      <c r="H872" s="831"/>
      <c r="I872" s="831"/>
      <c r="J872" s="831">
        <v>1</v>
      </c>
      <c r="K872" s="831">
        <v>2877</v>
      </c>
      <c r="L872" s="831">
        <v>1</v>
      </c>
      <c r="M872" s="831">
        <v>2877</v>
      </c>
      <c r="N872" s="831">
        <v>3</v>
      </c>
      <c r="O872" s="831">
        <v>8679</v>
      </c>
      <c r="P872" s="827">
        <v>3.0166840458811262</v>
      </c>
      <c r="Q872" s="832">
        <v>2893</v>
      </c>
    </row>
    <row r="873" spans="1:17" ht="14.45" customHeight="1" x14ac:dyDescent="0.2">
      <c r="A873" s="821" t="s">
        <v>571</v>
      </c>
      <c r="B873" s="822" t="s">
        <v>4958</v>
      </c>
      <c r="C873" s="822" t="s">
        <v>4959</v>
      </c>
      <c r="D873" s="822" t="s">
        <v>6301</v>
      </c>
      <c r="E873" s="822" t="s">
        <v>6302</v>
      </c>
      <c r="F873" s="831">
        <v>5</v>
      </c>
      <c r="G873" s="831">
        <v>11965</v>
      </c>
      <c r="H873" s="831">
        <v>4.9688538205980066</v>
      </c>
      <c r="I873" s="831">
        <v>2393</v>
      </c>
      <c r="J873" s="831">
        <v>1</v>
      </c>
      <c r="K873" s="831">
        <v>2408</v>
      </c>
      <c r="L873" s="831">
        <v>1</v>
      </c>
      <c r="M873" s="831">
        <v>2408</v>
      </c>
      <c r="N873" s="831"/>
      <c r="O873" s="831"/>
      <c r="P873" s="827"/>
      <c r="Q873" s="832"/>
    </row>
    <row r="874" spans="1:17" ht="14.45" customHeight="1" x14ac:dyDescent="0.2">
      <c r="A874" s="821" t="s">
        <v>571</v>
      </c>
      <c r="B874" s="822" t="s">
        <v>4958</v>
      </c>
      <c r="C874" s="822" t="s">
        <v>4959</v>
      </c>
      <c r="D874" s="822" t="s">
        <v>5111</v>
      </c>
      <c r="E874" s="822" t="s">
        <v>5112</v>
      </c>
      <c r="F874" s="831">
        <v>1</v>
      </c>
      <c r="G874" s="831">
        <v>844</v>
      </c>
      <c r="H874" s="831">
        <v>0.49705535924617195</v>
      </c>
      <c r="I874" s="831">
        <v>844</v>
      </c>
      <c r="J874" s="831">
        <v>2</v>
      </c>
      <c r="K874" s="831">
        <v>1698</v>
      </c>
      <c r="L874" s="831">
        <v>1</v>
      </c>
      <c r="M874" s="831">
        <v>849</v>
      </c>
      <c r="N874" s="831"/>
      <c r="O874" s="831"/>
      <c r="P874" s="827"/>
      <c r="Q874" s="832"/>
    </row>
    <row r="875" spans="1:17" ht="14.45" customHeight="1" x14ac:dyDescent="0.2">
      <c r="A875" s="821" t="s">
        <v>571</v>
      </c>
      <c r="B875" s="822" t="s">
        <v>4958</v>
      </c>
      <c r="C875" s="822" t="s">
        <v>4959</v>
      </c>
      <c r="D875" s="822" t="s">
        <v>6303</v>
      </c>
      <c r="E875" s="822" t="s">
        <v>6304</v>
      </c>
      <c r="F875" s="831">
        <v>2</v>
      </c>
      <c r="G875" s="831">
        <v>4488</v>
      </c>
      <c r="H875" s="831">
        <v>0.49778172138420584</v>
      </c>
      <c r="I875" s="831">
        <v>2244</v>
      </c>
      <c r="J875" s="831">
        <v>4</v>
      </c>
      <c r="K875" s="831">
        <v>9016</v>
      </c>
      <c r="L875" s="831">
        <v>1</v>
      </c>
      <c r="M875" s="831">
        <v>2254</v>
      </c>
      <c r="N875" s="831">
        <v>4</v>
      </c>
      <c r="O875" s="831">
        <v>9056</v>
      </c>
      <c r="P875" s="827">
        <v>1.0044365572315883</v>
      </c>
      <c r="Q875" s="832">
        <v>2264</v>
      </c>
    </row>
    <row r="876" spans="1:17" ht="14.45" customHeight="1" x14ac:dyDescent="0.2">
      <c r="A876" s="821" t="s">
        <v>571</v>
      </c>
      <c r="B876" s="822" t="s">
        <v>4958</v>
      </c>
      <c r="C876" s="822" t="s">
        <v>4959</v>
      </c>
      <c r="D876" s="822" t="s">
        <v>5236</v>
      </c>
      <c r="E876" s="822" t="s">
        <v>5237</v>
      </c>
      <c r="F876" s="831"/>
      <c r="G876" s="831"/>
      <c r="H876" s="831"/>
      <c r="I876" s="831"/>
      <c r="J876" s="831"/>
      <c r="K876" s="831"/>
      <c r="L876" s="831"/>
      <c r="M876" s="831"/>
      <c r="N876" s="831">
        <v>432</v>
      </c>
      <c r="O876" s="831">
        <v>0</v>
      </c>
      <c r="P876" s="827"/>
      <c r="Q876" s="832">
        <v>0</v>
      </c>
    </row>
    <row r="877" spans="1:17" ht="14.45" customHeight="1" x14ac:dyDescent="0.2">
      <c r="A877" s="821" t="s">
        <v>571</v>
      </c>
      <c r="B877" s="822" t="s">
        <v>4958</v>
      </c>
      <c r="C877" s="822" t="s">
        <v>4959</v>
      </c>
      <c r="D877" s="822" t="s">
        <v>6305</v>
      </c>
      <c r="E877" s="822" t="s">
        <v>6306</v>
      </c>
      <c r="F877" s="831">
        <v>1</v>
      </c>
      <c r="G877" s="831">
        <v>0</v>
      </c>
      <c r="H877" s="831"/>
      <c r="I877" s="831">
        <v>0</v>
      </c>
      <c r="J877" s="831"/>
      <c r="K877" s="831"/>
      <c r="L877" s="831"/>
      <c r="M877" s="831"/>
      <c r="N877" s="831"/>
      <c r="O877" s="831"/>
      <c r="P877" s="827"/>
      <c r="Q877" s="832"/>
    </row>
    <row r="878" spans="1:17" ht="14.45" customHeight="1" x14ac:dyDescent="0.2">
      <c r="A878" s="821" t="s">
        <v>571</v>
      </c>
      <c r="B878" s="822" t="s">
        <v>4958</v>
      </c>
      <c r="C878" s="822" t="s">
        <v>4959</v>
      </c>
      <c r="D878" s="822" t="s">
        <v>6307</v>
      </c>
      <c r="E878" s="822" t="s">
        <v>6308</v>
      </c>
      <c r="F878" s="831">
        <v>1</v>
      </c>
      <c r="G878" s="831">
        <v>81</v>
      </c>
      <c r="H878" s="831"/>
      <c r="I878" s="831">
        <v>81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571</v>
      </c>
      <c r="B879" s="822" t="s">
        <v>4958</v>
      </c>
      <c r="C879" s="822" t="s">
        <v>4959</v>
      </c>
      <c r="D879" s="822" t="s">
        <v>6309</v>
      </c>
      <c r="E879" s="822" t="s">
        <v>6310</v>
      </c>
      <c r="F879" s="831"/>
      <c r="G879" s="831"/>
      <c r="H879" s="831"/>
      <c r="I879" s="831"/>
      <c r="J879" s="831">
        <v>1</v>
      </c>
      <c r="K879" s="831">
        <v>3640</v>
      </c>
      <c r="L879" s="831">
        <v>1</v>
      </c>
      <c r="M879" s="831">
        <v>3640</v>
      </c>
      <c r="N879" s="831"/>
      <c r="O879" s="831"/>
      <c r="P879" s="827"/>
      <c r="Q879" s="832"/>
    </row>
    <row r="880" spans="1:17" ht="14.45" customHeight="1" x14ac:dyDescent="0.2">
      <c r="A880" s="821" t="s">
        <v>571</v>
      </c>
      <c r="B880" s="822" t="s">
        <v>4958</v>
      </c>
      <c r="C880" s="822" t="s">
        <v>4959</v>
      </c>
      <c r="D880" s="822" t="s">
        <v>6311</v>
      </c>
      <c r="E880" s="822" t="s">
        <v>6312</v>
      </c>
      <c r="F880" s="831">
        <v>1</v>
      </c>
      <c r="G880" s="831">
        <v>3316</v>
      </c>
      <c r="H880" s="831"/>
      <c r="I880" s="831">
        <v>3316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571</v>
      </c>
      <c r="B881" s="822" t="s">
        <v>4958</v>
      </c>
      <c r="C881" s="822" t="s">
        <v>4959</v>
      </c>
      <c r="D881" s="822" t="s">
        <v>6313</v>
      </c>
      <c r="E881" s="822" t="s">
        <v>6314</v>
      </c>
      <c r="F881" s="831">
        <v>1</v>
      </c>
      <c r="G881" s="831">
        <v>478</v>
      </c>
      <c r="H881" s="831"/>
      <c r="I881" s="831">
        <v>478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571</v>
      </c>
      <c r="B882" s="822" t="s">
        <v>4958</v>
      </c>
      <c r="C882" s="822" t="s">
        <v>4959</v>
      </c>
      <c r="D882" s="822" t="s">
        <v>6315</v>
      </c>
      <c r="E882" s="822" t="s">
        <v>6084</v>
      </c>
      <c r="F882" s="831">
        <v>1</v>
      </c>
      <c r="G882" s="831">
        <v>595</v>
      </c>
      <c r="H882" s="831">
        <v>0.49583333333333335</v>
      </c>
      <c r="I882" s="831">
        <v>595</v>
      </c>
      <c r="J882" s="831">
        <v>2</v>
      </c>
      <c r="K882" s="831">
        <v>1200</v>
      </c>
      <c r="L882" s="831">
        <v>1</v>
      </c>
      <c r="M882" s="831">
        <v>600</v>
      </c>
      <c r="N882" s="831">
        <v>5</v>
      </c>
      <c r="O882" s="831">
        <v>3025</v>
      </c>
      <c r="P882" s="827">
        <v>2.5208333333333335</v>
      </c>
      <c r="Q882" s="832">
        <v>605</v>
      </c>
    </row>
    <row r="883" spans="1:17" ht="14.45" customHeight="1" x14ac:dyDescent="0.2">
      <c r="A883" s="821" t="s">
        <v>571</v>
      </c>
      <c r="B883" s="822" t="s">
        <v>4958</v>
      </c>
      <c r="C883" s="822" t="s">
        <v>4959</v>
      </c>
      <c r="D883" s="822" t="s">
        <v>6316</v>
      </c>
      <c r="E883" s="822" t="s">
        <v>6317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803</v>
      </c>
      <c r="P883" s="827"/>
      <c r="Q883" s="832">
        <v>803</v>
      </c>
    </row>
    <row r="884" spans="1:17" ht="14.45" customHeight="1" x14ac:dyDescent="0.2">
      <c r="A884" s="821" t="s">
        <v>571</v>
      </c>
      <c r="B884" s="822" t="s">
        <v>4958</v>
      </c>
      <c r="C884" s="822" t="s">
        <v>4959</v>
      </c>
      <c r="D884" s="822" t="s">
        <v>6318</v>
      </c>
      <c r="E884" s="822" t="s">
        <v>6319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1287</v>
      </c>
      <c r="P884" s="827"/>
      <c r="Q884" s="832">
        <v>1287</v>
      </c>
    </row>
    <row r="885" spans="1:17" ht="14.45" customHeight="1" x14ac:dyDescent="0.2">
      <c r="A885" s="821" t="s">
        <v>571</v>
      </c>
      <c r="B885" s="822" t="s">
        <v>4958</v>
      </c>
      <c r="C885" s="822" t="s">
        <v>4959</v>
      </c>
      <c r="D885" s="822" t="s">
        <v>6320</v>
      </c>
      <c r="E885" s="822" t="s">
        <v>6321</v>
      </c>
      <c r="F885" s="831">
        <v>1</v>
      </c>
      <c r="G885" s="831">
        <v>2673</v>
      </c>
      <c r="H885" s="831">
        <v>0.24869743208038705</v>
      </c>
      <c r="I885" s="831">
        <v>2673</v>
      </c>
      <c r="J885" s="831">
        <v>4</v>
      </c>
      <c r="K885" s="831">
        <v>10748</v>
      </c>
      <c r="L885" s="831">
        <v>1</v>
      </c>
      <c r="M885" s="831">
        <v>2687</v>
      </c>
      <c r="N885" s="831">
        <v>5</v>
      </c>
      <c r="O885" s="831">
        <v>13495</v>
      </c>
      <c r="P885" s="827">
        <v>1.2555824339411983</v>
      </c>
      <c r="Q885" s="832">
        <v>2699</v>
      </c>
    </row>
    <row r="886" spans="1:17" ht="14.45" customHeight="1" x14ac:dyDescent="0.2">
      <c r="A886" s="821" t="s">
        <v>571</v>
      </c>
      <c r="B886" s="822" t="s">
        <v>4958</v>
      </c>
      <c r="C886" s="822" t="s">
        <v>4959</v>
      </c>
      <c r="D886" s="822" t="s">
        <v>6322</v>
      </c>
      <c r="E886" s="822" t="s">
        <v>6323</v>
      </c>
      <c r="F886" s="831">
        <v>11</v>
      </c>
      <c r="G886" s="831">
        <v>26169</v>
      </c>
      <c r="H886" s="831">
        <v>1.0899208663057061</v>
      </c>
      <c r="I886" s="831">
        <v>2379</v>
      </c>
      <c r="J886" s="831">
        <v>10</v>
      </c>
      <c r="K886" s="831">
        <v>24010</v>
      </c>
      <c r="L886" s="831">
        <v>1</v>
      </c>
      <c r="M886" s="831">
        <v>2401</v>
      </c>
      <c r="N886" s="831">
        <v>12</v>
      </c>
      <c r="O886" s="831">
        <v>29040</v>
      </c>
      <c r="P886" s="827">
        <v>1.2094960433152853</v>
      </c>
      <c r="Q886" s="832">
        <v>2420</v>
      </c>
    </row>
    <row r="887" spans="1:17" ht="14.45" customHeight="1" x14ac:dyDescent="0.2">
      <c r="A887" s="821" t="s">
        <v>571</v>
      </c>
      <c r="B887" s="822" t="s">
        <v>4958</v>
      </c>
      <c r="C887" s="822" t="s">
        <v>4959</v>
      </c>
      <c r="D887" s="822" t="s">
        <v>6324</v>
      </c>
      <c r="E887" s="822" t="s">
        <v>6325</v>
      </c>
      <c r="F887" s="831">
        <v>1</v>
      </c>
      <c r="G887" s="831">
        <v>1303</v>
      </c>
      <c r="H887" s="831">
        <v>0.20854673495518566</v>
      </c>
      <c r="I887" s="831">
        <v>1303</v>
      </c>
      <c r="J887" s="831">
        <v>4</v>
      </c>
      <c r="K887" s="831">
        <v>6248</v>
      </c>
      <c r="L887" s="831">
        <v>1</v>
      </c>
      <c r="M887" s="831">
        <v>1562</v>
      </c>
      <c r="N887" s="831">
        <v>4</v>
      </c>
      <c r="O887" s="831">
        <v>6288</v>
      </c>
      <c r="P887" s="827">
        <v>1.0064020486555698</v>
      </c>
      <c r="Q887" s="832">
        <v>1572</v>
      </c>
    </row>
    <row r="888" spans="1:17" ht="14.45" customHeight="1" x14ac:dyDescent="0.2">
      <c r="A888" s="821" t="s">
        <v>571</v>
      </c>
      <c r="B888" s="822" t="s">
        <v>4958</v>
      </c>
      <c r="C888" s="822" t="s">
        <v>4959</v>
      </c>
      <c r="D888" s="822" t="s">
        <v>6326</v>
      </c>
      <c r="E888" s="822" t="s">
        <v>6327</v>
      </c>
      <c r="F888" s="831">
        <v>2</v>
      </c>
      <c r="G888" s="831">
        <v>3940</v>
      </c>
      <c r="H888" s="831">
        <v>0.66296483257614003</v>
      </c>
      <c r="I888" s="831">
        <v>1970</v>
      </c>
      <c r="J888" s="831">
        <v>3</v>
      </c>
      <c r="K888" s="831">
        <v>5943</v>
      </c>
      <c r="L888" s="831">
        <v>1</v>
      </c>
      <c r="M888" s="831">
        <v>1981</v>
      </c>
      <c r="N888" s="831"/>
      <c r="O888" s="831"/>
      <c r="P888" s="827"/>
      <c r="Q888" s="832"/>
    </row>
    <row r="889" spans="1:17" ht="14.45" customHeight="1" x14ac:dyDescent="0.2">
      <c r="A889" s="821" t="s">
        <v>571</v>
      </c>
      <c r="B889" s="822" t="s">
        <v>4958</v>
      </c>
      <c r="C889" s="822" t="s">
        <v>4959</v>
      </c>
      <c r="D889" s="822" t="s">
        <v>6328</v>
      </c>
      <c r="E889" s="822" t="s">
        <v>6329</v>
      </c>
      <c r="F889" s="831">
        <v>3</v>
      </c>
      <c r="G889" s="831">
        <v>11148</v>
      </c>
      <c r="H889" s="831">
        <v>0.49798981506298579</v>
      </c>
      <c r="I889" s="831">
        <v>3716</v>
      </c>
      <c r="J889" s="831">
        <v>6</v>
      </c>
      <c r="K889" s="831">
        <v>22386</v>
      </c>
      <c r="L889" s="831">
        <v>1</v>
      </c>
      <c r="M889" s="831">
        <v>3731</v>
      </c>
      <c r="N889" s="831">
        <v>9</v>
      </c>
      <c r="O889" s="831">
        <v>33705</v>
      </c>
      <c r="P889" s="827">
        <v>1.5056285178236397</v>
      </c>
      <c r="Q889" s="832">
        <v>3745</v>
      </c>
    </row>
    <row r="890" spans="1:17" ht="14.45" customHeight="1" x14ac:dyDescent="0.2">
      <c r="A890" s="821" t="s">
        <v>571</v>
      </c>
      <c r="B890" s="822" t="s">
        <v>4958</v>
      </c>
      <c r="C890" s="822" t="s">
        <v>4959</v>
      </c>
      <c r="D890" s="822" t="s">
        <v>6330</v>
      </c>
      <c r="E890" s="822" t="s">
        <v>6331</v>
      </c>
      <c r="F890" s="831">
        <v>1</v>
      </c>
      <c r="G890" s="831">
        <v>3121</v>
      </c>
      <c r="H890" s="831">
        <v>0.19896723192655871</v>
      </c>
      <c r="I890" s="831">
        <v>3121</v>
      </c>
      <c r="J890" s="831">
        <v>5</v>
      </c>
      <c r="K890" s="831">
        <v>15686</v>
      </c>
      <c r="L890" s="831">
        <v>1</v>
      </c>
      <c r="M890" s="831">
        <v>3137.2</v>
      </c>
      <c r="N890" s="831">
        <v>3</v>
      </c>
      <c r="O890" s="831">
        <v>9471</v>
      </c>
      <c r="P890" s="827">
        <v>0.60378681626928477</v>
      </c>
      <c r="Q890" s="832">
        <v>3157</v>
      </c>
    </row>
    <row r="891" spans="1:17" ht="14.45" customHeight="1" x14ac:dyDescent="0.2">
      <c r="A891" s="821" t="s">
        <v>571</v>
      </c>
      <c r="B891" s="822" t="s">
        <v>4958</v>
      </c>
      <c r="C891" s="822" t="s">
        <v>4959</v>
      </c>
      <c r="D891" s="822" t="s">
        <v>6332</v>
      </c>
      <c r="E891" s="822" t="s">
        <v>6333</v>
      </c>
      <c r="F891" s="831">
        <v>16</v>
      </c>
      <c r="G891" s="831">
        <v>59536</v>
      </c>
      <c r="H891" s="831">
        <v>0.93564457575709947</v>
      </c>
      <c r="I891" s="831">
        <v>3721</v>
      </c>
      <c r="J891" s="831">
        <v>17</v>
      </c>
      <c r="K891" s="831">
        <v>63631</v>
      </c>
      <c r="L891" s="831">
        <v>1</v>
      </c>
      <c r="M891" s="831">
        <v>3743</v>
      </c>
      <c r="N891" s="831">
        <v>16</v>
      </c>
      <c r="O891" s="831">
        <v>60192</v>
      </c>
      <c r="P891" s="827">
        <v>0.94595401612421615</v>
      </c>
      <c r="Q891" s="832">
        <v>3762</v>
      </c>
    </row>
    <row r="892" spans="1:17" ht="14.45" customHeight="1" x14ac:dyDescent="0.2">
      <c r="A892" s="821" t="s">
        <v>571</v>
      </c>
      <c r="B892" s="822" t="s">
        <v>4958</v>
      </c>
      <c r="C892" s="822" t="s">
        <v>4959</v>
      </c>
      <c r="D892" s="822" t="s">
        <v>6334</v>
      </c>
      <c r="E892" s="822" t="s">
        <v>6335</v>
      </c>
      <c r="F892" s="831">
        <v>1</v>
      </c>
      <c r="G892" s="831">
        <v>3993</v>
      </c>
      <c r="H892" s="831"/>
      <c r="I892" s="831">
        <v>3993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571</v>
      </c>
      <c r="B893" s="822" t="s">
        <v>4958</v>
      </c>
      <c r="C893" s="822" t="s">
        <v>4959</v>
      </c>
      <c r="D893" s="822" t="s">
        <v>6336</v>
      </c>
      <c r="E893" s="822" t="s">
        <v>6337</v>
      </c>
      <c r="F893" s="831">
        <v>2</v>
      </c>
      <c r="G893" s="831">
        <v>2182</v>
      </c>
      <c r="H893" s="831"/>
      <c r="I893" s="831">
        <v>1091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571</v>
      </c>
      <c r="B894" s="822" t="s">
        <v>4958</v>
      </c>
      <c r="C894" s="822" t="s">
        <v>4959</v>
      </c>
      <c r="D894" s="822" t="s">
        <v>6338</v>
      </c>
      <c r="E894" s="822" t="s">
        <v>6339</v>
      </c>
      <c r="F894" s="831">
        <v>1</v>
      </c>
      <c r="G894" s="831">
        <v>1150</v>
      </c>
      <c r="H894" s="831"/>
      <c r="I894" s="831">
        <v>1150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571</v>
      </c>
      <c r="B895" s="822" t="s">
        <v>4958</v>
      </c>
      <c r="C895" s="822" t="s">
        <v>4959</v>
      </c>
      <c r="D895" s="822" t="s">
        <v>6340</v>
      </c>
      <c r="E895" s="822" t="s">
        <v>6341</v>
      </c>
      <c r="F895" s="831">
        <v>12</v>
      </c>
      <c r="G895" s="831">
        <v>8832</v>
      </c>
      <c r="H895" s="831">
        <v>3.9676549865229109</v>
      </c>
      <c r="I895" s="831">
        <v>736</v>
      </c>
      <c r="J895" s="831">
        <v>3</v>
      </c>
      <c r="K895" s="831">
        <v>2226</v>
      </c>
      <c r="L895" s="831">
        <v>1</v>
      </c>
      <c r="M895" s="831">
        <v>742</v>
      </c>
      <c r="N895" s="831"/>
      <c r="O895" s="831"/>
      <c r="P895" s="827"/>
      <c r="Q895" s="832"/>
    </row>
    <row r="896" spans="1:17" ht="14.45" customHeight="1" x14ac:dyDescent="0.2">
      <c r="A896" s="821" t="s">
        <v>571</v>
      </c>
      <c r="B896" s="822" t="s">
        <v>4958</v>
      </c>
      <c r="C896" s="822" t="s">
        <v>4959</v>
      </c>
      <c r="D896" s="822" t="s">
        <v>6342</v>
      </c>
      <c r="E896" s="822" t="s">
        <v>6343</v>
      </c>
      <c r="F896" s="831">
        <v>8</v>
      </c>
      <c r="G896" s="831">
        <v>23336</v>
      </c>
      <c r="H896" s="831">
        <v>1.2066184074457085</v>
      </c>
      <c r="I896" s="831">
        <v>2917</v>
      </c>
      <c r="J896" s="831">
        <v>4</v>
      </c>
      <c r="K896" s="831">
        <v>19340</v>
      </c>
      <c r="L896" s="831">
        <v>1</v>
      </c>
      <c r="M896" s="831">
        <v>4835</v>
      </c>
      <c r="N896" s="831">
        <v>3</v>
      </c>
      <c r="O896" s="831">
        <v>14532</v>
      </c>
      <c r="P896" s="827">
        <v>0.75139607032057909</v>
      </c>
      <c r="Q896" s="832">
        <v>4844</v>
      </c>
    </row>
    <row r="897" spans="1:17" ht="14.45" customHeight="1" x14ac:dyDescent="0.2">
      <c r="A897" s="821" t="s">
        <v>571</v>
      </c>
      <c r="B897" s="822" t="s">
        <v>4958</v>
      </c>
      <c r="C897" s="822" t="s">
        <v>4959</v>
      </c>
      <c r="D897" s="822" t="s">
        <v>6344</v>
      </c>
      <c r="E897" s="822" t="s">
        <v>6345</v>
      </c>
      <c r="F897" s="831"/>
      <c r="G897" s="831"/>
      <c r="H897" s="831"/>
      <c r="I897" s="831"/>
      <c r="J897" s="831">
        <v>1</v>
      </c>
      <c r="K897" s="831">
        <v>1656</v>
      </c>
      <c r="L897" s="831">
        <v>1</v>
      </c>
      <c r="M897" s="831">
        <v>1656</v>
      </c>
      <c r="N897" s="831">
        <v>1</v>
      </c>
      <c r="O897" s="831">
        <v>1665</v>
      </c>
      <c r="P897" s="827">
        <v>1.0054347826086956</v>
      </c>
      <c r="Q897" s="832">
        <v>1665</v>
      </c>
    </row>
    <row r="898" spans="1:17" ht="14.45" customHeight="1" x14ac:dyDescent="0.2">
      <c r="A898" s="821" t="s">
        <v>571</v>
      </c>
      <c r="B898" s="822" t="s">
        <v>4958</v>
      </c>
      <c r="C898" s="822" t="s">
        <v>4959</v>
      </c>
      <c r="D898" s="822" t="s">
        <v>6346</v>
      </c>
      <c r="E898" s="822" t="s">
        <v>6347</v>
      </c>
      <c r="F898" s="831"/>
      <c r="G898" s="831"/>
      <c r="H898" s="831"/>
      <c r="I898" s="831"/>
      <c r="J898" s="831"/>
      <c r="K898" s="831"/>
      <c r="L898" s="831"/>
      <c r="M898" s="831"/>
      <c r="N898" s="831">
        <v>1</v>
      </c>
      <c r="O898" s="831">
        <v>3742</v>
      </c>
      <c r="P898" s="827"/>
      <c r="Q898" s="832">
        <v>3742</v>
      </c>
    </row>
    <row r="899" spans="1:17" ht="14.45" customHeight="1" x14ac:dyDescent="0.2">
      <c r="A899" s="821" t="s">
        <v>571</v>
      </c>
      <c r="B899" s="822" t="s">
        <v>4958</v>
      </c>
      <c r="C899" s="822" t="s">
        <v>4959</v>
      </c>
      <c r="D899" s="822" t="s">
        <v>6348</v>
      </c>
      <c r="E899" s="822" t="s">
        <v>6349</v>
      </c>
      <c r="F899" s="831">
        <v>2</v>
      </c>
      <c r="G899" s="831">
        <v>7272</v>
      </c>
      <c r="H899" s="831">
        <v>1.9879715691634774</v>
      </c>
      <c r="I899" s="831">
        <v>3636</v>
      </c>
      <c r="J899" s="831">
        <v>1</v>
      </c>
      <c r="K899" s="831">
        <v>3658</v>
      </c>
      <c r="L899" s="831">
        <v>1</v>
      </c>
      <c r="M899" s="831">
        <v>3658</v>
      </c>
      <c r="N899" s="831">
        <v>1</v>
      </c>
      <c r="O899" s="831">
        <v>3677</v>
      </c>
      <c r="P899" s="827">
        <v>1.0051940951339531</v>
      </c>
      <c r="Q899" s="832">
        <v>3677</v>
      </c>
    </row>
    <row r="900" spans="1:17" ht="14.45" customHeight="1" x14ac:dyDescent="0.2">
      <c r="A900" s="821" t="s">
        <v>571</v>
      </c>
      <c r="B900" s="822" t="s">
        <v>4958</v>
      </c>
      <c r="C900" s="822" t="s">
        <v>4959</v>
      </c>
      <c r="D900" s="822" t="s">
        <v>6350</v>
      </c>
      <c r="E900" s="822" t="s">
        <v>6351</v>
      </c>
      <c r="F900" s="831">
        <v>1</v>
      </c>
      <c r="G900" s="831">
        <v>1870</v>
      </c>
      <c r="H900" s="831"/>
      <c r="I900" s="831">
        <v>1870</v>
      </c>
      <c r="J900" s="831"/>
      <c r="K900" s="831"/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571</v>
      </c>
      <c r="B901" s="822" t="s">
        <v>4958</v>
      </c>
      <c r="C901" s="822" t="s">
        <v>4959</v>
      </c>
      <c r="D901" s="822" t="s">
        <v>6352</v>
      </c>
      <c r="E901" s="822" t="s">
        <v>6353</v>
      </c>
      <c r="F901" s="831">
        <v>2</v>
      </c>
      <c r="G901" s="831">
        <v>2974</v>
      </c>
      <c r="H901" s="831">
        <v>1.9892976588628764</v>
      </c>
      <c r="I901" s="831">
        <v>1487</v>
      </c>
      <c r="J901" s="831">
        <v>1</v>
      </c>
      <c r="K901" s="831">
        <v>1495</v>
      </c>
      <c r="L901" s="831">
        <v>1</v>
      </c>
      <c r="M901" s="831">
        <v>1495</v>
      </c>
      <c r="N901" s="831"/>
      <c r="O901" s="831"/>
      <c r="P901" s="827"/>
      <c r="Q901" s="832"/>
    </row>
    <row r="902" spans="1:17" ht="14.45" customHeight="1" x14ac:dyDescent="0.2">
      <c r="A902" s="821" t="s">
        <v>571</v>
      </c>
      <c r="B902" s="822" t="s">
        <v>4958</v>
      </c>
      <c r="C902" s="822" t="s">
        <v>4959</v>
      </c>
      <c r="D902" s="822" t="s">
        <v>6354</v>
      </c>
      <c r="E902" s="822" t="s">
        <v>6355</v>
      </c>
      <c r="F902" s="831">
        <v>5</v>
      </c>
      <c r="G902" s="831">
        <v>20865</v>
      </c>
      <c r="H902" s="831">
        <v>0.99357142857142855</v>
      </c>
      <c r="I902" s="831">
        <v>4173</v>
      </c>
      <c r="J902" s="831">
        <v>5</v>
      </c>
      <c r="K902" s="831">
        <v>21000</v>
      </c>
      <c r="L902" s="831">
        <v>1</v>
      </c>
      <c r="M902" s="831">
        <v>4200</v>
      </c>
      <c r="N902" s="831">
        <v>3</v>
      </c>
      <c r="O902" s="831">
        <v>12672</v>
      </c>
      <c r="P902" s="827">
        <v>0.60342857142857143</v>
      </c>
      <c r="Q902" s="832">
        <v>4224</v>
      </c>
    </row>
    <row r="903" spans="1:17" ht="14.45" customHeight="1" x14ac:dyDescent="0.2">
      <c r="A903" s="821" t="s">
        <v>571</v>
      </c>
      <c r="B903" s="822" t="s">
        <v>4958</v>
      </c>
      <c r="C903" s="822" t="s">
        <v>4959</v>
      </c>
      <c r="D903" s="822" t="s">
        <v>5240</v>
      </c>
      <c r="E903" s="822" t="s">
        <v>5241</v>
      </c>
      <c r="F903" s="831">
        <v>1</v>
      </c>
      <c r="G903" s="831">
        <v>8604</v>
      </c>
      <c r="H903" s="831"/>
      <c r="I903" s="831">
        <v>8604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571</v>
      </c>
      <c r="B904" s="822" t="s">
        <v>4958</v>
      </c>
      <c r="C904" s="822" t="s">
        <v>4959</v>
      </c>
      <c r="D904" s="822" t="s">
        <v>6356</v>
      </c>
      <c r="E904" s="822" t="s">
        <v>6357</v>
      </c>
      <c r="F904" s="831"/>
      <c r="G904" s="831"/>
      <c r="H904" s="831"/>
      <c r="I904" s="831"/>
      <c r="J904" s="831">
        <v>1</v>
      </c>
      <c r="K904" s="831">
        <v>1166</v>
      </c>
      <c r="L904" s="831">
        <v>1</v>
      </c>
      <c r="M904" s="831">
        <v>1166</v>
      </c>
      <c r="N904" s="831"/>
      <c r="O904" s="831"/>
      <c r="P904" s="827"/>
      <c r="Q904" s="832"/>
    </row>
    <row r="905" spans="1:17" ht="14.45" customHeight="1" x14ac:dyDescent="0.2">
      <c r="A905" s="821" t="s">
        <v>571</v>
      </c>
      <c r="B905" s="822" t="s">
        <v>4958</v>
      </c>
      <c r="C905" s="822" t="s">
        <v>4959</v>
      </c>
      <c r="D905" s="822" t="s">
        <v>6358</v>
      </c>
      <c r="E905" s="822" t="s">
        <v>6359</v>
      </c>
      <c r="F905" s="831">
        <v>2</v>
      </c>
      <c r="G905" s="831">
        <v>4838</v>
      </c>
      <c r="H905" s="831">
        <v>0.99711459192085738</v>
      </c>
      <c r="I905" s="831">
        <v>2419</v>
      </c>
      <c r="J905" s="831">
        <v>2</v>
      </c>
      <c r="K905" s="831">
        <v>4852</v>
      </c>
      <c r="L905" s="831">
        <v>1</v>
      </c>
      <c r="M905" s="831">
        <v>2426</v>
      </c>
      <c r="N905" s="831">
        <v>1</v>
      </c>
      <c r="O905" s="831">
        <v>2426</v>
      </c>
      <c r="P905" s="827">
        <v>0.5</v>
      </c>
      <c r="Q905" s="832">
        <v>2426</v>
      </c>
    </row>
    <row r="906" spans="1:17" ht="14.45" customHeight="1" x14ac:dyDescent="0.2">
      <c r="A906" s="821" t="s">
        <v>571</v>
      </c>
      <c r="B906" s="822" t="s">
        <v>4958</v>
      </c>
      <c r="C906" s="822" t="s">
        <v>4959</v>
      </c>
      <c r="D906" s="822" t="s">
        <v>6360</v>
      </c>
      <c r="E906" s="822" t="s">
        <v>6361</v>
      </c>
      <c r="F906" s="831"/>
      <c r="G906" s="831"/>
      <c r="H906" s="831"/>
      <c r="I906" s="831"/>
      <c r="J906" s="831">
        <v>2</v>
      </c>
      <c r="K906" s="831">
        <v>19764</v>
      </c>
      <c r="L906" s="831">
        <v>1</v>
      </c>
      <c r="M906" s="831">
        <v>9882</v>
      </c>
      <c r="N906" s="831"/>
      <c r="O906" s="831"/>
      <c r="P906" s="827"/>
      <c r="Q906" s="832"/>
    </row>
    <row r="907" spans="1:17" ht="14.45" customHeight="1" x14ac:dyDescent="0.2">
      <c r="A907" s="821" t="s">
        <v>571</v>
      </c>
      <c r="B907" s="822" t="s">
        <v>4958</v>
      </c>
      <c r="C907" s="822" t="s">
        <v>4959</v>
      </c>
      <c r="D907" s="822" t="s">
        <v>6362</v>
      </c>
      <c r="E907" s="822" t="s">
        <v>6363</v>
      </c>
      <c r="F907" s="831">
        <v>2</v>
      </c>
      <c r="G907" s="831">
        <v>4648</v>
      </c>
      <c r="H907" s="831"/>
      <c r="I907" s="831">
        <v>2324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571</v>
      </c>
      <c r="B908" s="822" t="s">
        <v>4958</v>
      </c>
      <c r="C908" s="822" t="s">
        <v>4959</v>
      </c>
      <c r="D908" s="822" t="s">
        <v>6364</v>
      </c>
      <c r="E908" s="822" t="s">
        <v>6365</v>
      </c>
      <c r="F908" s="831"/>
      <c r="G908" s="831"/>
      <c r="H908" s="831"/>
      <c r="I908" s="831"/>
      <c r="J908" s="831">
        <v>2</v>
      </c>
      <c r="K908" s="831">
        <v>7338</v>
      </c>
      <c r="L908" s="831">
        <v>1</v>
      </c>
      <c r="M908" s="831">
        <v>3669</v>
      </c>
      <c r="N908" s="831">
        <v>1</v>
      </c>
      <c r="O908" s="831">
        <v>3688</v>
      </c>
      <c r="P908" s="827">
        <v>0.50258926137912241</v>
      </c>
      <c r="Q908" s="832">
        <v>3688</v>
      </c>
    </row>
    <row r="909" spans="1:17" ht="14.45" customHeight="1" x14ac:dyDescent="0.2">
      <c r="A909" s="821" t="s">
        <v>571</v>
      </c>
      <c r="B909" s="822" t="s">
        <v>4958</v>
      </c>
      <c r="C909" s="822" t="s">
        <v>4959</v>
      </c>
      <c r="D909" s="822" t="s">
        <v>6366</v>
      </c>
      <c r="E909" s="822" t="s">
        <v>6367</v>
      </c>
      <c r="F909" s="831">
        <v>2</v>
      </c>
      <c r="G909" s="831">
        <v>6876</v>
      </c>
      <c r="H909" s="831"/>
      <c r="I909" s="831">
        <v>3438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571</v>
      </c>
      <c r="B910" s="822" t="s">
        <v>4958</v>
      </c>
      <c r="C910" s="822" t="s">
        <v>4959</v>
      </c>
      <c r="D910" s="822" t="s">
        <v>6368</v>
      </c>
      <c r="E910" s="822" t="s">
        <v>6369</v>
      </c>
      <c r="F910" s="831">
        <v>1</v>
      </c>
      <c r="G910" s="831">
        <v>5934</v>
      </c>
      <c r="H910" s="831">
        <v>0.99547055863110212</v>
      </c>
      <c r="I910" s="831">
        <v>5934</v>
      </c>
      <c r="J910" s="831">
        <v>1</v>
      </c>
      <c r="K910" s="831">
        <v>5961</v>
      </c>
      <c r="L910" s="831">
        <v>1</v>
      </c>
      <c r="M910" s="831">
        <v>5961</v>
      </c>
      <c r="N910" s="831">
        <v>2</v>
      </c>
      <c r="O910" s="831">
        <v>11970</v>
      </c>
      <c r="P910" s="827">
        <v>2.0080523402113739</v>
      </c>
      <c r="Q910" s="832">
        <v>5985</v>
      </c>
    </row>
    <row r="911" spans="1:17" ht="14.45" customHeight="1" x14ac:dyDescent="0.2">
      <c r="A911" s="821" t="s">
        <v>571</v>
      </c>
      <c r="B911" s="822" t="s">
        <v>4958</v>
      </c>
      <c r="C911" s="822" t="s">
        <v>4959</v>
      </c>
      <c r="D911" s="822" t="s">
        <v>5115</v>
      </c>
      <c r="E911" s="822" t="s">
        <v>5116</v>
      </c>
      <c r="F911" s="831"/>
      <c r="G911" s="831"/>
      <c r="H911" s="831"/>
      <c r="I911" s="831"/>
      <c r="J911" s="831">
        <v>1</v>
      </c>
      <c r="K911" s="831">
        <v>530</v>
      </c>
      <c r="L911" s="831">
        <v>1</v>
      </c>
      <c r="M911" s="831">
        <v>530</v>
      </c>
      <c r="N911" s="831"/>
      <c r="O911" s="831"/>
      <c r="P911" s="827"/>
      <c r="Q911" s="832"/>
    </row>
    <row r="912" spans="1:17" ht="14.45" customHeight="1" x14ac:dyDescent="0.2">
      <c r="A912" s="821" t="s">
        <v>571</v>
      </c>
      <c r="B912" s="822" t="s">
        <v>4958</v>
      </c>
      <c r="C912" s="822" t="s">
        <v>4959</v>
      </c>
      <c r="D912" s="822" t="s">
        <v>6370</v>
      </c>
      <c r="E912" s="822" t="s">
        <v>6371</v>
      </c>
      <c r="F912" s="831">
        <v>1</v>
      </c>
      <c r="G912" s="831">
        <v>2465</v>
      </c>
      <c r="H912" s="831"/>
      <c r="I912" s="831">
        <v>2465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571</v>
      </c>
      <c r="B913" s="822" t="s">
        <v>4958</v>
      </c>
      <c r="C913" s="822" t="s">
        <v>4959</v>
      </c>
      <c r="D913" s="822" t="s">
        <v>6372</v>
      </c>
      <c r="E913" s="822" t="s">
        <v>6373</v>
      </c>
      <c r="F913" s="831"/>
      <c r="G913" s="831"/>
      <c r="H913" s="831"/>
      <c r="I913" s="831"/>
      <c r="J913" s="831">
        <v>1</v>
      </c>
      <c r="K913" s="831">
        <v>0</v>
      </c>
      <c r="L913" s="831"/>
      <c r="M913" s="831">
        <v>0</v>
      </c>
      <c r="N913" s="831"/>
      <c r="O913" s="831"/>
      <c r="P913" s="827"/>
      <c r="Q913" s="832"/>
    </row>
    <row r="914" spans="1:17" ht="14.45" customHeight="1" x14ac:dyDescent="0.2">
      <c r="A914" s="821" t="s">
        <v>571</v>
      </c>
      <c r="B914" s="822" t="s">
        <v>4958</v>
      </c>
      <c r="C914" s="822" t="s">
        <v>4959</v>
      </c>
      <c r="D914" s="822" t="s">
        <v>6374</v>
      </c>
      <c r="E914" s="822" t="s">
        <v>6375</v>
      </c>
      <c r="F914" s="831">
        <v>1</v>
      </c>
      <c r="G914" s="831">
        <v>0</v>
      </c>
      <c r="H914" s="831"/>
      <c r="I914" s="831">
        <v>0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571</v>
      </c>
      <c r="B915" s="822" t="s">
        <v>4958</v>
      </c>
      <c r="C915" s="822" t="s">
        <v>4959</v>
      </c>
      <c r="D915" s="822" t="s">
        <v>6376</v>
      </c>
      <c r="E915" s="822" t="s">
        <v>6377</v>
      </c>
      <c r="F915" s="831"/>
      <c r="G915" s="831"/>
      <c r="H915" s="831"/>
      <c r="I915" s="831"/>
      <c r="J915" s="831">
        <v>1</v>
      </c>
      <c r="K915" s="831">
        <v>4006</v>
      </c>
      <c r="L915" s="831">
        <v>1</v>
      </c>
      <c r="M915" s="831">
        <v>4006</v>
      </c>
      <c r="N915" s="831">
        <v>1</v>
      </c>
      <c r="O915" s="831">
        <v>4030</v>
      </c>
      <c r="P915" s="827">
        <v>1.0059910134797803</v>
      </c>
      <c r="Q915" s="832">
        <v>4030</v>
      </c>
    </row>
    <row r="916" spans="1:17" ht="14.45" customHeight="1" x14ac:dyDescent="0.2">
      <c r="A916" s="821" t="s">
        <v>571</v>
      </c>
      <c r="B916" s="822" t="s">
        <v>4958</v>
      </c>
      <c r="C916" s="822" t="s">
        <v>4959</v>
      </c>
      <c r="D916" s="822" t="s">
        <v>6378</v>
      </c>
      <c r="E916" s="822" t="s">
        <v>6379</v>
      </c>
      <c r="F916" s="831">
        <v>1</v>
      </c>
      <c r="G916" s="831">
        <v>2724</v>
      </c>
      <c r="H916" s="831">
        <v>0.99488677867056241</v>
      </c>
      <c r="I916" s="831">
        <v>2724</v>
      </c>
      <c r="J916" s="831">
        <v>1</v>
      </c>
      <c r="K916" s="831">
        <v>2738</v>
      </c>
      <c r="L916" s="831">
        <v>1</v>
      </c>
      <c r="M916" s="831">
        <v>2738</v>
      </c>
      <c r="N916" s="831">
        <v>1</v>
      </c>
      <c r="O916" s="831">
        <v>2751</v>
      </c>
      <c r="P916" s="827">
        <v>1.0047479912344777</v>
      </c>
      <c r="Q916" s="832">
        <v>2751</v>
      </c>
    </row>
    <row r="917" spans="1:17" ht="14.45" customHeight="1" x14ac:dyDescent="0.2">
      <c r="A917" s="821" t="s">
        <v>571</v>
      </c>
      <c r="B917" s="822" t="s">
        <v>4958</v>
      </c>
      <c r="C917" s="822" t="s">
        <v>4959</v>
      </c>
      <c r="D917" s="822" t="s">
        <v>6380</v>
      </c>
      <c r="E917" s="822" t="s">
        <v>6381</v>
      </c>
      <c r="F917" s="831">
        <v>2</v>
      </c>
      <c r="G917" s="831">
        <v>7734</v>
      </c>
      <c r="H917" s="831">
        <v>0.49806800618238023</v>
      </c>
      <c r="I917" s="831">
        <v>3867</v>
      </c>
      <c r="J917" s="831">
        <v>4</v>
      </c>
      <c r="K917" s="831">
        <v>15528</v>
      </c>
      <c r="L917" s="831">
        <v>1</v>
      </c>
      <c r="M917" s="831">
        <v>3882</v>
      </c>
      <c r="N917" s="831">
        <v>12</v>
      </c>
      <c r="O917" s="831">
        <v>46752</v>
      </c>
      <c r="P917" s="827">
        <v>3.0108191653786709</v>
      </c>
      <c r="Q917" s="832">
        <v>3896</v>
      </c>
    </row>
    <row r="918" spans="1:17" ht="14.45" customHeight="1" x14ac:dyDescent="0.2">
      <c r="A918" s="821" t="s">
        <v>571</v>
      </c>
      <c r="B918" s="822" t="s">
        <v>4958</v>
      </c>
      <c r="C918" s="822" t="s">
        <v>4959</v>
      </c>
      <c r="D918" s="822" t="s">
        <v>6382</v>
      </c>
      <c r="E918" s="822" t="s">
        <v>6383</v>
      </c>
      <c r="F918" s="831">
        <v>1</v>
      </c>
      <c r="G918" s="831">
        <v>3037</v>
      </c>
      <c r="H918" s="831"/>
      <c r="I918" s="831">
        <v>3037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571</v>
      </c>
      <c r="B919" s="822" t="s">
        <v>4958</v>
      </c>
      <c r="C919" s="822" t="s">
        <v>4959</v>
      </c>
      <c r="D919" s="822" t="s">
        <v>6384</v>
      </c>
      <c r="E919" s="822" t="s">
        <v>6385</v>
      </c>
      <c r="F919" s="831">
        <v>1</v>
      </c>
      <c r="G919" s="831">
        <v>467</v>
      </c>
      <c r="H919" s="831"/>
      <c r="I919" s="831">
        <v>467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571</v>
      </c>
      <c r="B920" s="822" t="s">
        <v>4958</v>
      </c>
      <c r="C920" s="822" t="s">
        <v>4959</v>
      </c>
      <c r="D920" s="822" t="s">
        <v>6386</v>
      </c>
      <c r="E920" s="822" t="s">
        <v>6387</v>
      </c>
      <c r="F920" s="831">
        <v>0</v>
      </c>
      <c r="G920" s="831">
        <v>0</v>
      </c>
      <c r="H920" s="831"/>
      <c r="I920" s="831"/>
      <c r="J920" s="831"/>
      <c r="K920" s="831"/>
      <c r="L920" s="831"/>
      <c r="M920" s="831"/>
      <c r="N920" s="831">
        <v>1</v>
      </c>
      <c r="O920" s="831">
        <v>2789</v>
      </c>
      <c r="P920" s="827"/>
      <c r="Q920" s="832">
        <v>2789</v>
      </c>
    </row>
    <row r="921" spans="1:17" ht="14.45" customHeight="1" x14ac:dyDescent="0.2">
      <c r="A921" s="821" t="s">
        <v>571</v>
      </c>
      <c r="B921" s="822" t="s">
        <v>4958</v>
      </c>
      <c r="C921" s="822" t="s">
        <v>4959</v>
      </c>
      <c r="D921" s="822" t="s">
        <v>6388</v>
      </c>
      <c r="E921" s="822" t="s">
        <v>6389</v>
      </c>
      <c r="F921" s="831">
        <v>1</v>
      </c>
      <c r="G921" s="831">
        <v>0</v>
      </c>
      <c r="H921" s="831"/>
      <c r="I921" s="831">
        <v>0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571</v>
      </c>
      <c r="B922" s="822" t="s">
        <v>4958</v>
      </c>
      <c r="C922" s="822" t="s">
        <v>4959</v>
      </c>
      <c r="D922" s="822" t="s">
        <v>6390</v>
      </c>
      <c r="E922" s="822" t="s">
        <v>6391</v>
      </c>
      <c r="F922" s="831"/>
      <c r="G922" s="831"/>
      <c r="H922" s="831"/>
      <c r="I922" s="831"/>
      <c r="J922" s="831">
        <v>1</v>
      </c>
      <c r="K922" s="831">
        <v>3295</v>
      </c>
      <c r="L922" s="831">
        <v>1</v>
      </c>
      <c r="M922" s="831">
        <v>3295</v>
      </c>
      <c r="N922" s="831"/>
      <c r="O922" s="831"/>
      <c r="P922" s="827"/>
      <c r="Q922" s="832"/>
    </row>
    <row r="923" spans="1:17" ht="14.45" customHeight="1" x14ac:dyDescent="0.2">
      <c r="A923" s="821" t="s">
        <v>571</v>
      </c>
      <c r="B923" s="822" t="s">
        <v>4958</v>
      </c>
      <c r="C923" s="822" t="s">
        <v>4959</v>
      </c>
      <c r="D923" s="822" t="s">
        <v>6392</v>
      </c>
      <c r="E923" s="822" t="s">
        <v>6393</v>
      </c>
      <c r="F923" s="831">
        <v>2</v>
      </c>
      <c r="G923" s="831">
        <v>8390</v>
      </c>
      <c r="H923" s="831">
        <v>0.33128010739951036</v>
      </c>
      <c r="I923" s="831">
        <v>4195</v>
      </c>
      <c r="J923" s="831">
        <v>6</v>
      </c>
      <c r="K923" s="831">
        <v>25326</v>
      </c>
      <c r="L923" s="831">
        <v>1</v>
      </c>
      <c r="M923" s="831">
        <v>4221</v>
      </c>
      <c r="N923" s="831">
        <v>5</v>
      </c>
      <c r="O923" s="831">
        <v>21225</v>
      </c>
      <c r="P923" s="827">
        <v>0.83807154702677089</v>
      </c>
      <c r="Q923" s="832">
        <v>4245</v>
      </c>
    </row>
    <row r="924" spans="1:17" ht="14.45" customHeight="1" x14ac:dyDescent="0.2">
      <c r="A924" s="821" t="s">
        <v>571</v>
      </c>
      <c r="B924" s="822" t="s">
        <v>4958</v>
      </c>
      <c r="C924" s="822" t="s">
        <v>4959</v>
      </c>
      <c r="D924" s="822" t="s">
        <v>5242</v>
      </c>
      <c r="E924" s="822" t="s">
        <v>5243</v>
      </c>
      <c r="F924" s="831">
        <v>1</v>
      </c>
      <c r="G924" s="831">
        <v>0</v>
      </c>
      <c r="H924" s="831"/>
      <c r="I924" s="831">
        <v>0</v>
      </c>
      <c r="J924" s="831">
        <v>2</v>
      </c>
      <c r="K924" s="831">
        <v>0</v>
      </c>
      <c r="L924" s="831"/>
      <c r="M924" s="831">
        <v>0</v>
      </c>
      <c r="N924" s="831"/>
      <c r="O924" s="831"/>
      <c r="P924" s="827"/>
      <c r="Q924" s="832"/>
    </row>
    <row r="925" spans="1:17" ht="14.45" customHeight="1" x14ac:dyDescent="0.2">
      <c r="A925" s="821" t="s">
        <v>571</v>
      </c>
      <c r="B925" s="822" t="s">
        <v>4958</v>
      </c>
      <c r="C925" s="822" t="s">
        <v>4959</v>
      </c>
      <c r="D925" s="822" t="s">
        <v>6394</v>
      </c>
      <c r="E925" s="822" t="s">
        <v>6395</v>
      </c>
      <c r="F925" s="831"/>
      <c r="G925" s="831"/>
      <c r="H925" s="831"/>
      <c r="I925" s="831"/>
      <c r="J925" s="831">
        <v>5</v>
      </c>
      <c r="K925" s="831">
        <v>0</v>
      </c>
      <c r="L925" s="831"/>
      <c r="M925" s="831">
        <v>0</v>
      </c>
      <c r="N925" s="831">
        <v>1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571</v>
      </c>
      <c r="B926" s="822" t="s">
        <v>4958</v>
      </c>
      <c r="C926" s="822" t="s">
        <v>4959</v>
      </c>
      <c r="D926" s="822" t="s">
        <v>6396</v>
      </c>
      <c r="E926" s="822" t="s">
        <v>6397</v>
      </c>
      <c r="F926" s="831"/>
      <c r="G926" s="831"/>
      <c r="H926" s="831"/>
      <c r="I926" s="831"/>
      <c r="J926" s="831">
        <v>5</v>
      </c>
      <c r="K926" s="831">
        <v>0</v>
      </c>
      <c r="L926" s="831"/>
      <c r="M926" s="831">
        <v>0</v>
      </c>
      <c r="N926" s="831">
        <v>2</v>
      </c>
      <c r="O926" s="831">
        <v>0</v>
      </c>
      <c r="P926" s="827"/>
      <c r="Q926" s="832">
        <v>0</v>
      </c>
    </row>
    <row r="927" spans="1:17" ht="14.45" customHeight="1" x14ac:dyDescent="0.2">
      <c r="A927" s="821" t="s">
        <v>571</v>
      </c>
      <c r="B927" s="822" t="s">
        <v>4958</v>
      </c>
      <c r="C927" s="822" t="s">
        <v>4959</v>
      </c>
      <c r="D927" s="822" t="s">
        <v>6398</v>
      </c>
      <c r="E927" s="822" t="s">
        <v>6399</v>
      </c>
      <c r="F927" s="831"/>
      <c r="G927" s="831"/>
      <c r="H927" s="831"/>
      <c r="I927" s="831"/>
      <c r="J927" s="831">
        <v>1</v>
      </c>
      <c r="K927" s="831">
        <v>122</v>
      </c>
      <c r="L927" s="831">
        <v>1</v>
      </c>
      <c r="M927" s="831">
        <v>122</v>
      </c>
      <c r="N927" s="831"/>
      <c r="O927" s="831"/>
      <c r="P927" s="827"/>
      <c r="Q927" s="832"/>
    </row>
    <row r="928" spans="1:17" ht="14.45" customHeight="1" x14ac:dyDescent="0.2">
      <c r="A928" s="821" t="s">
        <v>571</v>
      </c>
      <c r="B928" s="822" t="s">
        <v>4958</v>
      </c>
      <c r="C928" s="822" t="s">
        <v>4959</v>
      </c>
      <c r="D928" s="822" t="s">
        <v>6400</v>
      </c>
      <c r="E928" s="822" t="s">
        <v>6401</v>
      </c>
      <c r="F928" s="831"/>
      <c r="G928" s="831"/>
      <c r="H928" s="831"/>
      <c r="I928" s="831"/>
      <c r="J928" s="831">
        <v>2</v>
      </c>
      <c r="K928" s="831">
        <v>0</v>
      </c>
      <c r="L928" s="831"/>
      <c r="M928" s="831">
        <v>0</v>
      </c>
      <c r="N928" s="831">
        <v>2</v>
      </c>
      <c r="O928" s="831">
        <v>0</v>
      </c>
      <c r="P928" s="827"/>
      <c r="Q928" s="832">
        <v>0</v>
      </c>
    </row>
    <row r="929" spans="1:17" ht="14.45" customHeight="1" x14ac:dyDescent="0.2">
      <c r="A929" s="821" t="s">
        <v>571</v>
      </c>
      <c r="B929" s="822" t="s">
        <v>4958</v>
      </c>
      <c r="C929" s="822" t="s">
        <v>4959</v>
      </c>
      <c r="D929" s="822" t="s">
        <v>6402</v>
      </c>
      <c r="E929" s="822" t="s">
        <v>6403</v>
      </c>
      <c r="F929" s="831"/>
      <c r="G929" s="831"/>
      <c r="H929" s="831"/>
      <c r="I929" s="831"/>
      <c r="J929" s="831">
        <v>3</v>
      </c>
      <c r="K929" s="831">
        <v>0</v>
      </c>
      <c r="L929" s="831"/>
      <c r="M929" s="831">
        <v>0</v>
      </c>
      <c r="N929" s="831">
        <v>2</v>
      </c>
      <c r="O929" s="831">
        <v>0</v>
      </c>
      <c r="P929" s="827"/>
      <c r="Q929" s="832">
        <v>0</v>
      </c>
    </row>
    <row r="930" spans="1:17" ht="14.45" customHeight="1" x14ac:dyDescent="0.2">
      <c r="A930" s="821" t="s">
        <v>571</v>
      </c>
      <c r="B930" s="822" t="s">
        <v>4958</v>
      </c>
      <c r="C930" s="822" t="s">
        <v>4959</v>
      </c>
      <c r="D930" s="822" t="s">
        <v>6404</v>
      </c>
      <c r="E930" s="822" t="s">
        <v>6405</v>
      </c>
      <c r="F930" s="831"/>
      <c r="G930" s="831"/>
      <c r="H930" s="831"/>
      <c r="I930" s="831"/>
      <c r="J930" s="831">
        <v>6</v>
      </c>
      <c r="K930" s="831">
        <v>0</v>
      </c>
      <c r="L930" s="831"/>
      <c r="M930" s="831">
        <v>0</v>
      </c>
      <c r="N930" s="831">
        <v>1</v>
      </c>
      <c r="O930" s="831">
        <v>0</v>
      </c>
      <c r="P930" s="827"/>
      <c r="Q930" s="832">
        <v>0</v>
      </c>
    </row>
    <row r="931" spans="1:17" ht="14.45" customHeight="1" x14ac:dyDescent="0.2">
      <c r="A931" s="821" t="s">
        <v>571</v>
      </c>
      <c r="B931" s="822" t="s">
        <v>4958</v>
      </c>
      <c r="C931" s="822" t="s">
        <v>4959</v>
      </c>
      <c r="D931" s="822" t="s">
        <v>6406</v>
      </c>
      <c r="E931" s="822" t="s">
        <v>6407</v>
      </c>
      <c r="F931" s="831"/>
      <c r="G931" s="831"/>
      <c r="H931" s="831"/>
      <c r="I931" s="831"/>
      <c r="J931" s="831">
        <v>4</v>
      </c>
      <c r="K931" s="831">
        <v>0</v>
      </c>
      <c r="L931" s="831"/>
      <c r="M931" s="831">
        <v>0</v>
      </c>
      <c r="N931" s="831">
        <v>1</v>
      </c>
      <c r="O931" s="831">
        <v>0</v>
      </c>
      <c r="P931" s="827"/>
      <c r="Q931" s="832">
        <v>0</v>
      </c>
    </row>
    <row r="932" spans="1:17" ht="14.45" customHeight="1" x14ac:dyDescent="0.2">
      <c r="A932" s="821" t="s">
        <v>571</v>
      </c>
      <c r="B932" s="822" t="s">
        <v>4958</v>
      </c>
      <c r="C932" s="822" t="s">
        <v>4959</v>
      </c>
      <c r="D932" s="822" t="s">
        <v>6408</v>
      </c>
      <c r="E932" s="822" t="s">
        <v>6409</v>
      </c>
      <c r="F932" s="831"/>
      <c r="G932" s="831"/>
      <c r="H932" s="831"/>
      <c r="I932" s="831"/>
      <c r="J932" s="831">
        <v>1</v>
      </c>
      <c r="K932" s="831">
        <v>583</v>
      </c>
      <c r="L932" s="831">
        <v>1</v>
      </c>
      <c r="M932" s="831">
        <v>583</v>
      </c>
      <c r="N932" s="831"/>
      <c r="O932" s="831"/>
      <c r="P932" s="827"/>
      <c r="Q932" s="832"/>
    </row>
    <row r="933" spans="1:17" ht="14.45" customHeight="1" x14ac:dyDescent="0.2">
      <c r="A933" s="821" t="s">
        <v>571</v>
      </c>
      <c r="B933" s="822" t="s">
        <v>4958</v>
      </c>
      <c r="C933" s="822" t="s">
        <v>4959</v>
      </c>
      <c r="D933" s="822" t="s">
        <v>5244</v>
      </c>
      <c r="E933" s="822" t="s">
        <v>5245</v>
      </c>
      <c r="F933" s="831"/>
      <c r="G933" s="831"/>
      <c r="H933" s="831"/>
      <c r="I933" s="831"/>
      <c r="J933" s="831">
        <v>1</v>
      </c>
      <c r="K933" s="831">
        <v>0</v>
      </c>
      <c r="L933" s="831"/>
      <c r="M933" s="831">
        <v>0</v>
      </c>
      <c r="N933" s="831"/>
      <c r="O933" s="831"/>
      <c r="P933" s="827"/>
      <c r="Q933" s="832"/>
    </row>
    <row r="934" spans="1:17" ht="14.45" customHeight="1" x14ac:dyDescent="0.2">
      <c r="A934" s="821" t="s">
        <v>571</v>
      </c>
      <c r="B934" s="822" t="s">
        <v>4958</v>
      </c>
      <c r="C934" s="822" t="s">
        <v>4959</v>
      </c>
      <c r="D934" s="822" t="s">
        <v>6410</v>
      </c>
      <c r="E934" s="822" t="s">
        <v>6411</v>
      </c>
      <c r="F934" s="831"/>
      <c r="G934" s="831"/>
      <c r="H934" s="831"/>
      <c r="I934" s="831"/>
      <c r="J934" s="831">
        <v>3</v>
      </c>
      <c r="K934" s="831">
        <v>0</v>
      </c>
      <c r="L934" s="831"/>
      <c r="M934" s="831">
        <v>0</v>
      </c>
      <c r="N934" s="831">
        <v>2</v>
      </c>
      <c r="O934" s="831">
        <v>0</v>
      </c>
      <c r="P934" s="827"/>
      <c r="Q934" s="832">
        <v>0</v>
      </c>
    </row>
    <row r="935" spans="1:17" ht="14.45" customHeight="1" x14ac:dyDescent="0.2">
      <c r="A935" s="821" t="s">
        <v>571</v>
      </c>
      <c r="B935" s="822" t="s">
        <v>4958</v>
      </c>
      <c r="C935" s="822" t="s">
        <v>4959</v>
      </c>
      <c r="D935" s="822" t="s">
        <v>6412</v>
      </c>
      <c r="E935" s="822" t="s">
        <v>6413</v>
      </c>
      <c r="F935" s="831"/>
      <c r="G935" s="831"/>
      <c r="H935" s="831"/>
      <c r="I935" s="831"/>
      <c r="J935" s="831">
        <v>2</v>
      </c>
      <c r="K935" s="831">
        <v>0</v>
      </c>
      <c r="L935" s="831"/>
      <c r="M935" s="831">
        <v>0</v>
      </c>
      <c r="N935" s="831"/>
      <c r="O935" s="831"/>
      <c r="P935" s="827"/>
      <c r="Q935" s="832"/>
    </row>
    <row r="936" spans="1:17" ht="14.45" customHeight="1" x14ac:dyDescent="0.2">
      <c r="A936" s="821" t="s">
        <v>571</v>
      </c>
      <c r="B936" s="822" t="s">
        <v>4958</v>
      </c>
      <c r="C936" s="822" t="s">
        <v>4959</v>
      </c>
      <c r="D936" s="822" t="s">
        <v>6414</v>
      </c>
      <c r="E936" s="822" t="s">
        <v>6415</v>
      </c>
      <c r="F936" s="831"/>
      <c r="G936" s="831"/>
      <c r="H936" s="831"/>
      <c r="I936" s="831"/>
      <c r="J936" s="831"/>
      <c r="K936" s="831"/>
      <c r="L936" s="831"/>
      <c r="M936" s="831"/>
      <c r="N936" s="831">
        <v>2</v>
      </c>
      <c r="O936" s="831">
        <v>0</v>
      </c>
      <c r="P936" s="827"/>
      <c r="Q936" s="832">
        <v>0</v>
      </c>
    </row>
    <row r="937" spans="1:17" ht="14.45" customHeight="1" x14ac:dyDescent="0.2">
      <c r="A937" s="821" t="s">
        <v>571</v>
      </c>
      <c r="B937" s="822" t="s">
        <v>4958</v>
      </c>
      <c r="C937" s="822" t="s">
        <v>4959</v>
      </c>
      <c r="D937" s="822" t="s">
        <v>6416</v>
      </c>
      <c r="E937" s="822" t="s">
        <v>6417</v>
      </c>
      <c r="F937" s="831"/>
      <c r="G937" s="831"/>
      <c r="H937" s="831"/>
      <c r="I937" s="831"/>
      <c r="J937" s="831"/>
      <c r="K937" s="831"/>
      <c r="L937" s="831"/>
      <c r="M937" s="831"/>
      <c r="N937" s="831">
        <v>29</v>
      </c>
      <c r="O937" s="831">
        <v>0</v>
      </c>
      <c r="P937" s="827"/>
      <c r="Q937" s="832">
        <v>0</v>
      </c>
    </row>
    <row r="938" spans="1:17" ht="14.45" customHeight="1" x14ac:dyDescent="0.2">
      <c r="A938" s="821" t="s">
        <v>571</v>
      </c>
      <c r="B938" s="822" t="s">
        <v>4958</v>
      </c>
      <c r="C938" s="822" t="s">
        <v>4959</v>
      </c>
      <c r="D938" s="822" t="s">
        <v>6418</v>
      </c>
      <c r="E938" s="822" t="s">
        <v>6419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0</v>
      </c>
      <c r="P938" s="827"/>
      <c r="Q938" s="832">
        <v>0</v>
      </c>
    </row>
    <row r="939" spans="1:17" ht="14.45" customHeight="1" x14ac:dyDescent="0.2">
      <c r="A939" s="821" t="s">
        <v>571</v>
      </c>
      <c r="B939" s="822" t="s">
        <v>4958</v>
      </c>
      <c r="C939" s="822" t="s">
        <v>4959</v>
      </c>
      <c r="D939" s="822" t="s">
        <v>6420</v>
      </c>
      <c r="E939" s="822" t="s">
        <v>6421</v>
      </c>
      <c r="F939" s="831"/>
      <c r="G939" s="831"/>
      <c r="H939" s="831"/>
      <c r="I939" s="831"/>
      <c r="J939" s="831">
        <v>1</v>
      </c>
      <c r="K939" s="831">
        <v>0</v>
      </c>
      <c r="L939" s="831"/>
      <c r="M939" s="831">
        <v>0</v>
      </c>
      <c r="N939" s="831"/>
      <c r="O939" s="831"/>
      <c r="P939" s="827"/>
      <c r="Q939" s="832"/>
    </row>
    <row r="940" spans="1:17" ht="14.45" customHeight="1" x14ac:dyDescent="0.2">
      <c r="A940" s="821" t="s">
        <v>571</v>
      </c>
      <c r="B940" s="822" t="s">
        <v>4958</v>
      </c>
      <c r="C940" s="822" t="s">
        <v>4959</v>
      </c>
      <c r="D940" s="822" t="s">
        <v>6422</v>
      </c>
      <c r="E940" s="822" t="s">
        <v>6423</v>
      </c>
      <c r="F940" s="831">
        <v>1</v>
      </c>
      <c r="G940" s="831">
        <v>0</v>
      </c>
      <c r="H940" s="831"/>
      <c r="I940" s="831">
        <v>0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571</v>
      </c>
      <c r="B941" s="822" t="s">
        <v>4958</v>
      </c>
      <c r="C941" s="822" t="s">
        <v>4959</v>
      </c>
      <c r="D941" s="822" t="s">
        <v>6424</v>
      </c>
      <c r="E941" s="822" t="s">
        <v>6425</v>
      </c>
      <c r="F941" s="831"/>
      <c r="G941" s="831"/>
      <c r="H941" s="831"/>
      <c r="I941" s="831"/>
      <c r="J941" s="831">
        <v>2</v>
      </c>
      <c r="K941" s="831">
        <v>3168</v>
      </c>
      <c r="L941" s="831">
        <v>1</v>
      </c>
      <c r="M941" s="831">
        <v>1584</v>
      </c>
      <c r="N941" s="831"/>
      <c r="O941" s="831"/>
      <c r="P941" s="827"/>
      <c r="Q941" s="832"/>
    </row>
    <row r="942" spans="1:17" ht="14.45" customHeight="1" x14ac:dyDescent="0.2">
      <c r="A942" s="821" t="s">
        <v>571</v>
      </c>
      <c r="B942" s="822" t="s">
        <v>4958</v>
      </c>
      <c r="C942" s="822" t="s">
        <v>4959</v>
      </c>
      <c r="D942" s="822" t="s">
        <v>6426</v>
      </c>
      <c r="E942" s="822" t="s">
        <v>6427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2812</v>
      </c>
      <c r="P942" s="827"/>
      <c r="Q942" s="832">
        <v>2812</v>
      </c>
    </row>
    <row r="943" spans="1:17" ht="14.45" customHeight="1" x14ac:dyDescent="0.2">
      <c r="A943" s="821" t="s">
        <v>571</v>
      </c>
      <c r="B943" s="822" t="s">
        <v>4958</v>
      </c>
      <c r="C943" s="822" t="s">
        <v>4959</v>
      </c>
      <c r="D943" s="822" t="s">
        <v>6428</v>
      </c>
      <c r="E943" s="822" t="s">
        <v>6429</v>
      </c>
      <c r="F943" s="831"/>
      <c r="G943" s="831"/>
      <c r="H943" s="831"/>
      <c r="I943" s="831"/>
      <c r="J943" s="831">
        <v>1</v>
      </c>
      <c r="K943" s="831">
        <v>0</v>
      </c>
      <c r="L943" s="831"/>
      <c r="M943" s="831">
        <v>0</v>
      </c>
      <c r="N943" s="831"/>
      <c r="O943" s="831"/>
      <c r="P943" s="827"/>
      <c r="Q943" s="832"/>
    </row>
    <row r="944" spans="1:17" ht="14.45" customHeight="1" x14ac:dyDescent="0.2">
      <c r="A944" s="821" t="s">
        <v>571</v>
      </c>
      <c r="B944" s="822" t="s">
        <v>6430</v>
      </c>
      <c r="C944" s="822" t="s">
        <v>4964</v>
      </c>
      <c r="D944" s="822" t="s">
        <v>5248</v>
      </c>
      <c r="E944" s="822" t="s">
        <v>1067</v>
      </c>
      <c r="F944" s="831">
        <v>1</v>
      </c>
      <c r="G944" s="831">
        <v>4988.09</v>
      </c>
      <c r="H944" s="831">
        <v>0.5</v>
      </c>
      <c r="I944" s="831">
        <v>4988.09</v>
      </c>
      <c r="J944" s="831">
        <v>2</v>
      </c>
      <c r="K944" s="831">
        <v>9976.18</v>
      </c>
      <c r="L944" s="831">
        <v>1</v>
      </c>
      <c r="M944" s="831">
        <v>4988.09</v>
      </c>
      <c r="N944" s="831"/>
      <c r="O944" s="831"/>
      <c r="P944" s="827"/>
      <c r="Q944" s="832"/>
    </row>
    <row r="945" spans="1:17" ht="14.45" customHeight="1" x14ac:dyDescent="0.2">
      <c r="A945" s="821" t="s">
        <v>571</v>
      </c>
      <c r="B945" s="822" t="s">
        <v>6430</v>
      </c>
      <c r="C945" s="822" t="s">
        <v>4964</v>
      </c>
      <c r="D945" s="822" t="s">
        <v>5249</v>
      </c>
      <c r="E945" s="822" t="s">
        <v>1780</v>
      </c>
      <c r="F945" s="831">
        <v>114</v>
      </c>
      <c r="G945" s="831">
        <v>9150.7199999999993</v>
      </c>
      <c r="H945" s="831"/>
      <c r="I945" s="831">
        <v>80.269473684210524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571</v>
      </c>
      <c r="B946" s="822" t="s">
        <v>6430</v>
      </c>
      <c r="C946" s="822" t="s">
        <v>4964</v>
      </c>
      <c r="D946" s="822" t="s">
        <v>5250</v>
      </c>
      <c r="E946" s="822" t="s">
        <v>5251</v>
      </c>
      <c r="F946" s="831"/>
      <c r="G946" s="831"/>
      <c r="H946" s="831"/>
      <c r="I946" s="831"/>
      <c r="J946" s="831">
        <v>1.5</v>
      </c>
      <c r="K946" s="831">
        <v>553.45000000000005</v>
      </c>
      <c r="L946" s="831">
        <v>1</v>
      </c>
      <c r="M946" s="831">
        <v>368.9666666666667</v>
      </c>
      <c r="N946" s="831">
        <v>2.6</v>
      </c>
      <c r="O946" s="831">
        <v>1147.21</v>
      </c>
      <c r="P946" s="827">
        <v>2.0728340410154487</v>
      </c>
      <c r="Q946" s="832">
        <v>441.23461538461538</v>
      </c>
    </row>
    <row r="947" spans="1:17" ht="14.45" customHeight="1" x14ac:dyDescent="0.2">
      <c r="A947" s="821" t="s">
        <v>571</v>
      </c>
      <c r="B947" s="822" t="s">
        <v>6430</v>
      </c>
      <c r="C947" s="822" t="s">
        <v>4964</v>
      </c>
      <c r="D947" s="822" t="s">
        <v>5252</v>
      </c>
      <c r="E947" s="822" t="s">
        <v>1157</v>
      </c>
      <c r="F947" s="831">
        <v>677</v>
      </c>
      <c r="G947" s="831">
        <v>29342.14</v>
      </c>
      <c r="H947" s="831">
        <v>1.0020490305694874</v>
      </c>
      <c r="I947" s="831">
        <v>43.34141802067947</v>
      </c>
      <c r="J947" s="831">
        <v>771</v>
      </c>
      <c r="K947" s="831">
        <v>29282.139999999992</v>
      </c>
      <c r="L947" s="831">
        <v>1</v>
      </c>
      <c r="M947" s="831">
        <v>37.979429312581054</v>
      </c>
      <c r="N947" s="831"/>
      <c r="O947" s="831"/>
      <c r="P947" s="827"/>
      <c r="Q947" s="832"/>
    </row>
    <row r="948" spans="1:17" ht="14.45" customHeight="1" x14ac:dyDescent="0.2">
      <c r="A948" s="821" t="s">
        <v>571</v>
      </c>
      <c r="B948" s="822" t="s">
        <v>6430</v>
      </c>
      <c r="C948" s="822" t="s">
        <v>4964</v>
      </c>
      <c r="D948" s="822" t="s">
        <v>6431</v>
      </c>
      <c r="E948" s="822" t="s">
        <v>6432</v>
      </c>
      <c r="F948" s="831"/>
      <c r="G948" s="831"/>
      <c r="H948" s="831"/>
      <c r="I948" s="831"/>
      <c r="J948" s="831">
        <v>0.1</v>
      </c>
      <c r="K948" s="831">
        <v>486.31</v>
      </c>
      <c r="L948" s="831">
        <v>1</v>
      </c>
      <c r="M948" s="831">
        <v>4863.0999999999995</v>
      </c>
      <c r="N948" s="831"/>
      <c r="O948" s="831"/>
      <c r="P948" s="827"/>
      <c r="Q948" s="832"/>
    </row>
    <row r="949" spans="1:17" ht="14.45" customHeight="1" x14ac:dyDescent="0.2">
      <c r="A949" s="821" t="s">
        <v>571</v>
      </c>
      <c r="B949" s="822" t="s">
        <v>6430</v>
      </c>
      <c r="C949" s="822" t="s">
        <v>4964</v>
      </c>
      <c r="D949" s="822" t="s">
        <v>5255</v>
      </c>
      <c r="E949" s="822" t="s">
        <v>1516</v>
      </c>
      <c r="F949" s="831">
        <v>1.2</v>
      </c>
      <c r="G949" s="831">
        <v>14416.08</v>
      </c>
      <c r="H949" s="831">
        <v>4.2672965748741216</v>
      </c>
      <c r="I949" s="831">
        <v>12013.4</v>
      </c>
      <c r="J949" s="831">
        <v>1.1000000000000001</v>
      </c>
      <c r="K949" s="831">
        <v>3378.27</v>
      </c>
      <c r="L949" s="831">
        <v>1</v>
      </c>
      <c r="M949" s="831">
        <v>3071.1545454545453</v>
      </c>
      <c r="N949" s="831"/>
      <c r="O949" s="831"/>
      <c r="P949" s="827"/>
      <c r="Q949" s="832"/>
    </row>
    <row r="950" spans="1:17" ht="14.45" customHeight="1" x14ac:dyDescent="0.2">
      <c r="A950" s="821" t="s">
        <v>571</v>
      </c>
      <c r="B950" s="822" t="s">
        <v>6430</v>
      </c>
      <c r="C950" s="822" t="s">
        <v>4964</v>
      </c>
      <c r="D950" s="822" t="s">
        <v>5256</v>
      </c>
      <c r="E950" s="822" t="s">
        <v>5257</v>
      </c>
      <c r="F950" s="831"/>
      <c r="G950" s="831"/>
      <c r="H950" s="831"/>
      <c r="I950" s="831"/>
      <c r="J950" s="831"/>
      <c r="K950" s="831"/>
      <c r="L950" s="831"/>
      <c r="M950" s="831"/>
      <c r="N950" s="831">
        <v>10</v>
      </c>
      <c r="O950" s="831">
        <v>3339.1</v>
      </c>
      <c r="P950" s="827"/>
      <c r="Q950" s="832">
        <v>333.90999999999997</v>
      </c>
    </row>
    <row r="951" spans="1:17" ht="14.45" customHeight="1" x14ac:dyDescent="0.2">
      <c r="A951" s="821" t="s">
        <v>571</v>
      </c>
      <c r="B951" s="822" t="s">
        <v>6430</v>
      </c>
      <c r="C951" s="822" t="s">
        <v>4964</v>
      </c>
      <c r="D951" s="822" t="s">
        <v>5258</v>
      </c>
      <c r="E951" s="822"/>
      <c r="F951" s="831">
        <v>11.6</v>
      </c>
      <c r="G951" s="831">
        <v>4357.7</v>
      </c>
      <c r="H951" s="831"/>
      <c r="I951" s="831">
        <v>375.66379310344826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571</v>
      </c>
      <c r="B952" s="822" t="s">
        <v>6430</v>
      </c>
      <c r="C952" s="822" t="s">
        <v>4964</v>
      </c>
      <c r="D952" s="822" t="s">
        <v>5260</v>
      </c>
      <c r="E952" s="822" t="s">
        <v>1065</v>
      </c>
      <c r="F952" s="831">
        <v>1</v>
      </c>
      <c r="G952" s="831">
        <v>9158.27</v>
      </c>
      <c r="H952" s="831">
        <v>0.5</v>
      </c>
      <c r="I952" s="831">
        <v>9158.27</v>
      </c>
      <c r="J952" s="831">
        <v>2</v>
      </c>
      <c r="K952" s="831">
        <v>18316.54</v>
      </c>
      <c r="L952" s="831">
        <v>1</v>
      </c>
      <c r="M952" s="831">
        <v>9158.27</v>
      </c>
      <c r="N952" s="831">
        <v>4</v>
      </c>
      <c r="O952" s="831">
        <v>36633.08</v>
      </c>
      <c r="P952" s="827">
        <v>2</v>
      </c>
      <c r="Q952" s="832">
        <v>9158.27</v>
      </c>
    </row>
    <row r="953" spans="1:17" ht="14.45" customHeight="1" x14ac:dyDescent="0.2">
      <c r="A953" s="821" t="s">
        <v>571</v>
      </c>
      <c r="B953" s="822" t="s">
        <v>6430</v>
      </c>
      <c r="C953" s="822" t="s">
        <v>4964</v>
      </c>
      <c r="D953" s="822" t="s">
        <v>5262</v>
      </c>
      <c r="E953" s="822" t="s">
        <v>1538</v>
      </c>
      <c r="F953" s="831"/>
      <c r="G953" s="831"/>
      <c r="H953" s="831"/>
      <c r="I953" s="831"/>
      <c r="J953" s="831">
        <v>2.7</v>
      </c>
      <c r="K953" s="831">
        <v>536.93999999999994</v>
      </c>
      <c r="L953" s="831">
        <v>1</v>
      </c>
      <c r="M953" s="831">
        <v>198.86666666666665</v>
      </c>
      <c r="N953" s="831">
        <v>0.89999999999999991</v>
      </c>
      <c r="O953" s="831">
        <v>176.42000000000002</v>
      </c>
      <c r="P953" s="827">
        <v>0.32856557529705371</v>
      </c>
      <c r="Q953" s="832">
        <v>196.02222222222227</v>
      </c>
    </row>
    <row r="954" spans="1:17" ht="14.45" customHeight="1" x14ac:dyDescent="0.2">
      <c r="A954" s="821" t="s">
        <v>571</v>
      </c>
      <c r="B954" s="822" t="s">
        <v>6430</v>
      </c>
      <c r="C954" s="822" t="s">
        <v>4964</v>
      </c>
      <c r="D954" s="822" t="s">
        <v>5263</v>
      </c>
      <c r="E954" s="822"/>
      <c r="F954" s="831">
        <v>8</v>
      </c>
      <c r="G954" s="831">
        <v>343.04</v>
      </c>
      <c r="H954" s="831"/>
      <c r="I954" s="831">
        <v>42.88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571</v>
      </c>
      <c r="B955" s="822" t="s">
        <v>6430</v>
      </c>
      <c r="C955" s="822" t="s">
        <v>4964</v>
      </c>
      <c r="D955" s="822" t="s">
        <v>5265</v>
      </c>
      <c r="E955" s="822" t="s">
        <v>2316</v>
      </c>
      <c r="F955" s="831">
        <v>19</v>
      </c>
      <c r="G955" s="831">
        <v>1464.76</v>
      </c>
      <c r="H955" s="831"/>
      <c r="I955" s="831">
        <v>77.092631578947362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571</v>
      </c>
      <c r="B956" s="822" t="s">
        <v>6430</v>
      </c>
      <c r="C956" s="822" t="s">
        <v>4964</v>
      </c>
      <c r="D956" s="822" t="s">
        <v>5266</v>
      </c>
      <c r="E956" s="822" t="s">
        <v>5267</v>
      </c>
      <c r="F956" s="831">
        <v>21.8</v>
      </c>
      <c r="G956" s="831">
        <v>5256.93</v>
      </c>
      <c r="H956" s="831">
        <v>0.64333914226832389</v>
      </c>
      <c r="I956" s="831">
        <v>241.14357798165139</v>
      </c>
      <c r="J956" s="831">
        <v>45</v>
      </c>
      <c r="K956" s="831">
        <v>8171.32</v>
      </c>
      <c r="L956" s="831">
        <v>1</v>
      </c>
      <c r="M956" s="831">
        <v>181.58488888888888</v>
      </c>
      <c r="N956" s="831">
        <v>38.300000000000011</v>
      </c>
      <c r="O956" s="831">
        <v>7802.5599999999977</v>
      </c>
      <c r="P956" s="827">
        <v>0.9548714283616353</v>
      </c>
      <c r="Q956" s="832">
        <v>203.72219321148813</v>
      </c>
    </row>
    <row r="957" spans="1:17" ht="14.45" customHeight="1" x14ac:dyDescent="0.2">
      <c r="A957" s="821" t="s">
        <v>571</v>
      </c>
      <c r="B957" s="822" t="s">
        <v>6430</v>
      </c>
      <c r="C957" s="822" t="s">
        <v>4964</v>
      </c>
      <c r="D957" s="822" t="s">
        <v>6433</v>
      </c>
      <c r="E957" s="822" t="s">
        <v>6434</v>
      </c>
      <c r="F957" s="831"/>
      <c r="G957" s="831"/>
      <c r="H957" s="831"/>
      <c r="I957" s="831"/>
      <c r="J957" s="831">
        <v>1.7</v>
      </c>
      <c r="K957" s="831">
        <v>5548.35</v>
      </c>
      <c r="L957" s="831">
        <v>1</v>
      </c>
      <c r="M957" s="831">
        <v>3263.7352941176473</v>
      </c>
      <c r="N957" s="831"/>
      <c r="O957" s="831"/>
      <c r="P957" s="827"/>
      <c r="Q957" s="832"/>
    </row>
    <row r="958" spans="1:17" ht="14.45" customHeight="1" x14ac:dyDescent="0.2">
      <c r="A958" s="821" t="s">
        <v>571</v>
      </c>
      <c r="B958" s="822" t="s">
        <v>6430</v>
      </c>
      <c r="C958" s="822" t="s">
        <v>4964</v>
      </c>
      <c r="D958" s="822" t="s">
        <v>6435</v>
      </c>
      <c r="E958" s="822" t="s">
        <v>6436</v>
      </c>
      <c r="F958" s="831"/>
      <c r="G958" s="831"/>
      <c r="H958" s="831"/>
      <c r="I958" s="831"/>
      <c r="J958" s="831">
        <v>0.89999999999999991</v>
      </c>
      <c r="K958" s="831">
        <v>53.180000000000007</v>
      </c>
      <c r="L958" s="831">
        <v>1</v>
      </c>
      <c r="M958" s="831">
        <v>59.088888888888903</v>
      </c>
      <c r="N958" s="831"/>
      <c r="O958" s="831"/>
      <c r="P958" s="827"/>
      <c r="Q958" s="832"/>
    </row>
    <row r="959" spans="1:17" ht="14.45" customHeight="1" x14ac:dyDescent="0.2">
      <c r="A959" s="821" t="s">
        <v>571</v>
      </c>
      <c r="B959" s="822" t="s">
        <v>6430</v>
      </c>
      <c r="C959" s="822" t="s">
        <v>4964</v>
      </c>
      <c r="D959" s="822" t="s">
        <v>5274</v>
      </c>
      <c r="E959" s="822" t="s">
        <v>5275</v>
      </c>
      <c r="F959" s="831">
        <v>69</v>
      </c>
      <c r="G959" s="831">
        <v>3044.97</v>
      </c>
      <c r="H959" s="831"/>
      <c r="I959" s="831">
        <v>44.129999999999995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571</v>
      </c>
      <c r="B960" s="822" t="s">
        <v>6430</v>
      </c>
      <c r="C960" s="822" t="s">
        <v>4964</v>
      </c>
      <c r="D960" s="822" t="s">
        <v>5276</v>
      </c>
      <c r="E960" s="822" t="s">
        <v>5277</v>
      </c>
      <c r="F960" s="831">
        <v>0.89999999999999991</v>
      </c>
      <c r="G960" s="831">
        <v>688.68000000000006</v>
      </c>
      <c r="H960" s="831">
        <v>0.25598727274754762</v>
      </c>
      <c r="I960" s="831">
        <v>765.20000000000016</v>
      </c>
      <c r="J960" s="831">
        <v>3.8999999999999995</v>
      </c>
      <c r="K960" s="831">
        <v>2690.2900000000004</v>
      </c>
      <c r="L960" s="831">
        <v>1</v>
      </c>
      <c r="M960" s="831">
        <v>689.81794871794887</v>
      </c>
      <c r="N960" s="831">
        <v>1.2</v>
      </c>
      <c r="O960" s="831">
        <v>866.79</v>
      </c>
      <c r="P960" s="827">
        <v>0.32219203134234592</v>
      </c>
      <c r="Q960" s="832">
        <v>722.32500000000005</v>
      </c>
    </row>
    <row r="961" spans="1:17" ht="14.45" customHeight="1" x14ac:dyDescent="0.2">
      <c r="A961" s="821" t="s">
        <v>571</v>
      </c>
      <c r="B961" s="822" t="s">
        <v>6430</v>
      </c>
      <c r="C961" s="822" t="s">
        <v>4964</v>
      </c>
      <c r="D961" s="822" t="s">
        <v>6437</v>
      </c>
      <c r="E961" s="822"/>
      <c r="F961" s="831">
        <v>8</v>
      </c>
      <c r="G961" s="831">
        <v>739.92000000000007</v>
      </c>
      <c r="H961" s="831"/>
      <c r="I961" s="831">
        <v>92.490000000000009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571</v>
      </c>
      <c r="B962" s="822" t="s">
        <v>6430</v>
      </c>
      <c r="C962" s="822" t="s">
        <v>4964</v>
      </c>
      <c r="D962" s="822" t="s">
        <v>6438</v>
      </c>
      <c r="E962" s="822" t="s">
        <v>6439</v>
      </c>
      <c r="F962" s="831">
        <v>0.2</v>
      </c>
      <c r="G962" s="831">
        <v>315.94</v>
      </c>
      <c r="H962" s="831"/>
      <c r="I962" s="831">
        <v>1579.6999999999998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571</v>
      </c>
      <c r="B963" s="822" t="s">
        <v>6430</v>
      </c>
      <c r="C963" s="822" t="s">
        <v>4964</v>
      </c>
      <c r="D963" s="822" t="s">
        <v>5281</v>
      </c>
      <c r="E963" s="822" t="s">
        <v>5282</v>
      </c>
      <c r="F963" s="831"/>
      <c r="G963" s="831"/>
      <c r="H963" s="831"/>
      <c r="I963" s="831"/>
      <c r="J963" s="831">
        <v>0.8</v>
      </c>
      <c r="K963" s="831">
        <v>313.44</v>
      </c>
      <c r="L963" s="831">
        <v>1</v>
      </c>
      <c r="M963" s="831">
        <v>391.79999999999995</v>
      </c>
      <c r="N963" s="831"/>
      <c r="O963" s="831"/>
      <c r="P963" s="827"/>
      <c r="Q963" s="832"/>
    </row>
    <row r="964" spans="1:17" ht="14.45" customHeight="1" x14ac:dyDescent="0.2">
      <c r="A964" s="821" t="s">
        <v>571</v>
      </c>
      <c r="B964" s="822" t="s">
        <v>6430</v>
      </c>
      <c r="C964" s="822" t="s">
        <v>4964</v>
      </c>
      <c r="D964" s="822" t="s">
        <v>5283</v>
      </c>
      <c r="E964" s="822" t="s">
        <v>5284</v>
      </c>
      <c r="F964" s="831"/>
      <c r="G964" s="831"/>
      <c r="H964" s="831"/>
      <c r="I964" s="831"/>
      <c r="J964" s="831">
        <v>7</v>
      </c>
      <c r="K964" s="831">
        <v>767.2</v>
      </c>
      <c r="L964" s="831">
        <v>1</v>
      </c>
      <c r="M964" s="831">
        <v>109.60000000000001</v>
      </c>
      <c r="N964" s="831"/>
      <c r="O964" s="831"/>
      <c r="P964" s="827"/>
      <c r="Q964" s="832"/>
    </row>
    <row r="965" spans="1:17" ht="14.45" customHeight="1" x14ac:dyDescent="0.2">
      <c r="A965" s="821" t="s">
        <v>571</v>
      </c>
      <c r="B965" s="822" t="s">
        <v>6430</v>
      </c>
      <c r="C965" s="822" t="s">
        <v>4964</v>
      </c>
      <c r="D965" s="822" t="s">
        <v>5285</v>
      </c>
      <c r="E965" s="822" t="s">
        <v>5286</v>
      </c>
      <c r="F965" s="831">
        <v>0.3</v>
      </c>
      <c r="G965" s="831">
        <v>231.64</v>
      </c>
      <c r="H965" s="831">
        <v>0.2655599756955988</v>
      </c>
      <c r="I965" s="831">
        <v>772.13333333333333</v>
      </c>
      <c r="J965" s="831">
        <v>1.6</v>
      </c>
      <c r="K965" s="831">
        <v>872.27</v>
      </c>
      <c r="L965" s="831">
        <v>1</v>
      </c>
      <c r="M965" s="831">
        <v>545.16874999999993</v>
      </c>
      <c r="N965" s="831">
        <v>1</v>
      </c>
      <c r="O965" s="831">
        <v>671.02</v>
      </c>
      <c r="P965" s="827">
        <v>0.76928015408073191</v>
      </c>
      <c r="Q965" s="832">
        <v>671.02</v>
      </c>
    </row>
    <row r="966" spans="1:17" ht="14.45" customHeight="1" x14ac:dyDescent="0.2">
      <c r="A966" s="821" t="s">
        <v>571</v>
      </c>
      <c r="B966" s="822" t="s">
        <v>6430</v>
      </c>
      <c r="C966" s="822" t="s">
        <v>4964</v>
      </c>
      <c r="D966" s="822" t="s">
        <v>5287</v>
      </c>
      <c r="E966" s="822" t="s">
        <v>5288</v>
      </c>
      <c r="F966" s="831">
        <v>2</v>
      </c>
      <c r="G966" s="831">
        <v>857.48</v>
      </c>
      <c r="H966" s="831">
        <v>2.239494371751678</v>
      </c>
      <c r="I966" s="831">
        <v>428.74</v>
      </c>
      <c r="J966" s="831">
        <v>2.2999999999999998</v>
      </c>
      <c r="K966" s="831">
        <v>382.89</v>
      </c>
      <c r="L966" s="831">
        <v>1</v>
      </c>
      <c r="M966" s="831">
        <v>166.47391304347826</v>
      </c>
      <c r="N966" s="831">
        <v>0.4</v>
      </c>
      <c r="O966" s="831">
        <v>127.6</v>
      </c>
      <c r="P966" s="827">
        <v>0.33325498184857272</v>
      </c>
      <c r="Q966" s="832">
        <v>318.99999999999994</v>
      </c>
    </row>
    <row r="967" spans="1:17" ht="14.45" customHeight="1" x14ac:dyDescent="0.2">
      <c r="A967" s="821" t="s">
        <v>571</v>
      </c>
      <c r="B967" s="822" t="s">
        <v>6430</v>
      </c>
      <c r="C967" s="822" t="s">
        <v>4964</v>
      </c>
      <c r="D967" s="822" t="s">
        <v>5289</v>
      </c>
      <c r="E967" s="822" t="s">
        <v>1558</v>
      </c>
      <c r="F967" s="831"/>
      <c r="G967" s="831"/>
      <c r="H967" s="831"/>
      <c r="I967" s="831"/>
      <c r="J967" s="831">
        <v>8</v>
      </c>
      <c r="K967" s="831">
        <v>423.04</v>
      </c>
      <c r="L967" s="831">
        <v>1</v>
      </c>
      <c r="M967" s="831">
        <v>52.88</v>
      </c>
      <c r="N967" s="831">
        <v>15</v>
      </c>
      <c r="O967" s="831">
        <v>793.2</v>
      </c>
      <c r="P967" s="827">
        <v>1.875</v>
      </c>
      <c r="Q967" s="832">
        <v>52.88</v>
      </c>
    </row>
    <row r="968" spans="1:17" ht="14.45" customHeight="1" x14ac:dyDescent="0.2">
      <c r="A968" s="821" t="s">
        <v>571</v>
      </c>
      <c r="B968" s="822" t="s">
        <v>6430</v>
      </c>
      <c r="C968" s="822" t="s">
        <v>4964</v>
      </c>
      <c r="D968" s="822" t="s">
        <v>5290</v>
      </c>
      <c r="E968" s="822" t="s">
        <v>5288</v>
      </c>
      <c r="F968" s="831"/>
      <c r="G968" s="831"/>
      <c r="H968" s="831"/>
      <c r="I968" s="831"/>
      <c r="J968" s="831">
        <v>0.6</v>
      </c>
      <c r="K968" s="831">
        <v>176.88</v>
      </c>
      <c r="L968" s="831">
        <v>1</v>
      </c>
      <c r="M968" s="831">
        <v>294.8</v>
      </c>
      <c r="N968" s="831"/>
      <c r="O968" s="831"/>
      <c r="P968" s="827"/>
      <c r="Q968" s="832"/>
    </row>
    <row r="969" spans="1:17" ht="14.45" customHeight="1" x14ac:dyDescent="0.2">
      <c r="A969" s="821" t="s">
        <v>571</v>
      </c>
      <c r="B969" s="822" t="s">
        <v>6430</v>
      </c>
      <c r="C969" s="822" t="s">
        <v>4964</v>
      </c>
      <c r="D969" s="822" t="s">
        <v>5291</v>
      </c>
      <c r="E969" s="822" t="s">
        <v>5292</v>
      </c>
      <c r="F969" s="831"/>
      <c r="G969" s="831"/>
      <c r="H969" s="831"/>
      <c r="I969" s="831"/>
      <c r="J969" s="831"/>
      <c r="K969" s="831"/>
      <c r="L969" s="831"/>
      <c r="M969" s="831"/>
      <c r="N969" s="831">
        <v>38.399999999999991</v>
      </c>
      <c r="O969" s="831">
        <v>18243.239999999998</v>
      </c>
      <c r="P969" s="827"/>
      <c r="Q969" s="832">
        <v>475.08437500000008</v>
      </c>
    </row>
    <row r="970" spans="1:17" ht="14.45" customHeight="1" x14ac:dyDescent="0.2">
      <c r="A970" s="821" t="s">
        <v>571</v>
      </c>
      <c r="B970" s="822" t="s">
        <v>6430</v>
      </c>
      <c r="C970" s="822" t="s">
        <v>4964</v>
      </c>
      <c r="D970" s="822" t="s">
        <v>5293</v>
      </c>
      <c r="E970" s="822" t="s">
        <v>5294</v>
      </c>
      <c r="F970" s="831">
        <v>6</v>
      </c>
      <c r="G970" s="831">
        <v>12577.06</v>
      </c>
      <c r="H970" s="831">
        <v>6.6606964120217134</v>
      </c>
      <c r="I970" s="831">
        <v>2096.1766666666667</v>
      </c>
      <c r="J970" s="831">
        <v>1.7000000000000002</v>
      </c>
      <c r="K970" s="831">
        <v>1888.25</v>
      </c>
      <c r="L970" s="831">
        <v>1</v>
      </c>
      <c r="M970" s="831">
        <v>1110.7352941176468</v>
      </c>
      <c r="N970" s="831"/>
      <c r="O970" s="831"/>
      <c r="P970" s="827"/>
      <c r="Q970" s="832"/>
    </row>
    <row r="971" spans="1:17" ht="14.45" customHeight="1" x14ac:dyDescent="0.2">
      <c r="A971" s="821" t="s">
        <v>571</v>
      </c>
      <c r="B971" s="822" t="s">
        <v>6430</v>
      </c>
      <c r="C971" s="822" t="s">
        <v>4964</v>
      </c>
      <c r="D971" s="822" t="s">
        <v>5295</v>
      </c>
      <c r="E971" s="822" t="s">
        <v>1542</v>
      </c>
      <c r="F971" s="831"/>
      <c r="G971" s="831"/>
      <c r="H971" s="831"/>
      <c r="I971" s="831"/>
      <c r="J971" s="831">
        <v>42</v>
      </c>
      <c r="K971" s="831">
        <v>1403.6399999999999</v>
      </c>
      <c r="L971" s="831">
        <v>1</v>
      </c>
      <c r="M971" s="831">
        <v>33.419999999999995</v>
      </c>
      <c r="N971" s="831">
        <v>11</v>
      </c>
      <c r="O971" s="831">
        <v>324.17</v>
      </c>
      <c r="P971" s="827">
        <v>0.23094953121883108</v>
      </c>
      <c r="Q971" s="832">
        <v>29.470000000000002</v>
      </c>
    </row>
    <row r="972" spans="1:17" ht="14.45" customHeight="1" x14ac:dyDescent="0.2">
      <c r="A972" s="821" t="s">
        <v>571</v>
      </c>
      <c r="B972" s="822" t="s">
        <v>6430</v>
      </c>
      <c r="C972" s="822" t="s">
        <v>4964</v>
      </c>
      <c r="D972" s="822" t="s">
        <v>5297</v>
      </c>
      <c r="E972" s="822" t="s">
        <v>1533</v>
      </c>
      <c r="F972" s="831"/>
      <c r="G972" s="831"/>
      <c r="H972" s="831"/>
      <c r="I972" s="831"/>
      <c r="J972" s="831">
        <v>1.7000000000000002</v>
      </c>
      <c r="K972" s="831">
        <v>779.79</v>
      </c>
      <c r="L972" s="831">
        <v>1</v>
      </c>
      <c r="M972" s="831">
        <v>458.69999999999993</v>
      </c>
      <c r="N972" s="831">
        <v>1.5</v>
      </c>
      <c r="O972" s="831">
        <v>3187.1</v>
      </c>
      <c r="P972" s="827">
        <v>4.0871260211082472</v>
      </c>
      <c r="Q972" s="832">
        <v>2124.7333333333331</v>
      </c>
    </row>
    <row r="973" spans="1:17" ht="14.45" customHeight="1" x14ac:dyDescent="0.2">
      <c r="A973" s="821" t="s">
        <v>571</v>
      </c>
      <c r="B973" s="822" t="s">
        <v>6430</v>
      </c>
      <c r="C973" s="822" t="s">
        <v>4964</v>
      </c>
      <c r="D973" s="822" t="s">
        <v>5298</v>
      </c>
      <c r="E973" s="822" t="s">
        <v>5299</v>
      </c>
      <c r="F973" s="831">
        <v>2.5</v>
      </c>
      <c r="G973" s="831">
        <v>8159.34</v>
      </c>
      <c r="H973" s="831">
        <v>5.6215095249578004</v>
      </c>
      <c r="I973" s="831">
        <v>3263.7359999999999</v>
      </c>
      <c r="J973" s="831">
        <v>1.3</v>
      </c>
      <c r="K973" s="831">
        <v>1451.45</v>
      </c>
      <c r="L973" s="831">
        <v>1</v>
      </c>
      <c r="M973" s="831">
        <v>1116.5</v>
      </c>
      <c r="N973" s="831"/>
      <c r="O973" s="831"/>
      <c r="P973" s="827"/>
      <c r="Q973" s="832"/>
    </row>
    <row r="974" spans="1:17" ht="14.45" customHeight="1" x14ac:dyDescent="0.2">
      <c r="A974" s="821" t="s">
        <v>571</v>
      </c>
      <c r="B974" s="822" t="s">
        <v>6430</v>
      </c>
      <c r="C974" s="822" t="s">
        <v>4964</v>
      </c>
      <c r="D974" s="822" t="s">
        <v>5300</v>
      </c>
      <c r="E974" s="822" t="s">
        <v>1548</v>
      </c>
      <c r="F974" s="831"/>
      <c r="G974" s="831"/>
      <c r="H974" s="831"/>
      <c r="I974" s="831"/>
      <c r="J974" s="831">
        <v>2.2000000000000002</v>
      </c>
      <c r="K974" s="831">
        <v>338.8</v>
      </c>
      <c r="L974" s="831">
        <v>1</v>
      </c>
      <c r="M974" s="831">
        <v>154</v>
      </c>
      <c r="N974" s="831">
        <v>0.4</v>
      </c>
      <c r="O974" s="831">
        <v>60.31</v>
      </c>
      <c r="P974" s="827">
        <v>0.17801062573789847</v>
      </c>
      <c r="Q974" s="832">
        <v>150.77500000000001</v>
      </c>
    </row>
    <row r="975" spans="1:17" ht="14.45" customHeight="1" x14ac:dyDescent="0.2">
      <c r="A975" s="821" t="s">
        <v>571</v>
      </c>
      <c r="B975" s="822" t="s">
        <v>6430</v>
      </c>
      <c r="C975" s="822" t="s">
        <v>4964</v>
      </c>
      <c r="D975" s="822" t="s">
        <v>5301</v>
      </c>
      <c r="E975" s="822" t="s">
        <v>1548</v>
      </c>
      <c r="F975" s="831"/>
      <c r="G975" s="831"/>
      <c r="H975" s="831"/>
      <c r="I975" s="831"/>
      <c r="J975" s="831">
        <v>8.6999999999999993</v>
      </c>
      <c r="K975" s="831">
        <v>2288.69</v>
      </c>
      <c r="L975" s="831">
        <v>1</v>
      </c>
      <c r="M975" s="831">
        <v>263.06781609195406</v>
      </c>
      <c r="N975" s="831">
        <v>6.2</v>
      </c>
      <c r="O975" s="831">
        <v>1636.8</v>
      </c>
      <c r="P975" s="827">
        <v>0.71516893943697046</v>
      </c>
      <c r="Q975" s="832">
        <v>264</v>
      </c>
    </row>
    <row r="976" spans="1:17" ht="14.45" customHeight="1" x14ac:dyDescent="0.2">
      <c r="A976" s="821" t="s">
        <v>571</v>
      </c>
      <c r="B976" s="822" t="s">
        <v>6430</v>
      </c>
      <c r="C976" s="822" t="s">
        <v>4964</v>
      </c>
      <c r="D976" s="822" t="s">
        <v>5303</v>
      </c>
      <c r="E976" s="822" t="s">
        <v>5304</v>
      </c>
      <c r="F976" s="831"/>
      <c r="G976" s="831"/>
      <c r="H976" s="831"/>
      <c r="I976" s="831"/>
      <c r="J976" s="831">
        <v>19.400000000000002</v>
      </c>
      <c r="K976" s="831">
        <v>2575.9599999999996</v>
      </c>
      <c r="L976" s="831">
        <v>1</v>
      </c>
      <c r="M976" s="831">
        <v>132.78144329896904</v>
      </c>
      <c r="N976" s="831">
        <v>21.600000000000005</v>
      </c>
      <c r="O976" s="831">
        <v>2840.7499999999995</v>
      </c>
      <c r="P976" s="827">
        <v>1.1027927452289632</v>
      </c>
      <c r="Q976" s="832">
        <v>131.51620370370364</v>
      </c>
    </row>
    <row r="977" spans="1:17" ht="14.45" customHeight="1" x14ac:dyDescent="0.2">
      <c r="A977" s="821" t="s">
        <v>571</v>
      </c>
      <c r="B977" s="822" t="s">
        <v>6430</v>
      </c>
      <c r="C977" s="822" t="s">
        <v>4964</v>
      </c>
      <c r="D977" s="822" t="s">
        <v>5305</v>
      </c>
      <c r="E977" s="822" t="s">
        <v>5306</v>
      </c>
      <c r="F977" s="831"/>
      <c r="G977" s="831"/>
      <c r="H977" s="831"/>
      <c r="I977" s="831"/>
      <c r="J977" s="831"/>
      <c r="K977" s="831"/>
      <c r="L977" s="831"/>
      <c r="M977" s="831"/>
      <c r="N977" s="831">
        <v>1</v>
      </c>
      <c r="O977" s="831">
        <v>2125.6</v>
      </c>
      <c r="P977" s="827"/>
      <c r="Q977" s="832">
        <v>2125.6</v>
      </c>
    </row>
    <row r="978" spans="1:17" ht="14.45" customHeight="1" x14ac:dyDescent="0.2">
      <c r="A978" s="821" t="s">
        <v>571</v>
      </c>
      <c r="B978" s="822" t="s">
        <v>6430</v>
      </c>
      <c r="C978" s="822" t="s">
        <v>4964</v>
      </c>
      <c r="D978" s="822" t="s">
        <v>6440</v>
      </c>
      <c r="E978" s="822" t="s">
        <v>1144</v>
      </c>
      <c r="F978" s="831"/>
      <c r="G978" s="831"/>
      <c r="H978" s="831"/>
      <c r="I978" s="831"/>
      <c r="J978" s="831"/>
      <c r="K978" s="831"/>
      <c r="L978" s="831"/>
      <c r="M978" s="831"/>
      <c r="N978" s="831">
        <v>15</v>
      </c>
      <c r="O978" s="831">
        <v>1425.75</v>
      </c>
      <c r="P978" s="827"/>
      <c r="Q978" s="832">
        <v>95.05</v>
      </c>
    </row>
    <row r="979" spans="1:17" ht="14.45" customHeight="1" x14ac:dyDescent="0.2">
      <c r="A979" s="821" t="s">
        <v>571</v>
      </c>
      <c r="B979" s="822" t="s">
        <v>6430</v>
      </c>
      <c r="C979" s="822" t="s">
        <v>4964</v>
      </c>
      <c r="D979" s="822" t="s">
        <v>5308</v>
      </c>
      <c r="E979" s="822" t="s">
        <v>5309</v>
      </c>
      <c r="F979" s="831"/>
      <c r="G979" s="831"/>
      <c r="H979" s="831"/>
      <c r="I979" s="831"/>
      <c r="J979" s="831">
        <v>0.8</v>
      </c>
      <c r="K979" s="831">
        <v>1303.94</v>
      </c>
      <c r="L979" s="831">
        <v>1</v>
      </c>
      <c r="M979" s="831">
        <v>1629.925</v>
      </c>
      <c r="N979" s="831"/>
      <c r="O979" s="831"/>
      <c r="P979" s="827"/>
      <c r="Q979" s="832"/>
    </row>
    <row r="980" spans="1:17" ht="14.45" customHeight="1" x14ac:dyDescent="0.2">
      <c r="A980" s="821" t="s">
        <v>571</v>
      </c>
      <c r="B980" s="822" t="s">
        <v>6430</v>
      </c>
      <c r="C980" s="822" t="s">
        <v>4964</v>
      </c>
      <c r="D980" s="822" t="s">
        <v>5310</v>
      </c>
      <c r="E980" s="822" t="s">
        <v>5311</v>
      </c>
      <c r="F980" s="831"/>
      <c r="G980" s="831"/>
      <c r="H980" s="831"/>
      <c r="I980" s="831"/>
      <c r="J980" s="831">
        <v>0</v>
      </c>
      <c r="K980" s="831">
        <v>0</v>
      </c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571</v>
      </c>
      <c r="B981" s="822" t="s">
        <v>6430</v>
      </c>
      <c r="C981" s="822" t="s">
        <v>4964</v>
      </c>
      <c r="D981" s="822" t="s">
        <v>5312</v>
      </c>
      <c r="E981" s="822" t="s">
        <v>1067</v>
      </c>
      <c r="F981" s="831">
        <v>1</v>
      </c>
      <c r="G981" s="831">
        <v>9924</v>
      </c>
      <c r="H981" s="831"/>
      <c r="I981" s="831">
        <v>9924</v>
      </c>
      <c r="J981" s="831"/>
      <c r="K981" s="831"/>
      <c r="L981" s="831"/>
      <c r="M981" s="831"/>
      <c r="N981" s="831"/>
      <c r="O981" s="831"/>
      <c r="P981" s="827"/>
      <c r="Q981" s="832"/>
    </row>
    <row r="982" spans="1:17" ht="14.45" customHeight="1" x14ac:dyDescent="0.2">
      <c r="A982" s="821" t="s">
        <v>571</v>
      </c>
      <c r="B982" s="822" t="s">
        <v>6430</v>
      </c>
      <c r="C982" s="822" t="s">
        <v>4964</v>
      </c>
      <c r="D982" s="822" t="s">
        <v>5313</v>
      </c>
      <c r="E982" s="822" t="s">
        <v>5314</v>
      </c>
      <c r="F982" s="831">
        <v>0.9</v>
      </c>
      <c r="G982" s="831">
        <v>19912.5</v>
      </c>
      <c r="H982" s="831"/>
      <c r="I982" s="831">
        <v>22125</v>
      </c>
      <c r="J982" s="831"/>
      <c r="K982" s="831"/>
      <c r="L982" s="831"/>
      <c r="M982" s="831"/>
      <c r="N982" s="831"/>
      <c r="O982" s="831"/>
      <c r="P982" s="827"/>
      <c r="Q982" s="832"/>
    </row>
    <row r="983" spans="1:17" ht="14.45" customHeight="1" x14ac:dyDescent="0.2">
      <c r="A983" s="821" t="s">
        <v>571</v>
      </c>
      <c r="B983" s="822" t="s">
        <v>6430</v>
      </c>
      <c r="C983" s="822" t="s">
        <v>4964</v>
      </c>
      <c r="D983" s="822" t="s">
        <v>5318</v>
      </c>
      <c r="E983" s="822" t="s">
        <v>1067</v>
      </c>
      <c r="F983" s="831"/>
      <c r="G983" s="831"/>
      <c r="H983" s="831"/>
      <c r="I983" s="831"/>
      <c r="J983" s="831">
        <v>2</v>
      </c>
      <c r="K983" s="831">
        <v>19848</v>
      </c>
      <c r="L983" s="831">
        <v>1</v>
      </c>
      <c r="M983" s="831">
        <v>9924</v>
      </c>
      <c r="N983" s="831">
        <v>1</v>
      </c>
      <c r="O983" s="831">
        <v>9276.36</v>
      </c>
      <c r="P983" s="827">
        <v>0.46737001209189843</v>
      </c>
      <c r="Q983" s="832">
        <v>9276.36</v>
      </c>
    </row>
    <row r="984" spans="1:17" ht="14.45" customHeight="1" x14ac:dyDescent="0.2">
      <c r="A984" s="821" t="s">
        <v>571</v>
      </c>
      <c r="B984" s="822" t="s">
        <v>6430</v>
      </c>
      <c r="C984" s="822" t="s">
        <v>4964</v>
      </c>
      <c r="D984" s="822" t="s">
        <v>5319</v>
      </c>
      <c r="E984" s="822" t="s">
        <v>1067</v>
      </c>
      <c r="F984" s="831"/>
      <c r="G984" s="831"/>
      <c r="H984" s="831"/>
      <c r="I984" s="831"/>
      <c r="J984" s="831">
        <v>8</v>
      </c>
      <c r="K984" s="831">
        <v>37805.26</v>
      </c>
      <c r="L984" s="831">
        <v>1</v>
      </c>
      <c r="M984" s="831">
        <v>4725.6575000000003</v>
      </c>
      <c r="N984" s="831">
        <v>6</v>
      </c>
      <c r="O984" s="831">
        <v>29228.720000000001</v>
      </c>
      <c r="P984" s="827">
        <v>0.77313897589912095</v>
      </c>
      <c r="Q984" s="832">
        <v>4871.4533333333338</v>
      </c>
    </row>
    <row r="985" spans="1:17" ht="14.45" customHeight="1" x14ac:dyDescent="0.2">
      <c r="A985" s="821" t="s">
        <v>571</v>
      </c>
      <c r="B985" s="822" t="s">
        <v>6430</v>
      </c>
      <c r="C985" s="822" t="s">
        <v>4964</v>
      </c>
      <c r="D985" s="822" t="s">
        <v>5320</v>
      </c>
      <c r="E985" s="822" t="s">
        <v>1122</v>
      </c>
      <c r="F985" s="831"/>
      <c r="G985" s="831"/>
      <c r="H985" s="831"/>
      <c r="I985" s="831"/>
      <c r="J985" s="831"/>
      <c r="K985" s="831"/>
      <c r="L985" s="831"/>
      <c r="M985" s="831"/>
      <c r="N985" s="831">
        <v>3</v>
      </c>
      <c r="O985" s="831">
        <v>277.47000000000003</v>
      </c>
      <c r="P985" s="827"/>
      <c r="Q985" s="832">
        <v>92.490000000000009</v>
      </c>
    </row>
    <row r="986" spans="1:17" ht="14.45" customHeight="1" x14ac:dyDescent="0.2">
      <c r="A986" s="821" t="s">
        <v>571</v>
      </c>
      <c r="B986" s="822" t="s">
        <v>6430</v>
      </c>
      <c r="C986" s="822" t="s">
        <v>4964</v>
      </c>
      <c r="D986" s="822" t="s">
        <v>5322</v>
      </c>
      <c r="E986" s="822" t="s">
        <v>1126</v>
      </c>
      <c r="F986" s="831"/>
      <c r="G986" s="831"/>
      <c r="H986" s="831"/>
      <c r="I986" s="831"/>
      <c r="J986" s="831"/>
      <c r="K986" s="831"/>
      <c r="L986" s="831"/>
      <c r="M986" s="831"/>
      <c r="N986" s="831">
        <v>4.6999999999999993</v>
      </c>
      <c r="O986" s="831">
        <v>3877.9800000000005</v>
      </c>
      <c r="P986" s="827"/>
      <c r="Q986" s="832">
        <v>825.10212765957465</v>
      </c>
    </row>
    <row r="987" spans="1:17" ht="14.45" customHeight="1" x14ac:dyDescent="0.2">
      <c r="A987" s="821" t="s">
        <v>571</v>
      </c>
      <c r="B987" s="822" t="s">
        <v>6430</v>
      </c>
      <c r="C987" s="822" t="s">
        <v>5324</v>
      </c>
      <c r="D987" s="822" t="s">
        <v>6441</v>
      </c>
      <c r="E987" s="822" t="s">
        <v>6442</v>
      </c>
      <c r="F987" s="831"/>
      <c r="G987" s="831"/>
      <c r="H987" s="831"/>
      <c r="I987" s="831"/>
      <c r="J987" s="831">
        <v>1</v>
      </c>
      <c r="K987" s="831">
        <v>1425.74</v>
      </c>
      <c r="L987" s="831">
        <v>1</v>
      </c>
      <c r="M987" s="831">
        <v>1425.74</v>
      </c>
      <c r="N987" s="831"/>
      <c r="O987" s="831"/>
      <c r="P987" s="827"/>
      <c r="Q987" s="832"/>
    </row>
    <row r="988" spans="1:17" ht="14.45" customHeight="1" x14ac:dyDescent="0.2">
      <c r="A988" s="821" t="s">
        <v>571</v>
      </c>
      <c r="B988" s="822" t="s">
        <v>6430</v>
      </c>
      <c r="C988" s="822" t="s">
        <v>5324</v>
      </c>
      <c r="D988" s="822" t="s">
        <v>5325</v>
      </c>
      <c r="E988" s="822" t="s">
        <v>5326</v>
      </c>
      <c r="F988" s="831">
        <v>230</v>
      </c>
      <c r="G988" s="831">
        <v>497393.84</v>
      </c>
      <c r="H988" s="831">
        <v>1.182086102183697</v>
      </c>
      <c r="I988" s="831">
        <v>2162.5819130434784</v>
      </c>
      <c r="J988" s="831">
        <v>193</v>
      </c>
      <c r="K988" s="831">
        <v>420776.32</v>
      </c>
      <c r="L988" s="831">
        <v>1</v>
      </c>
      <c r="M988" s="831">
        <v>2180.1881865284972</v>
      </c>
      <c r="N988" s="831">
        <v>150</v>
      </c>
      <c r="O988" s="831">
        <v>331695.25000000023</v>
      </c>
      <c r="P988" s="827">
        <v>0.78829352849514023</v>
      </c>
      <c r="Q988" s="832">
        <v>2211.3016666666681</v>
      </c>
    </row>
    <row r="989" spans="1:17" ht="14.45" customHeight="1" x14ac:dyDescent="0.2">
      <c r="A989" s="821" t="s">
        <v>571</v>
      </c>
      <c r="B989" s="822" t="s">
        <v>6430</v>
      </c>
      <c r="C989" s="822" t="s">
        <v>5324</v>
      </c>
      <c r="D989" s="822" t="s">
        <v>5327</v>
      </c>
      <c r="E989" s="822" t="s">
        <v>5328</v>
      </c>
      <c r="F989" s="831">
        <v>98</v>
      </c>
      <c r="G989" s="831">
        <v>259148.45</v>
      </c>
      <c r="H989" s="831">
        <v>0.44182055434822559</v>
      </c>
      <c r="I989" s="831">
        <v>2644.3719387755104</v>
      </c>
      <c r="J989" s="831">
        <v>220</v>
      </c>
      <c r="K989" s="831">
        <v>586546.84000000008</v>
      </c>
      <c r="L989" s="831">
        <v>1</v>
      </c>
      <c r="M989" s="831">
        <v>2666.1220000000003</v>
      </c>
      <c r="N989" s="831">
        <v>163</v>
      </c>
      <c r="O989" s="831">
        <v>439914.18000000005</v>
      </c>
      <c r="P989" s="827">
        <v>0.75000690481940024</v>
      </c>
      <c r="Q989" s="832">
        <v>2698.86</v>
      </c>
    </row>
    <row r="990" spans="1:17" ht="14.45" customHeight="1" x14ac:dyDescent="0.2">
      <c r="A990" s="821" t="s">
        <v>571</v>
      </c>
      <c r="B990" s="822" t="s">
        <v>6430</v>
      </c>
      <c r="C990" s="822" t="s">
        <v>5324</v>
      </c>
      <c r="D990" s="822" t="s">
        <v>5330</v>
      </c>
      <c r="E990" s="822" t="s">
        <v>5331</v>
      </c>
      <c r="F990" s="831">
        <v>6</v>
      </c>
      <c r="G990" s="831">
        <v>12993.88</v>
      </c>
      <c r="H990" s="831"/>
      <c r="I990" s="831">
        <v>2165.6466666666665</v>
      </c>
      <c r="J990" s="831"/>
      <c r="K990" s="831"/>
      <c r="L990" s="831"/>
      <c r="M990" s="831"/>
      <c r="N990" s="831">
        <v>13</v>
      </c>
      <c r="O990" s="831">
        <v>28664.239999999998</v>
      </c>
      <c r="P990" s="827"/>
      <c r="Q990" s="832">
        <v>2204.9415384615381</v>
      </c>
    </row>
    <row r="991" spans="1:17" ht="14.45" customHeight="1" x14ac:dyDescent="0.2">
      <c r="A991" s="821" t="s">
        <v>571</v>
      </c>
      <c r="B991" s="822" t="s">
        <v>6430</v>
      </c>
      <c r="C991" s="822" t="s">
        <v>5324</v>
      </c>
      <c r="D991" s="822" t="s">
        <v>5332</v>
      </c>
      <c r="E991" s="822" t="s">
        <v>5333</v>
      </c>
      <c r="F991" s="831">
        <v>2</v>
      </c>
      <c r="G991" s="831">
        <v>17804.72</v>
      </c>
      <c r="H991" s="831"/>
      <c r="I991" s="831">
        <v>8902.36</v>
      </c>
      <c r="J991" s="831"/>
      <c r="K991" s="831"/>
      <c r="L991" s="831"/>
      <c r="M991" s="831"/>
      <c r="N991" s="831">
        <v>1</v>
      </c>
      <c r="O991" s="831">
        <v>9095.51</v>
      </c>
      <c r="P991" s="827"/>
      <c r="Q991" s="832">
        <v>9095.51</v>
      </c>
    </row>
    <row r="992" spans="1:17" ht="14.45" customHeight="1" x14ac:dyDescent="0.2">
      <c r="A992" s="821" t="s">
        <v>571</v>
      </c>
      <c r="B992" s="822" t="s">
        <v>6430</v>
      </c>
      <c r="C992" s="822" t="s">
        <v>5324</v>
      </c>
      <c r="D992" s="822" t="s">
        <v>5334</v>
      </c>
      <c r="E992" s="822" t="s">
        <v>5335</v>
      </c>
      <c r="F992" s="831"/>
      <c r="G992" s="831"/>
      <c r="H992" s="831"/>
      <c r="I992" s="831"/>
      <c r="J992" s="831">
        <v>1</v>
      </c>
      <c r="K992" s="831">
        <v>10344.65</v>
      </c>
      <c r="L992" s="831">
        <v>1</v>
      </c>
      <c r="M992" s="831">
        <v>10344.65</v>
      </c>
      <c r="N992" s="831">
        <v>9</v>
      </c>
      <c r="O992" s="831">
        <v>93656.79</v>
      </c>
      <c r="P992" s="827">
        <v>9.053645120907909</v>
      </c>
      <c r="Q992" s="832">
        <v>10406.31</v>
      </c>
    </row>
    <row r="993" spans="1:17" ht="14.45" customHeight="1" x14ac:dyDescent="0.2">
      <c r="A993" s="821" t="s">
        <v>571</v>
      </c>
      <c r="B993" s="822" t="s">
        <v>6430</v>
      </c>
      <c r="C993" s="822" t="s">
        <v>5324</v>
      </c>
      <c r="D993" s="822" t="s">
        <v>5336</v>
      </c>
      <c r="E993" s="822" t="s">
        <v>5337</v>
      </c>
      <c r="F993" s="831">
        <v>22</v>
      </c>
      <c r="G993" s="831">
        <v>26706.38</v>
      </c>
      <c r="H993" s="831">
        <v>0.53141832310514536</v>
      </c>
      <c r="I993" s="831">
        <v>1213.9263636363637</v>
      </c>
      <c r="J993" s="831">
        <v>41</v>
      </c>
      <c r="K993" s="831">
        <v>50254.91</v>
      </c>
      <c r="L993" s="831">
        <v>1</v>
      </c>
      <c r="M993" s="831">
        <v>1225.729512195122</v>
      </c>
      <c r="N993" s="831">
        <v>29</v>
      </c>
      <c r="O993" s="831">
        <v>36090.590000000004</v>
      </c>
      <c r="P993" s="827">
        <v>0.71815052499347831</v>
      </c>
      <c r="Q993" s="832">
        <v>1244.5031034482761</v>
      </c>
    </row>
    <row r="994" spans="1:17" ht="14.45" customHeight="1" x14ac:dyDescent="0.2">
      <c r="A994" s="821" t="s">
        <v>571</v>
      </c>
      <c r="B994" s="822" t="s">
        <v>6430</v>
      </c>
      <c r="C994" s="822" t="s">
        <v>5324</v>
      </c>
      <c r="D994" s="822" t="s">
        <v>6443</v>
      </c>
      <c r="E994" s="822" t="s">
        <v>6444</v>
      </c>
      <c r="F994" s="831"/>
      <c r="G994" s="831"/>
      <c r="H994" s="831"/>
      <c r="I994" s="831"/>
      <c r="J994" s="831">
        <v>3</v>
      </c>
      <c r="K994" s="831">
        <v>749.88</v>
      </c>
      <c r="L994" s="831">
        <v>1</v>
      </c>
      <c r="M994" s="831">
        <v>249.96</v>
      </c>
      <c r="N994" s="831"/>
      <c r="O994" s="831"/>
      <c r="P994" s="827"/>
      <c r="Q994" s="832"/>
    </row>
    <row r="995" spans="1:17" ht="14.45" customHeight="1" x14ac:dyDescent="0.2">
      <c r="A995" s="821" t="s">
        <v>571</v>
      </c>
      <c r="B995" s="822" t="s">
        <v>6430</v>
      </c>
      <c r="C995" s="822" t="s">
        <v>5340</v>
      </c>
      <c r="D995" s="822" t="s">
        <v>5341</v>
      </c>
      <c r="E995" s="822" t="s">
        <v>5342</v>
      </c>
      <c r="F995" s="831">
        <v>104</v>
      </c>
      <c r="G995" s="831">
        <v>34317.919999999998</v>
      </c>
      <c r="H995" s="831">
        <v>1.3866666666666665</v>
      </c>
      <c r="I995" s="831">
        <v>329.97999999999996</v>
      </c>
      <c r="J995" s="831">
        <v>75</v>
      </c>
      <c r="K995" s="831">
        <v>24748.5</v>
      </c>
      <c r="L995" s="831">
        <v>1</v>
      </c>
      <c r="M995" s="831">
        <v>329.98</v>
      </c>
      <c r="N995" s="831">
        <v>30</v>
      </c>
      <c r="O995" s="831">
        <v>8450.6999999999989</v>
      </c>
      <c r="P995" s="827">
        <v>0.34146311897690762</v>
      </c>
      <c r="Q995" s="832">
        <v>281.68999999999994</v>
      </c>
    </row>
    <row r="996" spans="1:17" ht="14.45" customHeight="1" x14ac:dyDescent="0.2">
      <c r="A996" s="821" t="s">
        <v>571</v>
      </c>
      <c r="B996" s="822" t="s">
        <v>6430</v>
      </c>
      <c r="C996" s="822" t="s">
        <v>5340</v>
      </c>
      <c r="D996" s="822" t="s">
        <v>5341</v>
      </c>
      <c r="E996" s="822" t="s">
        <v>5343</v>
      </c>
      <c r="F996" s="831">
        <v>3</v>
      </c>
      <c r="G996" s="831">
        <v>989.94</v>
      </c>
      <c r="H996" s="831">
        <v>1.7571443785721894</v>
      </c>
      <c r="I996" s="831">
        <v>329.98</v>
      </c>
      <c r="J996" s="831">
        <v>2</v>
      </c>
      <c r="K996" s="831">
        <v>563.38</v>
      </c>
      <c r="L996" s="831">
        <v>1</v>
      </c>
      <c r="M996" s="831">
        <v>281.69</v>
      </c>
      <c r="N996" s="831">
        <v>18</v>
      </c>
      <c r="O996" s="831">
        <v>5070.42</v>
      </c>
      <c r="P996" s="827">
        <v>9</v>
      </c>
      <c r="Q996" s="832">
        <v>281.69</v>
      </c>
    </row>
    <row r="997" spans="1:17" ht="14.45" customHeight="1" x14ac:dyDescent="0.2">
      <c r="A997" s="821" t="s">
        <v>571</v>
      </c>
      <c r="B997" s="822" t="s">
        <v>6430</v>
      </c>
      <c r="C997" s="822" t="s">
        <v>5340</v>
      </c>
      <c r="D997" s="822" t="s">
        <v>5344</v>
      </c>
      <c r="E997" s="822" t="s">
        <v>5342</v>
      </c>
      <c r="F997" s="831">
        <v>14</v>
      </c>
      <c r="G997" s="831">
        <v>6067.74</v>
      </c>
      <c r="H997" s="831">
        <v>0.93333333333333324</v>
      </c>
      <c r="I997" s="831">
        <v>433.40999999999997</v>
      </c>
      <c r="J997" s="831">
        <v>15</v>
      </c>
      <c r="K997" s="831">
        <v>6501.1500000000005</v>
      </c>
      <c r="L997" s="831">
        <v>1</v>
      </c>
      <c r="M997" s="831">
        <v>433.41</v>
      </c>
      <c r="N997" s="831">
        <v>5</v>
      </c>
      <c r="O997" s="831">
        <v>1851.9499999999998</v>
      </c>
      <c r="P997" s="827">
        <v>0.28486498542565541</v>
      </c>
      <c r="Q997" s="832">
        <v>370.39</v>
      </c>
    </row>
    <row r="998" spans="1:17" ht="14.45" customHeight="1" x14ac:dyDescent="0.2">
      <c r="A998" s="821" t="s">
        <v>571</v>
      </c>
      <c r="B998" s="822" t="s">
        <v>6430</v>
      </c>
      <c r="C998" s="822" t="s">
        <v>5340</v>
      </c>
      <c r="D998" s="822" t="s">
        <v>5344</v>
      </c>
      <c r="E998" s="822" t="s">
        <v>5343</v>
      </c>
      <c r="F998" s="831"/>
      <c r="G998" s="831"/>
      <c r="H998" s="831"/>
      <c r="I998" s="831"/>
      <c r="J998" s="831">
        <v>7</v>
      </c>
      <c r="K998" s="831">
        <v>2592.73</v>
      </c>
      <c r="L998" s="831">
        <v>1</v>
      </c>
      <c r="M998" s="831">
        <v>370.39</v>
      </c>
      <c r="N998" s="831">
        <v>2</v>
      </c>
      <c r="O998" s="831">
        <v>740.78</v>
      </c>
      <c r="P998" s="827">
        <v>0.2857142857142857</v>
      </c>
      <c r="Q998" s="832">
        <v>370.39</v>
      </c>
    </row>
    <row r="999" spans="1:17" ht="14.45" customHeight="1" x14ac:dyDescent="0.2">
      <c r="A999" s="821" t="s">
        <v>571</v>
      </c>
      <c r="B999" s="822" t="s">
        <v>6430</v>
      </c>
      <c r="C999" s="822" t="s">
        <v>5340</v>
      </c>
      <c r="D999" s="822" t="s">
        <v>5345</v>
      </c>
      <c r="E999" s="822" t="s">
        <v>5346</v>
      </c>
      <c r="F999" s="831">
        <v>9</v>
      </c>
      <c r="G999" s="831">
        <v>12918.24</v>
      </c>
      <c r="H999" s="831"/>
      <c r="I999" s="831">
        <v>1435.36</v>
      </c>
      <c r="J999" s="831"/>
      <c r="K999" s="831"/>
      <c r="L999" s="831"/>
      <c r="M999" s="831"/>
      <c r="N999" s="831">
        <v>4</v>
      </c>
      <c r="O999" s="831">
        <v>5741.44</v>
      </c>
      <c r="P999" s="827"/>
      <c r="Q999" s="832">
        <v>1435.36</v>
      </c>
    </row>
    <row r="1000" spans="1:17" ht="14.45" customHeight="1" x14ac:dyDescent="0.2">
      <c r="A1000" s="821" t="s">
        <v>571</v>
      </c>
      <c r="B1000" s="822" t="s">
        <v>6430</v>
      </c>
      <c r="C1000" s="822" t="s">
        <v>5340</v>
      </c>
      <c r="D1000" s="822" t="s">
        <v>5350</v>
      </c>
      <c r="E1000" s="822" t="s">
        <v>5349</v>
      </c>
      <c r="F1000" s="831">
        <v>6</v>
      </c>
      <c r="G1000" s="831">
        <v>2834.88</v>
      </c>
      <c r="H1000" s="831">
        <v>0.8571428571428571</v>
      </c>
      <c r="I1000" s="831">
        <v>472.48</v>
      </c>
      <c r="J1000" s="831">
        <v>7</v>
      </c>
      <c r="K1000" s="831">
        <v>3307.36</v>
      </c>
      <c r="L1000" s="831">
        <v>1</v>
      </c>
      <c r="M1000" s="831">
        <v>472.48</v>
      </c>
      <c r="N1000" s="831"/>
      <c r="O1000" s="831"/>
      <c r="P1000" s="827"/>
      <c r="Q1000" s="832"/>
    </row>
    <row r="1001" spans="1:17" ht="14.45" customHeight="1" x14ac:dyDescent="0.2">
      <c r="A1001" s="821" t="s">
        <v>571</v>
      </c>
      <c r="B1001" s="822" t="s">
        <v>6430</v>
      </c>
      <c r="C1001" s="822" t="s">
        <v>5340</v>
      </c>
      <c r="D1001" s="822" t="s">
        <v>5353</v>
      </c>
      <c r="E1001" s="822" t="s">
        <v>5354</v>
      </c>
      <c r="F1001" s="831"/>
      <c r="G1001" s="831"/>
      <c r="H1001" s="831"/>
      <c r="I1001" s="831"/>
      <c r="J1001" s="831">
        <v>1</v>
      </c>
      <c r="K1001" s="831">
        <v>4312</v>
      </c>
      <c r="L1001" s="831">
        <v>1</v>
      </c>
      <c r="M1001" s="831">
        <v>4312</v>
      </c>
      <c r="N1001" s="831"/>
      <c r="O1001" s="831"/>
      <c r="P1001" s="827"/>
      <c r="Q1001" s="832"/>
    </row>
    <row r="1002" spans="1:17" ht="14.45" customHeight="1" x14ac:dyDescent="0.2">
      <c r="A1002" s="821" t="s">
        <v>571</v>
      </c>
      <c r="B1002" s="822" t="s">
        <v>6430</v>
      </c>
      <c r="C1002" s="822" t="s">
        <v>5340</v>
      </c>
      <c r="D1002" s="822" t="s">
        <v>5360</v>
      </c>
      <c r="E1002" s="822" t="s">
        <v>5361</v>
      </c>
      <c r="F1002" s="831"/>
      <c r="G1002" s="831"/>
      <c r="H1002" s="831"/>
      <c r="I1002" s="831"/>
      <c r="J1002" s="831">
        <v>3</v>
      </c>
      <c r="K1002" s="831">
        <v>1822.23</v>
      </c>
      <c r="L1002" s="831">
        <v>1</v>
      </c>
      <c r="M1002" s="831">
        <v>607.41</v>
      </c>
      <c r="N1002" s="831"/>
      <c r="O1002" s="831"/>
      <c r="P1002" s="827"/>
      <c r="Q1002" s="832"/>
    </row>
    <row r="1003" spans="1:17" ht="14.45" customHeight="1" x14ac:dyDescent="0.2">
      <c r="A1003" s="821" t="s">
        <v>571</v>
      </c>
      <c r="B1003" s="822" t="s">
        <v>6430</v>
      </c>
      <c r="C1003" s="822" t="s">
        <v>5340</v>
      </c>
      <c r="D1003" s="822" t="s">
        <v>5367</v>
      </c>
      <c r="E1003" s="822" t="s">
        <v>5366</v>
      </c>
      <c r="F1003" s="831">
        <v>0.7</v>
      </c>
      <c r="G1003" s="831">
        <v>750.9</v>
      </c>
      <c r="H1003" s="831">
        <v>1.4000186445418104</v>
      </c>
      <c r="I1003" s="831">
        <v>1072.7142857142858</v>
      </c>
      <c r="J1003" s="831">
        <v>0.5</v>
      </c>
      <c r="K1003" s="831">
        <v>536.35</v>
      </c>
      <c r="L1003" s="831">
        <v>1</v>
      </c>
      <c r="M1003" s="831">
        <v>1072.7</v>
      </c>
      <c r="N1003" s="831">
        <v>0.4</v>
      </c>
      <c r="O1003" s="831">
        <v>428.81</v>
      </c>
      <c r="P1003" s="827">
        <v>0.79949659737111956</v>
      </c>
      <c r="Q1003" s="832">
        <v>1072.0249999999999</v>
      </c>
    </row>
    <row r="1004" spans="1:17" ht="14.45" customHeight="1" x14ac:dyDescent="0.2">
      <c r="A1004" s="821" t="s">
        <v>571</v>
      </c>
      <c r="B1004" s="822" t="s">
        <v>6430</v>
      </c>
      <c r="C1004" s="822" t="s">
        <v>5340</v>
      </c>
      <c r="D1004" s="822" t="s">
        <v>5368</v>
      </c>
      <c r="E1004" s="822" t="s">
        <v>5369</v>
      </c>
      <c r="F1004" s="831">
        <v>26</v>
      </c>
      <c r="G1004" s="831">
        <v>2263.3000000000002</v>
      </c>
      <c r="H1004" s="831">
        <v>1.1376396728777014</v>
      </c>
      <c r="I1004" s="831">
        <v>87.050000000000011</v>
      </c>
      <c r="J1004" s="831">
        <v>23</v>
      </c>
      <c r="K1004" s="831">
        <v>1989.4699999999998</v>
      </c>
      <c r="L1004" s="831">
        <v>1</v>
      </c>
      <c r="M1004" s="831">
        <v>86.498695652173907</v>
      </c>
      <c r="N1004" s="831">
        <v>14</v>
      </c>
      <c r="O1004" s="831">
        <v>1155.3</v>
      </c>
      <c r="P1004" s="827">
        <v>0.58070742459046887</v>
      </c>
      <c r="Q1004" s="832">
        <v>82.521428571428572</v>
      </c>
    </row>
    <row r="1005" spans="1:17" ht="14.45" customHeight="1" x14ac:dyDescent="0.2">
      <c r="A1005" s="821" t="s">
        <v>571</v>
      </c>
      <c r="B1005" s="822" t="s">
        <v>6430</v>
      </c>
      <c r="C1005" s="822" t="s">
        <v>5340</v>
      </c>
      <c r="D1005" s="822" t="s">
        <v>5370</v>
      </c>
      <c r="E1005" s="822" t="s">
        <v>5369</v>
      </c>
      <c r="F1005" s="831">
        <v>3</v>
      </c>
      <c r="G1005" s="831">
        <v>387.09000000000003</v>
      </c>
      <c r="H1005" s="831">
        <v>0.5</v>
      </c>
      <c r="I1005" s="831">
        <v>129.03</v>
      </c>
      <c r="J1005" s="831">
        <v>6</v>
      </c>
      <c r="K1005" s="831">
        <v>774.18000000000006</v>
      </c>
      <c r="L1005" s="831">
        <v>1</v>
      </c>
      <c r="M1005" s="831">
        <v>129.03</v>
      </c>
      <c r="N1005" s="831">
        <v>2</v>
      </c>
      <c r="O1005" s="831">
        <v>220.48</v>
      </c>
      <c r="P1005" s="827">
        <v>0.28479165052055072</v>
      </c>
      <c r="Q1005" s="832">
        <v>110.24</v>
      </c>
    </row>
    <row r="1006" spans="1:17" ht="14.45" customHeight="1" x14ac:dyDescent="0.2">
      <c r="A1006" s="821" t="s">
        <v>571</v>
      </c>
      <c r="B1006" s="822" t="s">
        <v>6430</v>
      </c>
      <c r="C1006" s="822" t="s">
        <v>5340</v>
      </c>
      <c r="D1006" s="822" t="s">
        <v>5371</v>
      </c>
      <c r="E1006" s="822" t="s">
        <v>5372</v>
      </c>
      <c r="F1006" s="831"/>
      <c r="G1006" s="831"/>
      <c r="H1006" s="831"/>
      <c r="I1006" s="831"/>
      <c r="J1006" s="831">
        <v>3</v>
      </c>
      <c r="K1006" s="831">
        <v>2627.79</v>
      </c>
      <c r="L1006" s="831">
        <v>1</v>
      </c>
      <c r="M1006" s="831">
        <v>875.93</v>
      </c>
      <c r="N1006" s="831"/>
      <c r="O1006" s="831"/>
      <c r="P1006" s="827"/>
      <c r="Q1006" s="832"/>
    </row>
    <row r="1007" spans="1:17" ht="14.45" customHeight="1" x14ac:dyDescent="0.2">
      <c r="A1007" s="821" t="s">
        <v>571</v>
      </c>
      <c r="B1007" s="822" t="s">
        <v>6430</v>
      </c>
      <c r="C1007" s="822" t="s">
        <v>5340</v>
      </c>
      <c r="D1007" s="822" t="s">
        <v>5373</v>
      </c>
      <c r="E1007" s="822" t="s">
        <v>5374</v>
      </c>
      <c r="F1007" s="831">
        <v>0.6</v>
      </c>
      <c r="G1007" s="831">
        <v>68.759999999999991</v>
      </c>
      <c r="H1007" s="831">
        <v>0.54541127944792567</v>
      </c>
      <c r="I1007" s="831">
        <v>114.6</v>
      </c>
      <c r="J1007" s="831">
        <v>1.1000000000000001</v>
      </c>
      <c r="K1007" s="831">
        <v>126.07000000000001</v>
      </c>
      <c r="L1007" s="831">
        <v>1</v>
      </c>
      <c r="M1007" s="831">
        <v>114.60909090909091</v>
      </c>
      <c r="N1007" s="831">
        <v>1.1000000000000001</v>
      </c>
      <c r="O1007" s="831">
        <v>126.07000000000001</v>
      </c>
      <c r="P1007" s="827">
        <v>1</v>
      </c>
      <c r="Q1007" s="832">
        <v>114.60909090909091</v>
      </c>
    </row>
    <row r="1008" spans="1:17" ht="14.45" customHeight="1" x14ac:dyDescent="0.2">
      <c r="A1008" s="821" t="s">
        <v>571</v>
      </c>
      <c r="B1008" s="822" t="s">
        <v>6430</v>
      </c>
      <c r="C1008" s="822" t="s">
        <v>5340</v>
      </c>
      <c r="D1008" s="822" t="s">
        <v>5375</v>
      </c>
      <c r="E1008" s="822" t="s">
        <v>5374</v>
      </c>
      <c r="F1008" s="831">
        <v>0.30000000000000004</v>
      </c>
      <c r="G1008" s="831">
        <v>41.37</v>
      </c>
      <c r="H1008" s="831">
        <v>0.29995649651972156</v>
      </c>
      <c r="I1008" s="831">
        <v>137.89999999999998</v>
      </c>
      <c r="J1008" s="831">
        <v>1</v>
      </c>
      <c r="K1008" s="831">
        <v>137.91999999999999</v>
      </c>
      <c r="L1008" s="831">
        <v>1</v>
      </c>
      <c r="M1008" s="831">
        <v>137.91999999999999</v>
      </c>
      <c r="N1008" s="831">
        <v>0.4</v>
      </c>
      <c r="O1008" s="831">
        <v>55.16</v>
      </c>
      <c r="P1008" s="827">
        <v>0.39994199535962877</v>
      </c>
      <c r="Q1008" s="832">
        <v>137.89999999999998</v>
      </c>
    </row>
    <row r="1009" spans="1:17" ht="14.45" customHeight="1" x14ac:dyDescent="0.2">
      <c r="A1009" s="821" t="s">
        <v>571</v>
      </c>
      <c r="B1009" s="822" t="s">
        <v>6430</v>
      </c>
      <c r="C1009" s="822" t="s">
        <v>5340</v>
      </c>
      <c r="D1009" s="822" t="s">
        <v>5376</v>
      </c>
      <c r="E1009" s="822" t="s">
        <v>5374</v>
      </c>
      <c r="F1009" s="831">
        <v>7.4</v>
      </c>
      <c r="G1009" s="831">
        <v>4658.8999999999996</v>
      </c>
      <c r="H1009" s="831">
        <v>0.63248023371997042</v>
      </c>
      <c r="I1009" s="831">
        <v>629.58108108108104</v>
      </c>
      <c r="J1009" s="831">
        <v>11.7</v>
      </c>
      <c r="K1009" s="831">
        <v>7366.08</v>
      </c>
      <c r="L1009" s="831">
        <v>1</v>
      </c>
      <c r="M1009" s="831">
        <v>629.57948717948716</v>
      </c>
      <c r="N1009" s="831">
        <v>7.8000000000000016</v>
      </c>
      <c r="O1009" s="831">
        <v>4910.75</v>
      </c>
      <c r="P1009" s="827">
        <v>0.66667073938920018</v>
      </c>
      <c r="Q1009" s="832">
        <v>629.58333333333326</v>
      </c>
    </row>
    <row r="1010" spans="1:17" ht="14.45" customHeight="1" x14ac:dyDescent="0.2">
      <c r="A1010" s="821" t="s">
        <v>571</v>
      </c>
      <c r="B1010" s="822" t="s">
        <v>6430</v>
      </c>
      <c r="C1010" s="822" t="s">
        <v>5340</v>
      </c>
      <c r="D1010" s="822" t="s">
        <v>5377</v>
      </c>
      <c r="E1010" s="822" t="s">
        <v>5378</v>
      </c>
      <c r="F1010" s="831">
        <v>1</v>
      </c>
      <c r="G1010" s="831">
        <v>1169.8499999999999</v>
      </c>
      <c r="H1010" s="831">
        <v>0.5</v>
      </c>
      <c r="I1010" s="831">
        <v>1169.8499999999999</v>
      </c>
      <c r="J1010" s="831">
        <v>2</v>
      </c>
      <c r="K1010" s="831">
        <v>2339.6999999999998</v>
      </c>
      <c r="L1010" s="831">
        <v>1</v>
      </c>
      <c r="M1010" s="831">
        <v>1169.8499999999999</v>
      </c>
      <c r="N1010" s="831">
        <v>1</v>
      </c>
      <c r="O1010" s="831">
        <v>1169.8499999999999</v>
      </c>
      <c r="P1010" s="827">
        <v>0.5</v>
      </c>
      <c r="Q1010" s="832">
        <v>1169.8499999999999</v>
      </c>
    </row>
    <row r="1011" spans="1:17" ht="14.45" customHeight="1" x14ac:dyDescent="0.2">
      <c r="A1011" s="821" t="s">
        <v>571</v>
      </c>
      <c r="B1011" s="822" t="s">
        <v>6430</v>
      </c>
      <c r="C1011" s="822" t="s">
        <v>5340</v>
      </c>
      <c r="D1011" s="822" t="s">
        <v>5379</v>
      </c>
      <c r="E1011" s="822" t="s">
        <v>5380</v>
      </c>
      <c r="F1011" s="831">
        <v>4</v>
      </c>
      <c r="G1011" s="831">
        <v>8447.2000000000007</v>
      </c>
      <c r="H1011" s="831"/>
      <c r="I1011" s="831">
        <v>2111.8000000000002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571</v>
      </c>
      <c r="B1012" s="822" t="s">
        <v>6430</v>
      </c>
      <c r="C1012" s="822" t="s">
        <v>5340</v>
      </c>
      <c r="D1012" s="822" t="s">
        <v>5381</v>
      </c>
      <c r="E1012" s="822" t="s">
        <v>5382</v>
      </c>
      <c r="F1012" s="831">
        <v>13</v>
      </c>
      <c r="G1012" s="831">
        <v>13445.77</v>
      </c>
      <c r="H1012" s="831">
        <v>6.5</v>
      </c>
      <c r="I1012" s="831">
        <v>1034.29</v>
      </c>
      <c r="J1012" s="831">
        <v>2</v>
      </c>
      <c r="K1012" s="831">
        <v>2068.58</v>
      </c>
      <c r="L1012" s="831">
        <v>1</v>
      </c>
      <c r="M1012" s="831">
        <v>1034.29</v>
      </c>
      <c r="N1012" s="831"/>
      <c r="O1012" s="831"/>
      <c r="P1012" s="827"/>
      <c r="Q1012" s="832"/>
    </row>
    <row r="1013" spans="1:17" ht="14.45" customHeight="1" x14ac:dyDescent="0.2">
      <c r="A1013" s="821" t="s">
        <v>571</v>
      </c>
      <c r="B1013" s="822" t="s">
        <v>6430</v>
      </c>
      <c r="C1013" s="822" t="s">
        <v>5340</v>
      </c>
      <c r="D1013" s="822" t="s">
        <v>5381</v>
      </c>
      <c r="E1013" s="822" t="s">
        <v>5383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1</v>
      </c>
      <c r="O1013" s="831">
        <v>884.05</v>
      </c>
      <c r="P1013" s="827"/>
      <c r="Q1013" s="832">
        <v>884.05</v>
      </c>
    </row>
    <row r="1014" spans="1:17" ht="14.45" customHeight="1" x14ac:dyDescent="0.2">
      <c r="A1014" s="821" t="s">
        <v>571</v>
      </c>
      <c r="B1014" s="822" t="s">
        <v>6430</v>
      </c>
      <c r="C1014" s="822" t="s">
        <v>5340</v>
      </c>
      <c r="D1014" s="822" t="s">
        <v>5384</v>
      </c>
      <c r="E1014" s="822" t="s">
        <v>5382</v>
      </c>
      <c r="F1014" s="831">
        <v>11</v>
      </c>
      <c r="G1014" s="831">
        <v>12095.38</v>
      </c>
      <c r="H1014" s="831">
        <v>1.8333333333333333</v>
      </c>
      <c r="I1014" s="831">
        <v>1099.58</v>
      </c>
      <c r="J1014" s="831">
        <v>6</v>
      </c>
      <c r="K1014" s="831">
        <v>6597.48</v>
      </c>
      <c r="L1014" s="831">
        <v>1</v>
      </c>
      <c r="M1014" s="831">
        <v>1099.58</v>
      </c>
      <c r="N1014" s="831"/>
      <c r="O1014" s="831"/>
      <c r="P1014" s="827"/>
      <c r="Q1014" s="832"/>
    </row>
    <row r="1015" spans="1:17" ht="14.45" customHeight="1" x14ac:dyDescent="0.2">
      <c r="A1015" s="821" t="s">
        <v>571</v>
      </c>
      <c r="B1015" s="822" t="s">
        <v>6430</v>
      </c>
      <c r="C1015" s="822" t="s">
        <v>5340</v>
      </c>
      <c r="D1015" s="822" t="s">
        <v>5384</v>
      </c>
      <c r="E1015" s="822" t="s">
        <v>5383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2</v>
      </c>
      <c r="O1015" s="831">
        <v>1879.24</v>
      </c>
      <c r="P1015" s="827"/>
      <c r="Q1015" s="832">
        <v>939.62</v>
      </c>
    </row>
    <row r="1016" spans="1:17" ht="14.45" customHeight="1" x14ac:dyDescent="0.2">
      <c r="A1016" s="821" t="s">
        <v>571</v>
      </c>
      <c r="B1016" s="822" t="s">
        <v>6430</v>
      </c>
      <c r="C1016" s="822" t="s">
        <v>5340</v>
      </c>
      <c r="D1016" s="822" t="s">
        <v>5385</v>
      </c>
      <c r="E1016" s="822" t="s">
        <v>5382</v>
      </c>
      <c r="F1016" s="831">
        <v>9</v>
      </c>
      <c r="G1016" s="831">
        <v>10623.78</v>
      </c>
      <c r="H1016" s="831">
        <v>3</v>
      </c>
      <c r="I1016" s="831">
        <v>1180.42</v>
      </c>
      <c r="J1016" s="831">
        <v>3</v>
      </c>
      <c r="K1016" s="831">
        <v>3541.26</v>
      </c>
      <c r="L1016" s="831">
        <v>1</v>
      </c>
      <c r="M1016" s="831">
        <v>1180.42</v>
      </c>
      <c r="N1016" s="831"/>
      <c r="O1016" s="831"/>
      <c r="P1016" s="827"/>
      <c r="Q1016" s="832"/>
    </row>
    <row r="1017" spans="1:17" ht="14.45" customHeight="1" x14ac:dyDescent="0.2">
      <c r="A1017" s="821" t="s">
        <v>571</v>
      </c>
      <c r="B1017" s="822" t="s">
        <v>6430</v>
      </c>
      <c r="C1017" s="822" t="s">
        <v>5340</v>
      </c>
      <c r="D1017" s="822" t="s">
        <v>5385</v>
      </c>
      <c r="E1017" s="822" t="s">
        <v>5383</v>
      </c>
      <c r="F1017" s="831"/>
      <c r="G1017" s="831"/>
      <c r="H1017" s="831"/>
      <c r="I1017" s="831"/>
      <c r="J1017" s="831">
        <v>3</v>
      </c>
      <c r="K1017" s="831">
        <v>3026.46</v>
      </c>
      <c r="L1017" s="831">
        <v>1</v>
      </c>
      <c r="M1017" s="831">
        <v>1008.82</v>
      </c>
      <c r="N1017" s="831">
        <v>2</v>
      </c>
      <c r="O1017" s="831">
        <v>2017.64</v>
      </c>
      <c r="P1017" s="827">
        <v>0.66666666666666674</v>
      </c>
      <c r="Q1017" s="832">
        <v>1008.82</v>
      </c>
    </row>
    <row r="1018" spans="1:17" ht="14.45" customHeight="1" x14ac:dyDescent="0.2">
      <c r="A1018" s="821" t="s">
        <v>571</v>
      </c>
      <c r="B1018" s="822" t="s">
        <v>6430</v>
      </c>
      <c r="C1018" s="822" t="s">
        <v>5340</v>
      </c>
      <c r="D1018" s="822" t="s">
        <v>5386</v>
      </c>
      <c r="E1018" s="822" t="s">
        <v>5382</v>
      </c>
      <c r="F1018" s="831">
        <v>10</v>
      </c>
      <c r="G1018" s="831">
        <v>12477.800000000001</v>
      </c>
      <c r="H1018" s="831">
        <v>10.000000000000002</v>
      </c>
      <c r="I1018" s="831">
        <v>1247.7800000000002</v>
      </c>
      <c r="J1018" s="831">
        <v>1</v>
      </c>
      <c r="K1018" s="831">
        <v>1247.78</v>
      </c>
      <c r="L1018" s="831">
        <v>1</v>
      </c>
      <c r="M1018" s="831">
        <v>1247.78</v>
      </c>
      <c r="N1018" s="831"/>
      <c r="O1018" s="831"/>
      <c r="P1018" s="827"/>
      <c r="Q1018" s="832"/>
    </row>
    <row r="1019" spans="1:17" ht="14.45" customHeight="1" x14ac:dyDescent="0.2">
      <c r="A1019" s="821" t="s">
        <v>571</v>
      </c>
      <c r="B1019" s="822" t="s">
        <v>6430</v>
      </c>
      <c r="C1019" s="822" t="s">
        <v>5340</v>
      </c>
      <c r="D1019" s="822" t="s">
        <v>5386</v>
      </c>
      <c r="E1019" s="822" t="s">
        <v>5383</v>
      </c>
      <c r="F1019" s="831"/>
      <c r="G1019" s="831"/>
      <c r="H1019" s="831"/>
      <c r="I1019" s="831"/>
      <c r="J1019" s="831">
        <v>2</v>
      </c>
      <c r="K1019" s="831">
        <v>2132.66</v>
      </c>
      <c r="L1019" s="831">
        <v>1</v>
      </c>
      <c r="M1019" s="831">
        <v>1066.33</v>
      </c>
      <c r="N1019" s="831">
        <v>1</v>
      </c>
      <c r="O1019" s="831">
        <v>1066.33</v>
      </c>
      <c r="P1019" s="827">
        <v>0.5</v>
      </c>
      <c r="Q1019" s="832">
        <v>1066.33</v>
      </c>
    </row>
    <row r="1020" spans="1:17" ht="14.45" customHeight="1" x14ac:dyDescent="0.2">
      <c r="A1020" s="821" t="s">
        <v>571</v>
      </c>
      <c r="B1020" s="822" t="s">
        <v>6430</v>
      </c>
      <c r="C1020" s="822" t="s">
        <v>5340</v>
      </c>
      <c r="D1020" s="822" t="s">
        <v>5387</v>
      </c>
      <c r="E1020" s="822" t="s">
        <v>5382</v>
      </c>
      <c r="F1020" s="831">
        <v>4</v>
      </c>
      <c r="G1020" s="831">
        <v>5505.16</v>
      </c>
      <c r="H1020" s="831">
        <v>0.8</v>
      </c>
      <c r="I1020" s="831">
        <v>1376.29</v>
      </c>
      <c r="J1020" s="831">
        <v>5</v>
      </c>
      <c r="K1020" s="831">
        <v>6881.45</v>
      </c>
      <c r="L1020" s="831">
        <v>1</v>
      </c>
      <c r="M1020" s="831">
        <v>1376.29</v>
      </c>
      <c r="N1020" s="831"/>
      <c r="O1020" s="831"/>
      <c r="P1020" s="827"/>
      <c r="Q1020" s="832"/>
    </row>
    <row r="1021" spans="1:17" ht="14.45" customHeight="1" x14ac:dyDescent="0.2">
      <c r="A1021" s="821" t="s">
        <v>571</v>
      </c>
      <c r="B1021" s="822" t="s">
        <v>6430</v>
      </c>
      <c r="C1021" s="822" t="s">
        <v>5340</v>
      </c>
      <c r="D1021" s="822" t="s">
        <v>5387</v>
      </c>
      <c r="E1021" s="822" t="s">
        <v>5383</v>
      </c>
      <c r="F1021" s="831"/>
      <c r="G1021" s="831"/>
      <c r="H1021" s="831"/>
      <c r="I1021" s="831"/>
      <c r="J1021" s="831">
        <v>2</v>
      </c>
      <c r="K1021" s="831">
        <v>2352.3000000000002</v>
      </c>
      <c r="L1021" s="831">
        <v>1</v>
      </c>
      <c r="M1021" s="831">
        <v>1176.1500000000001</v>
      </c>
      <c r="N1021" s="831"/>
      <c r="O1021" s="831"/>
      <c r="P1021" s="827"/>
      <c r="Q1021" s="832"/>
    </row>
    <row r="1022" spans="1:17" ht="14.45" customHeight="1" x14ac:dyDescent="0.2">
      <c r="A1022" s="821" t="s">
        <v>571</v>
      </c>
      <c r="B1022" s="822" t="s">
        <v>6430</v>
      </c>
      <c r="C1022" s="822" t="s">
        <v>5340</v>
      </c>
      <c r="D1022" s="822" t="s">
        <v>5388</v>
      </c>
      <c r="E1022" s="822" t="s">
        <v>5389</v>
      </c>
      <c r="F1022" s="831">
        <v>2</v>
      </c>
      <c r="G1022" s="831">
        <v>21251.68</v>
      </c>
      <c r="H1022" s="831"/>
      <c r="I1022" s="831">
        <v>10625.84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571</v>
      </c>
      <c r="B1023" s="822" t="s">
        <v>6430</v>
      </c>
      <c r="C1023" s="822" t="s">
        <v>5340</v>
      </c>
      <c r="D1023" s="822" t="s">
        <v>5391</v>
      </c>
      <c r="E1023" s="822" t="s">
        <v>5392</v>
      </c>
      <c r="F1023" s="831"/>
      <c r="G1023" s="831"/>
      <c r="H1023" s="831"/>
      <c r="I1023" s="831"/>
      <c r="J1023" s="831">
        <v>7</v>
      </c>
      <c r="K1023" s="831">
        <v>13607.3</v>
      </c>
      <c r="L1023" s="831">
        <v>1</v>
      </c>
      <c r="M1023" s="831">
        <v>1943.8999999999999</v>
      </c>
      <c r="N1023" s="831"/>
      <c r="O1023" s="831"/>
      <c r="P1023" s="827"/>
      <c r="Q1023" s="832"/>
    </row>
    <row r="1024" spans="1:17" ht="14.45" customHeight="1" x14ac:dyDescent="0.2">
      <c r="A1024" s="821" t="s">
        <v>571</v>
      </c>
      <c r="B1024" s="822" t="s">
        <v>6430</v>
      </c>
      <c r="C1024" s="822" t="s">
        <v>5340</v>
      </c>
      <c r="D1024" s="822" t="s">
        <v>5393</v>
      </c>
      <c r="E1024" s="822" t="s">
        <v>5392</v>
      </c>
      <c r="F1024" s="831"/>
      <c r="G1024" s="831"/>
      <c r="H1024" s="831"/>
      <c r="I1024" s="831"/>
      <c r="J1024" s="831">
        <v>7</v>
      </c>
      <c r="K1024" s="831">
        <v>13607.3</v>
      </c>
      <c r="L1024" s="831">
        <v>1</v>
      </c>
      <c r="M1024" s="831">
        <v>1943.8999999999999</v>
      </c>
      <c r="N1024" s="831"/>
      <c r="O1024" s="831"/>
      <c r="P1024" s="827"/>
      <c r="Q1024" s="832"/>
    </row>
    <row r="1025" spans="1:17" ht="14.45" customHeight="1" x14ac:dyDescent="0.2">
      <c r="A1025" s="821" t="s">
        <v>571</v>
      </c>
      <c r="B1025" s="822" t="s">
        <v>6430</v>
      </c>
      <c r="C1025" s="822" t="s">
        <v>5340</v>
      </c>
      <c r="D1025" s="822" t="s">
        <v>5400</v>
      </c>
      <c r="E1025" s="822" t="s">
        <v>5369</v>
      </c>
      <c r="F1025" s="831">
        <v>35</v>
      </c>
      <c r="G1025" s="831">
        <v>2415.6999999999998</v>
      </c>
      <c r="H1025" s="831">
        <v>1.1666666666666667</v>
      </c>
      <c r="I1025" s="831">
        <v>69.02</v>
      </c>
      <c r="J1025" s="831">
        <v>30</v>
      </c>
      <c r="K1025" s="831">
        <v>2070.6</v>
      </c>
      <c r="L1025" s="831">
        <v>1</v>
      </c>
      <c r="M1025" s="831">
        <v>69.02</v>
      </c>
      <c r="N1025" s="831">
        <v>25</v>
      </c>
      <c r="O1025" s="831">
        <v>1474.2500000000002</v>
      </c>
      <c r="P1025" s="827">
        <v>0.7119916932290159</v>
      </c>
      <c r="Q1025" s="832">
        <v>58.970000000000006</v>
      </c>
    </row>
    <row r="1026" spans="1:17" ht="14.45" customHeight="1" x14ac:dyDescent="0.2">
      <c r="A1026" s="821" t="s">
        <v>571</v>
      </c>
      <c r="B1026" s="822" t="s">
        <v>6430</v>
      </c>
      <c r="C1026" s="822" t="s">
        <v>5340</v>
      </c>
      <c r="D1026" s="822" t="s">
        <v>5401</v>
      </c>
      <c r="E1026" s="822" t="s">
        <v>5369</v>
      </c>
      <c r="F1026" s="831">
        <v>7</v>
      </c>
      <c r="G1026" s="831">
        <v>594.86</v>
      </c>
      <c r="H1026" s="831">
        <v>1.1666666666666667</v>
      </c>
      <c r="I1026" s="831">
        <v>84.98</v>
      </c>
      <c r="J1026" s="831">
        <v>6</v>
      </c>
      <c r="K1026" s="831">
        <v>509.88</v>
      </c>
      <c r="L1026" s="831">
        <v>1</v>
      </c>
      <c r="M1026" s="831">
        <v>84.98</v>
      </c>
      <c r="N1026" s="831"/>
      <c r="O1026" s="831"/>
      <c r="P1026" s="827"/>
      <c r="Q1026" s="832"/>
    </row>
    <row r="1027" spans="1:17" ht="14.45" customHeight="1" x14ac:dyDescent="0.2">
      <c r="A1027" s="821" t="s">
        <v>571</v>
      </c>
      <c r="B1027" s="822" t="s">
        <v>6430</v>
      </c>
      <c r="C1027" s="822" t="s">
        <v>5340</v>
      </c>
      <c r="D1027" s="822" t="s">
        <v>5403</v>
      </c>
      <c r="E1027" s="822" t="s">
        <v>5404</v>
      </c>
      <c r="F1027" s="831">
        <v>1</v>
      </c>
      <c r="G1027" s="831">
        <v>230.07</v>
      </c>
      <c r="H1027" s="831">
        <v>0.25</v>
      </c>
      <c r="I1027" s="831">
        <v>230.07</v>
      </c>
      <c r="J1027" s="831">
        <v>4</v>
      </c>
      <c r="K1027" s="831">
        <v>920.28</v>
      </c>
      <c r="L1027" s="831">
        <v>1</v>
      </c>
      <c r="M1027" s="831">
        <v>230.07</v>
      </c>
      <c r="N1027" s="831"/>
      <c r="O1027" s="831"/>
      <c r="P1027" s="827"/>
      <c r="Q1027" s="832"/>
    </row>
    <row r="1028" spans="1:17" ht="14.45" customHeight="1" x14ac:dyDescent="0.2">
      <c r="A1028" s="821" t="s">
        <v>571</v>
      </c>
      <c r="B1028" s="822" t="s">
        <v>6430</v>
      </c>
      <c r="C1028" s="822" t="s">
        <v>5340</v>
      </c>
      <c r="D1028" s="822" t="s">
        <v>5409</v>
      </c>
      <c r="E1028" s="822" t="s">
        <v>5410</v>
      </c>
      <c r="F1028" s="831">
        <v>4</v>
      </c>
      <c r="G1028" s="831">
        <v>870.56</v>
      </c>
      <c r="H1028" s="831">
        <v>0.41872366623698942</v>
      </c>
      <c r="I1028" s="831">
        <v>217.64</v>
      </c>
      <c r="J1028" s="831">
        <v>10</v>
      </c>
      <c r="K1028" s="831">
        <v>2079.08</v>
      </c>
      <c r="L1028" s="831">
        <v>1</v>
      </c>
      <c r="M1028" s="831">
        <v>207.90799999999999</v>
      </c>
      <c r="N1028" s="831">
        <v>1</v>
      </c>
      <c r="O1028" s="831">
        <v>185.2</v>
      </c>
      <c r="P1028" s="827">
        <v>8.9077861361756161E-2</v>
      </c>
      <c r="Q1028" s="832">
        <v>185.2</v>
      </c>
    </row>
    <row r="1029" spans="1:17" ht="14.45" customHeight="1" x14ac:dyDescent="0.2">
      <c r="A1029" s="821" t="s">
        <v>571</v>
      </c>
      <c r="B1029" s="822" t="s">
        <v>6430</v>
      </c>
      <c r="C1029" s="822" t="s">
        <v>5340</v>
      </c>
      <c r="D1029" s="822" t="s">
        <v>5411</v>
      </c>
      <c r="E1029" s="822" t="s">
        <v>5410</v>
      </c>
      <c r="F1029" s="831">
        <v>7</v>
      </c>
      <c r="G1029" s="831">
        <v>1857.17</v>
      </c>
      <c r="H1029" s="831">
        <v>0.5446501888651667</v>
      </c>
      <c r="I1029" s="831">
        <v>265.31</v>
      </c>
      <c r="J1029" s="831">
        <v>13</v>
      </c>
      <c r="K1029" s="831">
        <v>3409.84</v>
      </c>
      <c r="L1029" s="831">
        <v>1</v>
      </c>
      <c r="M1029" s="831">
        <v>262.29538461538465</v>
      </c>
      <c r="N1029" s="831">
        <v>1</v>
      </c>
      <c r="O1029" s="831">
        <v>226.13</v>
      </c>
      <c r="P1029" s="827">
        <v>6.6316894634352336E-2</v>
      </c>
      <c r="Q1029" s="832">
        <v>226.13</v>
      </c>
    </row>
    <row r="1030" spans="1:17" ht="14.45" customHeight="1" x14ac:dyDescent="0.2">
      <c r="A1030" s="821" t="s">
        <v>571</v>
      </c>
      <c r="B1030" s="822" t="s">
        <v>6430</v>
      </c>
      <c r="C1030" s="822" t="s">
        <v>5340</v>
      </c>
      <c r="D1030" s="822" t="s">
        <v>5412</v>
      </c>
      <c r="E1030" s="822" t="s">
        <v>5413</v>
      </c>
      <c r="F1030" s="831"/>
      <c r="G1030" s="831"/>
      <c r="H1030" s="831"/>
      <c r="I1030" s="831"/>
      <c r="J1030" s="831">
        <v>1</v>
      </c>
      <c r="K1030" s="831">
        <v>518.17999999999995</v>
      </c>
      <c r="L1030" s="831">
        <v>1</v>
      </c>
      <c r="M1030" s="831">
        <v>518.17999999999995</v>
      </c>
      <c r="N1030" s="831"/>
      <c r="O1030" s="831"/>
      <c r="P1030" s="827"/>
      <c r="Q1030" s="832"/>
    </row>
    <row r="1031" spans="1:17" ht="14.45" customHeight="1" x14ac:dyDescent="0.2">
      <c r="A1031" s="821" t="s">
        <v>571</v>
      </c>
      <c r="B1031" s="822" t="s">
        <v>6430</v>
      </c>
      <c r="C1031" s="822" t="s">
        <v>5340</v>
      </c>
      <c r="D1031" s="822" t="s">
        <v>5414</v>
      </c>
      <c r="E1031" s="822" t="s">
        <v>5369</v>
      </c>
      <c r="F1031" s="831"/>
      <c r="G1031" s="831"/>
      <c r="H1031" s="831"/>
      <c r="I1031" s="831"/>
      <c r="J1031" s="831">
        <v>2</v>
      </c>
      <c r="K1031" s="831">
        <v>192.76</v>
      </c>
      <c r="L1031" s="831">
        <v>1</v>
      </c>
      <c r="M1031" s="831">
        <v>96.38</v>
      </c>
      <c r="N1031" s="831">
        <v>1</v>
      </c>
      <c r="O1031" s="831">
        <v>82.36</v>
      </c>
      <c r="P1031" s="827">
        <v>0.42726706785640178</v>
      </c>
      <c r="Q1031" s="832">
        <v>82.36</v>
      </c>
    </row>
    <row r="1032" spans="1:17" ht="14.45" customHeight="1" x14ac:dyDescent="0.2">
      <c r="A1032" s="821" t="s">
        <v>571</v>
      </c>
      <c r="B1032" s="822" t="s">
        <v>6430</v>
      </c>
      <c r="C1032" s="822" t="s">
        <v>5340</v>
      </c>
      <c r="D1032" s="822" t="s">
        <v>5415</v>
      </c>
      <c r="E1032" s="822" t="s">
        <v>5369</v>
      </c>
      <c r="F1032" s="831">
        <v>9</v>
      </c>
      <c r="G1032" s="831">
        <v>1091.25</v>
      </c>
      <c r="H1032" s="831">
        <v>1</v>
      </c>
      <c r="I1032" s="831">
        <v>121.25</v>
      </c>
      <c r="J1032" s="831">
        <v>9</v>
      </c>
      <c r="K1032" s="831">
        <v>1091.25</v>
      </c>
      <c r="L1032" s="831">
        <v>1</v>
      </c>
      <c r="M1032" s="831">
        <v>121.25</v>
      </c>
      <c r="N1032" s="831">
        <v>10</v>
      </c>
      <c r="O1032" s="831">
        <v>1089.02</v>
      </c>
      <c r="P1032" s="827">
        <v>0.99795647193585335</v>
      </c>
      <c r="Q1032" s="832">
        <v>108.902</v>
      </c>
    </row>
    <row r="1033" spans="1:17" ht="14.45" customHeight="1" x14ac:dyDescent="0.2">
      <c r="A1033" s="821" t="s">
        <v>571</v>
      </c>
      <c r="B1033" s="822" t="s">
        <v>6430</v>
      </c>
      <c r="C1033" s="822" t="s">
        <v>5340</v>
      </c>
      <c r="D1033" s="822" t="s">
        <v>5416</v>
      </c>
      <c r="E1033" s="822" t="s">
        <v>5369</v>
      </c>
      <c r="F1033" s="831"/>
      <c r="G1033" s="831"/>
      <c r="H1033" s="831"/>
      <c r="I1033" s="831"/>
      <c r="J1033" s="831">
        <v>1</v>
      </c>
      <c r="K1033" s="831">
        <v>103.64</v>
      </c>
      <c r="L1033" s="831">
        <v>1</v>
      </c>
      <c r="M1033" s="831">
        <v>103.64</v>
      </c>
      <c r="N1033" s="831">
        <v>2</v>
      </c>
      <c r="O1033" s="831">
        <v>177.2</v>
      </c>
      <c r="P1033" s="827">
        <v>1.7097645696642221</v>
      </c>
      <c r="Q1033" s="832">
        <v>88.6</v>
      </c>
    </row>
    <row r="1034" spans="1:17" ht="14.45" customHeight="1" x14ac:dyDescent="0.2">
      <c r="A1034" s="821" t="s">
        <v>571</v>
      </c>
      <c r="B1034" s="822" t="s">
        <v>6430</v>
      </c>
      <c r="C1034" s="822" t="s">
        <v>5340</v>
      </c>
      <c r="D1034" s="822" t="s">
        <v>5417</v>
      </c>
      <c r="E1034" s="822" t="s">
        <v>5369</v>
      </c>
      <c r="F1034" s="831">
        <v>4</v>
      </c>
      <c r="G1034" s="831">
        <v>456</v>
      </c>
      <c r="H1034" s="831"/>
      <c r="I1034" s="831">
        <v>114</v>
      </c>
      <c r="J1034" s="831"/>
      <c r="K1034" s="831"/>
      <c r="L1034" s="831"/>
      <c r="M1034" s="831"/>
      <c r="N1034" s="831">
        <v>1</v>
      </c>
      <c r="O1034" s="831">
        <v>114</v>
      </c>
      <c r="P1034" s="827"/>
      <c r="Q1034" s="832">
        <v>114</v>
      </c>
    </row>
    <row r="1035" spans="1:17" ht="14.45" customHeight="1" x14ac:dyDescent="0.2">
      <c r="A1035" s="821" t="s">
        <v>571</v>
      </c>
      <c r="B1035" s="822" t="s">
        <v>6430</v>
      </c>
      <c r="C1035" s="822" t="s">
        <v>5340</v>
      </c>
      <c r="D1035" s="822" t="s">
        <v>5418</v>
      </c>
      <c r="E1035" s="822" t="s">
        <v>5369</v>
      </c>
      <c r="F1035" s="831">
        <v>1</v>
      </c>
      <c r="G1035" s="831">
        <v>172.04</v>
      </c>
      <c r="H1035" s="831">
        <v>1</v>
      </c>
      <c r="I1035" s="831">
        <v>172.04</v>
      </c>
      <c r="J1035" s="831">
        <v>1</v>
      </c>
      <c r="K1035" s="831">
        <v>172.04</v>
      </c>
      <c r="L1035" s="831">
        <v>1</v>
      </c>
      <c r="M1035" s="831">
        <v>172.04</v>
      </c>
      <c r="N1035" s="831"/>
      <c r="O1035" s="831"/>
      <c r="P1035" s="827"/>
      <c r="Q1035" s="832"/>
    </row>
    <row r="1036" spans="1:17" ht="14.45" customHeight="1" x14ac:dyDescent="0.2">
      <c r="A1036" s="821" t="s">
        <v>571</v>
      </c>
      <c r="B1036" s="822" t="s">
        <v>6430</v>
      </c>
      <c r="C1036" s="822" t="s">
        <v>5340</v>
      </c>
      <c r="D1036" s="822" t="s">
        <v>5419</v>
      </c>
      <c r="E1036" s="822" t="s">
        <v>5369</v>
      </c>
      <c r="F1036" s="831">
        <v>17</v>
      </c>
      <c r="G1036" s="831">
        <v>1532.72</v>
      </c>
      <c r="H1036" s="831">
        <v>2.125</v>
      </c>
      <c r="I1036" s="831">
        <v>90.16</v>
      </c>
      <c r="J1036" s="831">
        <v>8</v>
      </c>
      <c r="K1036" s="831">
        <v>721.28</v>
      </c>
      <c r="L1036" s="831">
        <v>1</v>
      </c>
      <c r="M1036" s="831">
        <v>90.16</v>
      </c>
      <c r="N1036" s="831">
        <v>5</v>
      </c>
      <c r="O1036" s="831">
        <v>385</v>
      </c>
      <c r="P1036" s="827">
        <v>0.53377329192546585</v>
      </c>
      <c r="Q1036" s="832">
        <v>77</v>
      </c>
    </row>
    <row r="1037" spans="1:17" ht="14.45" customHeight="1" x14ac:dyDescent="0.2">
      <c r="A1037" s="821" t="s">
        <v>571</v>
      </c>
      <c r="B1037" s="822" t="s">
        <v>6430</v>
      </c>
      <c r="C1037" s="822" t="s">
        <v>5340</v>
      </c>
      <c r="D1037" s="822" t="s">
        <v>5420</v>
      </c>
      <c r="E1037" s="822" t="s">
        <v>5421</v>
      </c>
      <c r="F1037" s="831"/>
      <c r="G1037" s="831"/>
      <c r="H1037" s="831"/>
      <c r="I1037" s="831"/>
      <c r="J1037" s="831">
        <v>1</v>
      </c>
      <c r="K1037" s="831">
        <v>4157.13</v>
      </c>
      <c r="L1037" s="831">
        <v>1</v>
      </c>
      <c r="M1037" s="831">
        <v>4157.13</v>
      </c>
      <c r="N1037" s="831"/>
      <c r="O1037" s="831"/>
      <c r="P1037" s="827"/>
      <c r="Q1037" s="832"/>
    </row>
    <row r="1038" spans="1:17" ht="14.45" customHeight="1" x14ac:dyDescent="0.2">
      <c r="A1038" s="821" t="s">
        <v>571</v>
      </c>
      <c r="B1038" s="822" t="s">
        <v>6430</v>
      </c>
      <c r="C1038" s="822" t="s">
        <v>5340</v>
      </c>
      <c r="D1038" s="822" t="s">
        <v>5426</v>
      </c>
      <c r="E1038" s="822" t="s">
        <v>5427</v>
      </c>
      <c r="F1038" s="831"/>
      <c r="G1038" s="831"/>
      <c r="H1038" s="831"/>
      <c r="I1038" s="831"/>
      <c r="J1038" s="831">
        <v>1</v>
      </c>
      <c r="K1038" s="831">
        <v>4990</v>
      </c>
      <c r="L1038" s="831">
        <v>1</v>
      </c>
      <c r="M1038" s="831">
        <v>4990</v>
      </c>
      <c r="N1038" s="831"/>
      <c r="O1038" s="831"/>
      <c r="P1038" s="827"/>
      <c r="Q1038" s="832"/>
    </row>
    <row r="1039" spans="1:17" ht="14.45" customHeight="1" x14ac:dyDescent="0.2">
      <c r="A1039" s="821" t="s">
        <v>571</v>
      </c>
      <c r="B1039" s="822" t="s">
        <v>6430</v>
      </c>
      <c r="C1039" s="822" t="s">
        <v>5340</v>
      </c>
      <c r="D1039" s="822" t="s">
        <v>5428</v>
      </c>
      <c r="E1039" s="822" t="s">
        <v>5429</v>
      </c>
      <c r="F1039" s="831"/>
      <c r="G1039" s="831"/>
      <c r="H1039" s="831"/>
      <c r="I1039" s="831"/>
      <c r="J1039" s="831">
        <v>9</v>
      </c>
      <c r="K1039" s="831">
        <v>13375.350000000002</v>
      </c>
      <c r="L1039" s="831">
        <v>1</v>
      </c>
      <c r="M1039" s="831">
        <v>1486.1500000000003</v>
      </c>
      <c r="N1039" s="831">
        <v>3</v>
      </c>
      <c r="O1039" s="831">
        <v>3810.12</v>
      </c>
      <c r="P1039" s="827">
        <v>0.28486133073153219</v>
      </c>
      <c r="Q1039" s="832">
        <v>1270.04</v>
      </c>
    </row>
    <row r="1040" spans="1:17" ht="14.45" customHeight="1" x14ac:dyDescent="0.2">
      <c r="A1040" s="821" t="s">
        <v>571</v>
      </c>
      <c r="B1040" s="822" t="s">
        <v>6430</v>
      </c>
      <c r="C1040" s="822" t="s">
        <v>5340</v>
      </c>
      <c r="D1040" s="822" t="s">
        <v>5428</v>
      </c>
      <c r="E1040" s="822" t="s">
        <v>5430</v>
      </c>
      <c r="F1040" s="831"/>
      <c r="G1040" s="831"/>
      <c r="H1040" s="831"/>
      <c r="I1040" s="831"/>
      <c r="J1040" s="831">
        <v>1</v>
      </c>
      <c r="K1040" s="831">
        <v>1270.04</v>
      </c>
      <c r="L1040" s="831">
        <v>1</v>
      </c>
      <c r="M1040" s="831">
        <v>1270.04</v>
      </c>
      <c r="N1040" s="831">
        <v>2</v>
      </c>
      <c r="O1040" s="831">
        <v>2540.08</v>
      </c>
      <c r="P1040" s="827">
        <v>2</v>
      </c>
      <c r="Q1040" s="832">
        <v>1270.04</v>
      </c>
    </row>
    <row r="1041" spans="1:17" ht="14.45" customHeight="1" x14ac:dyDescent="0.2">
      <c r="A1041" s="821" t="s">
        <v>571</v>
      </c>
      <c r="B1041" s="822" t="s">
        <v>6430</v>
      </c>
      <c r="C1041" s="822" t="s">
        <v>5340</v>
      </c>
      <c r="D1041" s="822" t="s">
        <v>5436</v>
      </c>
      <c r="E1041" s="822" t="s">
        <v>5438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2423.1</v>
      </c>
      <c r="P1041" s="827"/>
      <c r="Q1041" s="832">
        <v>2423.1</v>
      </c>
    </row>
    <row r="1042" spans="1:17" ht="14.45" customHeight="1" x14ac:dyDescent="0.2">
      <c r="A1042" s="821" t="s">
        <v>571</v>
      </c>
      <c r="B1042" s="822" t="s">
        <v>6430</v>
      </c>
      <c r="C1042" s="822" t="s">
        <v>5340</v>
      </c>
      <c r="D1042" s="822" t="s">
        <v>5439</v>
      </c>
      <c r="E1042" s="822" t="s">
        <v>5437</v>
      </c>
      <c r="F1042" s="831"/>
      <c r="G1042" s="831"/>
      <c r="H1042" s="831"/>
      <c r="I1042" s="831"/>
      <c r="J1042" s="831">
        <v>1</v>
      </c>
      <c r="K1042" s="831">
        <v>4301.95</v>
      </c>
      <c r="L1042" s="831">
        <v>1</v>
      </c>
      <c r="M1042" s="831">
        <v>4301.95</v>
      </c>
      <c r="N1042" s="831"/>
      <c r="O1042" s="831"/>
      <c r="P1042" s="827"/>
      <c r="Q1042" s="832"/>
    </row>
    <row r="1043" spans="1:17" ht="14.45" customHeight="1" x14ac:dyDescent="0.2">
      <c r="A1043" s="821" t="s">
        <v>571</v>
      </c>
      <c r="B1043" s="822" t="s">
        <v>6430</v>
      </c>
      <c r="C1043" s="822" t="s">
        <v>5340</v>
      </c>
      <c r="D1043" s="822" t="s">
        <v>5440</v>
      </c>
      <c r="E1043" s="822" t="s">
        <v>5441</v>
      </c>
      <c r="F1043" s="831">
        <v>2</v>
      </c>
      <c r="G1043" s="831">
        <v>2495.56</v>
      </c>
      <c r="H1043" s="831">
        <v>0.22222222222222218</v>
      </c>
      <c r="I1043" s="831">
        <v>1247.78</v>
      </c>
      <c r="J1043" s="831">
        <v>9</v>
      </c>
      <c r="K1043" s="831">
        <v>11230.020000000002</v>
      </c>
      <c r="L1043" s="831">
        <v>1</v>
      </c>
      <c r="M1043" s="831">
        <v>1247.7800000000002</v>
      </c>
      <c r="N1043" s="831"/>
      <c r="O1043" s="831"/>
      <c r="P1043" s="827"/>
      <c r="Q1043" s="832"/>
    </row>
    <row r="1044" spans="1:17" ht="14.45" customHeight="1" x14ac:dyDescent="0.2">
      <c r="A1044" s="821" t="s">
        <v>571</v>
      </c>
      <c r="B1044" s="822" t="s">
        <v>6430</v>
      </c>
      <c r="C1044" s="822" t="s">
        <v>5340</v>
      </c>
      <c r="D1044" s="822" t="s">
        <v>5442</v>
      </c>
      <c r="E1044" s="822" t="s">
        <v>5441</v>
      </c>
      <c r="F1044" s="831">
        <v>25</v>
      </c>
      <c r="G1044" s="831">
        <v>35547.25</v>
      </c>
      <c r="H1044" s="831">
        <v>0.66552267791845843</v>
      </c>
      <c r="I1044" s="831">
        <v>1421.89</v>
      </c>
      <c r="J1044" s="831">
        <v>38</v>
      </c>
      <c r="K1044" s="831">
        <v>53412.53</v>
      </c>
      <c r="L1044" s="831">
        <v>1</v>
      </c>
      <c r="M1044" s="831">
        <v>1405.592894736842</v>
      </c>
      <c r="N1044" s="831">
        <v>11</v>
      </c>
      <c r="O1044" s="831">
        <v>13370.060000000001</v>
      </c>
      <c r="P1044" s="827">
        <v>0.25031692001857991</v>
      </c>
      <c r="Q1044" s="832">
        <v>1215.46</v>
      </c>
    </row>
    <row r="1045" spans="1:17" ht="14.45" customHeight="1" x14ac:dyDescent="0.2">
      <c r="A1045" s="821" t="s">
        <v>571</v>
      </c>
      <c r="B1045" s="822" t="s">
        <v>6430</v>
      </c>
      <c r="C1045" s="822" t="s">
        <v>5340</v>
      </c>
      <c r="D1045" s="822" t="s">
        <v>5443</v>
      </c>
      <c r="E1045" s="822" t="s">
        <v>5441</v>
      </c>
      <c r="F1045" s="831">
        <v>29</v>
      </c>
      <c r="G1045" s="831">
        <v>48027.19</v>
      </c>
      <c r="H1045" s="831">
        <v>0.91877675976704598</v>
      </c>
      <c r="I1045" s="831">
        <v>1656.1100000000001</v>
      </c>
      <c r="J1045" s="831">
        <v>32</v>
      </c>
      <c r="K1045" s="831">
        <v>52272.97</v>
      </c>
      <c r="L1045" s="831">
        <v>1</v>
      </c>
      <c r="M1045" s="831">
        <v>1633.5303125</v>
      </c>
      <c r="N1045" s="831">
        <v>7</v>
      </c>
      <c r="O1045" s="831">
        <v>9906.82</v>
      </c>
      <c r="P1045" s="827">
        <v>0.18952089387689278</v>
      </c>
      <c r="Q1045" s="832">
        <v>1415.26</v>
      </c>
    </row>
    <row r="1046" spans="1:17" ht="14.45" customHeight="1" x14ac:dyDescent="0.2">
      <c r="A1046" s="821" t="s">
        <v>571</v>
      </c>
      <c r="B1046" s="822" t="s">
        <v>6430</v>
      </c>
      <c r="C1046" s="822" t="s">
        <v>5340</v>
      </c>
      <c r="D1046" s="822" t="s">
        <v>5444</v>
      </c>
      <c r="E1046" s="822" t="s">
        <v>5441</v>
      </c>
      <c r="F1046" s="831">
        <v>4</v>
      </c>
      <c r="G1046" s="831">
        <v>7117.76</v>
      </c>
      <c r="H1046" s="831">
        <v>0.23529411764705882</v>
      </c>
      <c r="I1046" s="831">
        <v>1779.44</v>
      </c>
      <c r="J1046" s="831">
        <v>17</v>
      </c>
      <c r="K1046" s="831">
        <v>30250.48</v>
      </c>
      <c r="L1046" s="831">
        <v>1</v>
      </c>
      <c r="M1046" s="831">
        <v>1779.44</v>
      </c>
      <c r="N1046" s="831">
        <v>4</v>
      </c>
      <c r="O1046" s="831">
        <v>6082.12</v>
      </c>
      <c r="P1046" s="827">
        <v>0.20105862783003775</v>
      </c>
      <c r="Q1046" s="832">
        <v>1520.53</v>
      </c>
    </row>
    <row r="1047" spans="1:17" ht="14.45" customHeight="1" x14ac:dyDescent="0.2">
      <c r="A1047" s="821" t="s">
        <v>571</v>
      </c>
      <c r="B1047" s="822" t="s">
        <v>6430</v>
      </c>
      <c r="C1047" s="822" t="s">
        <v>5340</v>
      </c>
      <c r="D1047" s="822" t="s">
        <v>5445</v>
      </c>
      <c r="E1047" s="822" t="s">
        <v>5446</v>
      </c>
      <c r="F1047" s="831">
        <v>3</v>
      </c>
      <c r="G1047" s="831">
        <v>4259.46</v>
      </c>
      <c r="H1047" s="831"/>
      <c r="I1047" s="831">
        <v>1419.82</v>
      </c>
      <c r="J1047" s="831"/>
      <c r="K1047" s="831"/>
      <c r="L1047" s="831"/>
      <c r="M1047" s="831"/>
      <c r="N1047" s="831"/>
      <c r="O1047" s="831"/>
      <c r="P1047" s="827"/>
      <c r="Q1047" s="832"/>
    </row>
    <row r="1048" spans="1:17" ht="14.45" customHeight="1" x14ac:dyDescent="0.2">
      <c r="A1048" s="821" t="s">
        <v>571</v>
      </c>
      <c r="B1048" s="822" t="s">
        <v>6430</v>
      </c>
      <c r="C1048" s="822" t="s">
        <v>5340</v>
      </c>
      <c r="D1048" s="822" t="s">
        <v>5445</v>
      </c>
      <c r="E1048" s="822" t="s">
        <v>5447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6</v>
      </c>
      <c r="O1048" s="831">
        <v>7280.94</v>
      </c>
      <c r="P1048" s="827"/>
      <c r="Q1048" s="832">
        <v>1213.49</v>
      </c>
    </row>
    <row r="1049" spans="1:17" ht="14.45" customHeight="1" x14ac:dyDescent="0.2">
      <c r="A1049" s="821" t="s">
        <v>571</v>
      </c>
      <c r="B1049" s="822" t="s">
        <v>6430</v>
      </c>
      <c r="C1049" s="822" t="s">
        <v>5340</v>
      </c>
      <c r="D1049" s="822" t="s">
        <v>5448</v>
      </c>
      <c r="E1049" s="822" t="s">
        <v>5446</v>
      </c>
      <c r="F1049" s="831">
        <v>4</v>
      </c>
      <c r="G1049" s="831">
        <v>6189.16</v>
      </c>
      <c r="H1049" s="831">
        <v>0.66666666666666663</v>
      </c>
      <c r="I1049" s="831">
        <v>1547.29</v>
      </c>
      <c r="J1049" s="831">
        <v>6</v>
      </c>
      <c r="K1049" s="831">
        <v>9283.74</v>
      </c>
      <c r="L1049" s="831">
        <v>1</v>
      </c>
      <c r="M1049" s="831">
        <v>1547.29</v>
      </c>
      <c r="N1049" s="831"/>
      <c r="O1049" s="831"/>
      <c r="P1049" s="827"/>
      <c r="Q1049" s="832"/>
    </row>
    <row r="1050" spans="1:17" ht="14.45" customHeight="1" x14ac:dyDescent="0.2">
      <c r="A1050" s="821" t="s">
        <v>571</v>
      </c>
      <c r="B1050" s="822" t="s">
        <v>6430</v>
      </c>
      <c r="C1050" s="822" t="s">
        <v>5340</v>
      </c>
      <c r="D1050" s="822" t="s">
        <v>5448</v>
      </c>
      <c r="E1050" s="822" t="s">
        <v>5447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3</v>
      </c>
      <c r="O1050" s="831">
        <v>3968.01</v>
      </c>
      <c r="P1050" s="827"/>
      <c r="Q1050" s="832">
        <v>1322.67</v>
      </c>
    </row>
    <row r="1051" spans="1:17" ht="14.45" customHeight="1" x14ac:dyDescent="0.2">
      <c r="A1051" s="821" t="s">
        <v>571</v>
      </c>
      <c r="B1051" s="822" t="s">
        <v>6430</v>
      </c>
      <c r="C1051" s="822" t="s">
        <v>5340</v>
      </c>
      <c r="D1051" s="822" t="s">
        <v>5449</v>
      </c>
      <c r="E1051" s="822" t="s">
        <v>5447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1</v>
      </c>
      <c r="O1051" s="831">
        <v>1405.52</v>
      </c>
      <c r="P1051" s="827"/>
      <c r="Q1051" s="832">
        <v>1405.52</v>
      </c>
    </row>
    <row r="1052" spans="1:17" ht="14.45" customHeight="1" x14ac:dyDescent="0.2">
      <c r="A1052" s="821" t="s">
        <v>571</v>
      </c>
      <c r="B1052" s="822" t="s">
        <v>6430</v>
      </c>
      <c r="C1052" s="822" t="s">
        <v>5340</v>
      </c>
      <c r="D1052" s="822" t="s">
        <v>5450</v>
      </c>
      <c r="E1052" s="822" t="s">
        <v>5446</v>
      </c>
      <c r="F1052" s="831">
        <v>1</v>
      </c>
      <c r="G1052" s="831">
        <v>1783.58</v>
      </c>
      <c r="H1052" s="831"/>
      <c r="I1052" s="831">
        <v>1783.58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571</v>
      </c>
      <c r="B1053" s="822" t="s">
        <v>6430</v>
      </c>
      <c r="C1053" s="822" t="s">
        <v>5340</v>
      </c>
      <c r="D1053" s="822" t="s">
        <v>5454</v>
      </c>
      <c r="E1053" s="822" t="s">
        <v>5455</v>
      </c>
      <c r="F1053" s="831">
        <v>59</v>
      </c>
      <c r="G1053" s="831">
        <v>46568.11</v>
      </c>
      <c r="H1053" s="831">
        <v>0.58415841584158423</v>
      </c>
      <c r="I1053" s="831">
        <v>789.29</v>
      </c>
      <c r="J1053" s="831">
        <v>101</v>
      </c>
      <c r="K1053" s="831">
        <v>79718.289999999994</v>
      </c>
      <c r="L1053" s="831">
        <v>1</v>
      </c>
      <c r="M1053" s="831">
        <v>789.29</v>
      </c>
      <c r="N1053" s="831">
        <v>83</v>
      </c>
      <c r="O1053" s="831">
        <v>65511.070000000029</v>
      </c>
      <c r="P1053" s="827">
        <v>0.82178217821782218</v>
      </c>
      <c r="Q1053" s="832">
        <v>789.2900000000003</v>
      </c>
    </row>
    <row r="1054" spans="1:17" ht="14.45" customHeight="1" x14ac:dyDescent="0.2">
      <c r="A1054" s="821" t="s">
        <v>571</v>
      </c>
      <c r="B1054" s="822" t="s">
        <v>6430</v>
      </c>
      <c r="C1054" s="822" t="s">
        <v>5340</v>
      </c>
      <c r="D1054" s="822" t="s">
        <v>5462</v>
      </c>
      <c r="E1054" s="822" t="s">
        <v>5446</v>
      </c>
      <c r="F1054" s="831">
        <v>7</v>
      </c>
      <c r="G1054" s="831">
        <v>8923.11</v>
      </c>
      <c r="H1054" s="831"/>
      <c r="I1054" s="831">
        <v>1274.73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571</v>
      </c>
      <c r="B1055" s="822" t="s">
        <v>6430</v>
      </c>
      <c r="C1055" s="822" t="s">
        <v>5340</v>
      </c>
      <c r="D1055" s="822" t="s">
        <v>5462</v>
      </c>
      <c r="E1055" s="822" t="s">
        <v>5447</v>
      </c>
      <c r="F1055" s="831"/>
      <c r="G1055" s="831"/>
      <c r="H1055" s="831"/>
      <c r="I1055" s="831"/>
      <c r="J1055" s="831"/>
      <c r="K1055" s="831"/>
      <c r="L1055" s="831"/>
      <c r="M1055" s="831"/>
      <c r="N1055" s="831">
        <v>2</v>
      </c>
      <c r="O1055" s="831">
        <v>2179.44</v>
      </c>
      <c r="P1055" s="827"/>
      <c r="Q1055" s="832">
        <v>1089.72</v>
      </c>
    </row>
    <row r="1056" spans="1:17" ht="14.45" customHeight="1" x14ac:dyDescent="0.2">
      <c r="A1056" s="821" t="s">
        <v>571</v>
      </c>
      <c r="B1056" s="822" t="s">
        <v>6430</v>
      </c>
      <c r="C1056" s="822" t="s">
        <v>5340</v>
      </c>
      <c r="D1056" s="822" t="s">
        <v>5463</v>
      </c>
      <c r="E1056" s="822" t="s">
        <v>5464</v>
      </c>
      <c r="F1056" s="831">
        <v>2</v>
      </c>
      <c r="G1056" s="831">
        <v>25281.06</v>
      </c>
      <c r="H1056" s="831"/>
      <c r="I1056" s="831">
        <v>12640.53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571</v>
      </c>
      <c r="B1057" s="822" t="s">
        <v>6430</v>
      </c>
      <c r="C1057" s="822" t="s">
        <v>5340</v>
      </c>
      <c r="D1057" s="822" t="s">
        <v>5463</v>
      </c>
      <c r="E1057" s="822" t="s">
        <v>5465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</v>
      </c>
      <c r="O1057" s="831">
        <v>10807.5</v>
      </c>
      <c r="P1057" s="827"/>
      <c r="Q1057" s="832">
        <v>10807.5</v>
      </c>
    </row>
    <row r="1058" spans="1:17" ht="14.45" customHeight="1" x14ac:dyDescent="0.2">
      <c r="A1058" s="821" t="s">
        <v>571</v>
      </c>
      <c r="B1058" s="822" t="s">
        <v>6430</v>
      </c>
      <c r="C1058" s="822" t="s">
        <v>5340</v>
      </c>
      <c r="D1058" s="822" t="s">
        <v>5471</v>
      </c>
      <c r="E1058" s="822" t="s">
        <v>5469</v>
      </c>
      <c r="F1058" s="831"/>
      <c r="G1058" s="831"/>
      <c r="H1058" s="831"/>
      <c r="I1058" s="831"/>
      <c r="J1058" s="831">
        <v>2</v>
      </c>
      <c r="K1058" s="831">
        <v>26564.080000000002</v>
      </c>
      <c r="L1058" s="831">
        <v>1</v>
      </c>
      <c r="M1058" s="831">
        <v>13282.04</v>
      </c>
      <c r="N1058" s="831"/>
      <c r="O1058" s="831"/>
      <c r="P1058" s="827"/>
      <c r="Q1058" s="832"/>
    </row>
    <row r="1059" spans="1:17" ht="14.45" customHeight="1" x14ac:dyDescent="0.2">
      <c r="A1059" s="821" t="s">
        <v>571</v>
      </c>
      <c r="B1059" s="822" t="s">
        <v>6430</v>
      </c>
      <c r="C1059" s="822" t="s">
        <v>5340</v>
      </c>
      <c r="D1059" s="822" t="s">
        <v>5472</v>
      </c>
      <c r="E1059" s="822" t="s">
        <v>5467</v>
      </c>
      <c r="F1059" s="831"/>
      <c r="G1059" s="831"/>
      <c r="H1059" s="831"/>
      <c r="I1059" s="831"/>
      <c r="J1059" s="831">
        <v>4</v>
      </c>
      <c r="K1059" s="831">
        <v>4829.08</v>
      </c>
      <c r="L1059" s="831">
        <v>1</v>
      </c>
      <c r="M1059" s="831">
        <v>1207.27</v>
      </c>
      <c r="N1059" s="831"/>
      <c r="O1059" s="831"/>
      <c r="P1059" s="827"/>
      <c r="Q1059" s="832"/>
    </row>
    <row r="1060" spans="1:17" ht="14.45" customHeight="1" x14ac:dyDescent="0.2">
      <c r="A1060" s="821" t="s">
        <v>571</v>
      </c>
      <c r="B1060" s="822" t="s">
        <v>6430</v>
      </c>
      <c r="C1060" s="822" t="s">
        <v>5340</v>
      </c>
      <c r="D1060" s="822" t="s">
        <v>5474</v>
      </c>
      <c r="E1060" s="822" t="s">
        <v>5475</v>
      </c>
      <c r="F1060" s="831">
        <v>6</v>
      </c>
      <c r="G1060" s="831">
        <v>63773.7</v>
      </c>
      <c r="H1060" s="831">
        <v>1.9999999999999998</v>
      </c>
      <c r="I1060" s="831">
        <v>10628.949999999999</v>
      </c>
      <c r="J1060" s="831">
        <v>3</v>
      </c>
      <c r="K1060" s="831">
        <v>31886.850000000002</v>
      </c>
      <c r="L1060" s="831">
        <v>1</v>
      </c>
      <c r="M1060" s="831">
        <v>10628.95</v>
      </c>
      <c r="N1060" s="831">
        <v>2</v>
      </c>
      <c r="O1060" s="831">
        <v>18174.259999999998</v>
      </c>
      <c r="P1060" s="827">
        <v>0.56996097137221136</v>
      </c>
      <c r="Q1060" s="832">
        <v>9087.1299999999992</v>
      </c>
    </row>
    <row r="1061" spans="1:17" ht="14.45" customHeight="1" x14ac:dyDescent="0.2">
      <c r="A1061" s="821" t="s">
        <v>571</v>
      </c>
      <c r="B1061" s="822" t="s">
        <v>6430</v>
      </c>
      <c r="C1061" s="822" t="s">
        <v>5340</v>
      </c>
      <c r="D1061" s="822" t="s">
        <v>5482</v>
      </c>
      <c r="E1061" s="822" t="s">
        <v>5483</v>
      </c>
      <c r="F1061" s="831">
        <v>4</v>
      </c>
      <c r="G1061" s="831">
        <v>4380.92</v>
      </c>
      <c r="H1061" s="831">
        <v>1.3333333333333333</v>
      </c>
      <c r="I1061" s="831">
        <v>1095.23</v>
      </c>
      <c r="J1061" s="831">
        <v>3</v>
      </c>
      <c r="K1061" s="831">
        <v>3285.69</v>
      </c>
      <c r="L1061" s="831">
        <v>1</v>
      </c>
      <c r="M1061" s="831">
        <v>1095.23</v>
      </c>
      <c r="N1061" s="831"/>
      <c r="O1061" s="831"/>
      <c r="P1061" s="827"/>
      <c r="Q1061" s="832"/>
    </row>
    <row r="1062" spans="1:17" ht="14.45" customHeight="1" x14ac:dyDescent="0.2">
      <c r="A1062" s="821" t="s">
        <v>571</v>
      </c>
      <c r="B1062" s="822" t="s">
        <v>6430</v>
      </c>
      <c r="C1062" s="822" t="s">
        <v>5340</v>
      </c>
      <c r="D1062" s="822" t="s">
        <v>5482</v>
      </c>
      <c r="E1062" s="822" t="s">
        <v>5484</v>
      </c>
      <c r="F1062" s="831"/>
      <c r="G1062" s="831"/>
      <c r="H1062" s="831"/>
      <c r="I1062" s="831"/>
      <c r="J1062" s="831">
        <v>2</v>
      </c>
      <c r="K1062" s="831">
        <v>1871.42</v>
      </c>
      <c r="L1062" s="831">
        <v>1</v>
      </c>
      <c r="M1062" s="831">
        <v>935.71</v>
      </c>
      <c r="N1062" s="831"/>
      <c r="O1062" s="831"/>
      <c r="P1062" s="827"/>
      <c r="Q1062" s="832"/>
    </row>
    <row r="1063" spans="1:17" ht="14.45" customHeight="1" x14ac:dyDescent="0.2">
      <c r="A1063" s="821" t="s">
        <v>571</v>
      </c>
      <c r="B1063" s="822" t="s">
        <v>6430</v>
      </c>
      <c r="C1063" s="822" t="s">
        <v>5340</v>
      </c>
      <c r="D1063" s="822" t="s">
        <v>5485</v>
      </c>
      <c r="E1063" s="822" t="s">
        <v>5486</v>
      </c>
      <c r="F1063" s="831">
        <v>1</v>
      </c>
      <c r="G1063" s="831">
        <v>11674</v>
      </c>
      <c r="H1063" s="831"/>
      <c r="I1063" s="831">
        <v>11674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571</v>
      </c>
      <c r="B1064" s="822" t="s">
        <v>6430</v>
      </c>
      <c r="C1064" s="822" t="s">
        <v>5340</v>
      </c>
      <c r="D1064" s="822" t="s">
        <v>5485</v>
      </c>
      <c r="E1064" s="822" t="s">
        <v>5487</v>
      </c>
      <c r="F1064" s="831"/>
      <c r="G1064" s="831"/>
      <c r="H1064" s="831"/>
      <c r="I1064" s="831"/>
      <c r="J1064" s="831">
        <v>1</v>
      </c>
      <c r="K1064" s="831">
        <v>9019.8799999999992</v>
      </c>
      <c r="L1064" s="831">
        <v>1</v>
      </c>
      <c r="M1064" s="831">
        <v>9019.8799999999992</v>
      </c>
      <c r="N1064" s="831"/>
      <c r="O1064" s="831"/>
      <c r="P1064" s="827"/>
      <c r="Q1064" s="832"/>
    </row>
    <row r="1065" spans="1:17" ht="14.45" customHeight="1" x14ac:dyDescent="0.2">
      <c r="A1065" s="821" t="s">
        <v>571</v>
      </c>
      <c r="B1065" s="822" t="s">
        <v>6430</v>
      </c>
      <c r="C1065" s="822" t="s">
        <v>5340</v>
      </c>
      <c r="D1065" s="822" t="s">
        <v>5488</v>
      </c>
      <c r="E1065" s="822" t="s">
        <v>5489</v>
      </c>
      <c r="F1065" s="831">
        <v>15</v>
      </c>
      <c r="G1065" s="831">
        <v>13540.05</v>
      </c>
      <c r="H1065" s="831">
        <v>1.4999999999999998</v>
      </c>
      <c r="I1065" s="831">
        <v>902.67</v>
      </c>
      <c r="J1065" s="831">
        <v>10</v>
      </c>
      <c r="K1065" s="831">
        <v>9026.7000000000007</v>
      </c>
      <c r="L1065" s="831">
        <v>1</v>
      </c>
      <c r="M1065" s="831">
        <v>902.67000000000007</v>
      </c>
      <c r="N1065" s="831"/>
      <c r="O1065" s="831"/>
      <c r="P1065" s="827"/>
      <c r="Q1065" s="832"/>
    </row>
    <row r="1066" spans="1:17" ht="14.45" customHeight="1" x14ac:dyDescent="0.2">
      <c r="A1066" s="821" t="s">
        <v>571</v>
      </c>
      <c r="B1066" s="822" t="s">
        <v>6430</v>
      </c>
      <c r="C1066" s="822" t="s">
        <v>5340</v>
      </c>
      <c r="D1066" s="822" t="s">
        <v>5488</v>
      </c>
      <c r="E1066" s="822" t="s">
        <v>5490</v>
      </c>
      <c r="F1066" s="831"/>
      <c r="G1066" s="831"/>
      <c r="H1066" s="831"/>
      <c r="I1066" s="831"/>
      <c r="J1066" s="831">
        <v>8</v>
      </c>
      <c r="K1066" s="831">
        <v>6167.92</v>
      </c>
      <c r="L1066" s="831">
        <v>1</v>
      </c>
      <c r="M1066" s="831">
        <v>770.99</v>
      </c>
      <c r="N1066" s="831"/>
      <c r="O1066" s="831"/>
      <c r="P1066" s="827"/>
      <c r="Q1066" s="832"/>
    </row>
    <row r="1067" spans="1:17" ht="14.45" customHeight="1" x14ac:dyDescent="0.2">
      <c r="A1067" s="821" t="s">
        <v>571</v>
      </c>
      <c r="B1067" s="822" t="s">
        <v>6430</v>
      </c>
      <c r="C1067" s="822" t="s">
        <v>5340</v>
      </c>
      <c r="D1067" s="822" t="s">
        <v>5491</v>
      </c>
      <c r="E1067" s="822" t="s">
        <v>5489</v>
      </c>
      <c r="F1067" s="831">
        <v>50</v>
      </c>
      <c r="G1067" s="831">
        <v>51471</v>
      </c>
      <c r="H1067" s="831">
        <v>1.3888888888888891</v>
      </c>
      <c r="I1067" s="831">
        <v>1029.42</v>
      </c>
      <c r="J1067" s="831">
        <v>36</v>
      </c>
      <c r="K1067" s="831">
        <v>37059.119999999995</v>
      </c>
      <c r="L1067" s="831">
        <v>1</v>
      </c>
      <c r="M1067" s="831">
        <v>1029.4199999999998</v>
      </c>
      <c r="N1067" s="831">
        <v>25</v>
      </c>
      <c r="O1067" s="831">
        <v>22003.75</v>
      </c>
      <c r="P1067" s="827">
        <v>0.59374723414911101</v>
      </c>
      <c r="Q1067" s="832">
        <v>880.15</v>
      </c>
    </row>
    <row r="1068" spans="1:17" ht="14.45" customHeight="1" x14ac:dyDescent="0.2">
      <c r="A1068" s="821" t="s">
        <v>571</v>
      </c>
      <c r="B1068" s="822" t="s">
        <v>6430</v>
      </c>
      <c r="C1068" s="822" t="s">
        <v>5340</v>
      </c>
      <c r="D1068" s="822" t="s">
        <v>5491</v>
      </c>
      <c r="E1068" s="822" t="s">
        <v>5490</v>
      </c>
      <c r="F1068" s="831">
        <v>5</v>
      </c>
      <c r="G1068" s="831">
        <v>5147.1000000000004</v>
      </c>
      <c r="H1068" s="831">
        <v>0.34710275646969574</v>
      </c>
      <c r="I1068" s="831">
        <v>1029.42</v>
      </c>
      <c r="J1068" s="831">
        <v>16</v>
      </c>
      <c r="K1068" s="831">
        <v>14828.749999999998</v>
      </c>
      <c r="L1068" s="831">
        <v>1</v>
      </c>
      <c r="M1068" s="831">
        <v>926.79687499999989</v>
      </c>
      <c r="N1068" s="831">
        <v>19</v>
      </c>
      <c r="O1068" s="831">
        <v>16722.849999999999</v>
      </c>
      <c r="P1068" s="827">
        <v>1.1277316024614348</v>
      </c>
      <c r="Q1068" s="832">
        <v>880.15</v>
      </c>
    </row>
    <row r="1069" spans="1:17" ht="14.45" customHeight="1" x14ac:dyDescent="0.2">
      <c r="A1069" s="821" t="s">
        <v>571</v>
      </c>
      <c r="B1069" s="822" t="s">
        <v>6430</v>
      </c>
      <c r="C1069" s="822" t="s">
        <v>5340</v>
      </c>
      <c r="D1069" s="822" t="s">
        <v>5494</v>
      </c>
      <c r="E1069" s="822" t="s">
        <v>5495</v>
      </c>
      <c r="F1069" s="831">
        <v>4</v>
      </c>
      <c r="G1069" s="831">
        <v>38017.96</v>
      </c>
      <c r="H1069" s="831">
        <v>0.8492671048155046</v>
      </c>
      <c r="I1069" s="831">
        <v>9504.49</v>
      </c>
      <c r="J1069" s="831">
        <v>5</v>
      </c>
      <c r="K1069" s="831">
        <v>44765.61</v>
      </c>
      <c r="L1069" s="831">
        <v>1</v>
      </c>
      <c r="M1069" s="831">
        <v>8953.1219999999994</v>
      </c>
      <c r="N1069" s="831"/>
      <c r="O1069" s="831"/>
      <c r="P1069" s="827"/>
      <c r="Q1069" s="832"/>
    </row>
    <row r="1070" spans="1:17" ht="14.45" customHeight="1" x14ac:dyDescent="0.2">
      <c r="A1070" s="821" t="s">
        <v>571</v>
      </c>
      <c r="B1070" s="822" t="s">
        <v>6430</v>
      </c>
      <c r="C1070" s="822" t="s">
        <v>5340</v>
      </c>
      <c r="D1070" s="822" t="s">
        <v>5502</v>
      </c>
      <c r="E1070" s="822" t="s">
        <v>5503</v>
      </c>
      <c r="F1070" s="831"/>
      <c r="G1070" s="831"/>
      <c r="H1070" s="831"/>
      <c r="I1070" s="831"/>
      <c r="J1070" s="831">
        <v>1</v>
      </c>
      <c r="K1070" s="831">
        <v>9185.2900000000009</v>
      </c>
      <c r="L1070" s="831">
        <v>1</v>
      </c>
      <c r="M1070" s="831">
        <v>9185.2900000000009</v>
      </c>
      <c r="N1070" s="831"/>
      <c r="O1070" s="831"/>
      <c r="P1070" s="827"/>
      <c r="Q1070" s="832"/>
    </row>
    <row r="1071" spans="1:17" ht="14.45" customHeight="1" x14ac:dyDescent="0.2">
      <c r="A1071" s="821" t="s">
        <v>571</v>
      </c>
      <c r="B1071" s="822" t="s">
        <v>6430</v>
      </c>
      <c r="C1071" s="822" t="s">
        <v>5340</v>
      </c>
      <c r="D1071" s="822" t="s">
        <v>5511</v>
      </c>
      <c r="E1071" s="822" t="s">
        <v>5510</v>
      </c>
      <c r="F1071" s="831"/>
      <c r="G1071" s="831"/>
      <c r="H1071" s="831"/>
      <c r="I1071" s="831"/>
      <c r="J1071" s="831">
        <v>2</v>
      </c>
      <c r="K1071" s="831">
        <v>1274.72</v>
      </c>
      <c r="L1071" s="831">
        <v>1</v>
      </c>
      <c r="M1071" s="831">
        <v>637.36</v>
      </c>
      <c r="N1071" s="831"/>
      <c r="O1071" s="831"/>
      <c r="P1071" s="827"/>
      <c r="Q1071" s="832"/>
    </row>
    <row r="1072" spans="1:17" ht="14.45" customHeight="1" x14ac:dyDescent="0.2">
      <c r="A1072" s="821" t="s">
        <v>571</v>
      </c>
      <c r="B1072" s="822" t="s">
        <v>6430</v>
      </c>
      <c r="C1072" s="822" t="s">
        <v>5340</v>
      </c>
      <c r="D1072" s="822" t="s">
        <v>5518</v>
      </c>
      <c r="E1072" s="822" t="s">
        <v>5519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1</v>
      </c>
      <c r="O1072" s="831">
        <v>1796</v>
      </c>
      <c r="P1072" s="827"/>
      <c r="Q1072" s="832">
        <v>1796</v>
      </c>
    </row>
    <row r="1073" spans="1:17" ht="14.45" customHeight="1" x14ac:dyDescent="0.2">
      <c r="A1073" s="821" t="s">
        <v>571</v>
      </c>
      <c r="B1073" s="822" t="s">
        <v>6430</v>
      </c>
      <c r="C1073" s="822" t="s">
        <v>5340</v>
      </c>
      <c r="D1073" s="822" t="s">
        <v>5520</v>
      </c>
      <c r="E1073" s="822" t="s">
        <v>5521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1</v>
      </c>
      <c r="O1073" s="831">
        <v>1796</v>
      </c>
      <c r="P1073" s="827"/>
      <c r="Q1073" s="832">
        <v>1796</v>
      </c>
    </row>
    <row r="1074" spans="1:17" ht="14.45" customHeight="1" x14ac:dyDescent="0.2">
      <c r="A1074" s="821" t="s">
        <v>571</v>
      </c>
      <c r="B1074" s="822" t="s">
        <v>6430</v>
      </c>
      <c r="C1074" s="822" t="s">
        <v>5340</v>
      </c>
      <c r="D1074" s="822" t="s">
        <v>5522</v>
      </c>
      <c r="E1074" s="822" t="s">
        <v>5523</v>
      </c>
      <c r="F1074" s="831"/>
      <c r="G1074" s="831"/>
      <c r="H1074" s="831"/>
      <c r="I1074" s="831"/>
      <c r="J1074" s="831">
        <v>1</v>
      </c>
      <c r="K1074" s="831">
        <v>1657.27</v>
      </c>
      <c r="L1074" s="831">
        <v>1</v>
      </c>
      <c r="M1074" s="831">
        <v>1657.27</v>
      </c>
      <c r="N1074" s="831"/>
      <c r="O1074" s="831"/>
      <c r="P1074" s="827"/>
      <c r="Q1074" s="832"/>
    </row>
    <row r="1075" spans="1:17" ht="14.45" customHeight="1" x14ac:dyDescent="0.2">
      <c r="A1075" s="821" t="s">
        <v>571</v>
      </c>
      <c r="B1075" s="822" t="s">
        <v>6430</v>
      </c>
      <c r="C1075" s="822" t="s">
        <v>5340</v>
      </c>
      <c r="D1075" s="822" t="s">
        <v>6445</v>
      </c>
      <c r="E1075" s="822" t="s">
        <v>6446</v>
      </c>
      <c r="F1075" s="831"/>
      <c r="G1075" s="831"/>
      <c r="H1075" s="831"/>
      <c r="I1075" s="831"/>
      <c r="J1075" s="831">
        <v>1</v>
      </c>
      <c r="K1075" s="831">
        <v>1796</v>
      </c>
      <c r="L1075" s="831">
        <v>1</v>
      </c>
      <c r="M1075" s="831">
        <v>1796</v>
      </c>
      <c r="N1075" s="831"/>
      <c r="O1075" s="831"/>
      <c r="P1075" s="827"/>
      <c r="Q1075" s="832"/>
    </row>
    <row r="1076" spans="1:17" ht="14.45" customHeight="1" x14ac:dyDescent="0.2">
      <c r="A1076" s="821" t="s">
        <v>571</v>
      </c>
      <c r="B1076" s="822" t="s">
        <v>6430</v>
      </c>
      <c r="C1076" s="822" t="s">
        <v>5340</v>
      </c>
      <c r="D1076" s="822" t="s">
        <v>5524</v>
      </c>
      <c r="E1076" s="822" t="s">
        <v>5525</v>
      </c>
      <c r="F1076" s="831">
        <v>1</v>
      </c>
      <c r="G1076" s="831">
        <v>485.02</v>
      </c>
      <c r="H1076" s="831"/>
      <c r="I1076" s="831">
        <v>485.02</v>
      </c>
      <c r="J1076" s="831"/>
      <c r="K1076" s="831"/>
      <c r="L1076" s="831"/>
      <c r="M1076" s="831"/>
      <c r="N1076" s="831">
        <v>1</v>
      </c>
      <c r="O1076" s="831">
        <v>404.5</v>
      </c>
      <c r="P1076" s="827"/>
      <c r="Q1076" s="832">
        <v>404.5</v>
      </c>
    </row>
    <row r="1077" spans="1:17" ht="14.45" customHeight="1" x14ac:dyDescent="0.2">
      <c r="A1077" s="821" t="s">
        <v>571</v>
      </c>
      <c r="B1077" s="822" t="s">
        <v>6430</v>
      </c>
      <c r="C1077" s="822" t="s">
        <v>5340</v>
      </c>
      <c r="D1077" s="822" t="s">
        <v>5526</v>
      </c>
      <c r="E1077" s="822" t="s">
        <v>5525</v>
      </c>
      <c r="F1077" s="831">
        <v>10</v>
      </c>
      <c r="G1077" s="831">
        <v>3616.9</v>
      </c>
      <c r="H1077" s="831">
        <v>10</v>
      </c>
      <c r="I1077" s="831">
        <v>361.69</v>
      </c>
      <c r="J1077" s="831">
        <v>1</v>
      </c>
      <c r="K1077" s="831">
        <v>361.69</v>
      </c>
      <c r="L1077" s="831">
        <v>1</v>
      </c>
      <c r="M1077" s="831">
        <v>361.69</v>
      </c>
      <c r="N1077" s="831">
        <v>4</v>
      </c>
      <c r="O1077" s="831">
        <v>1177.4000000000001</v>
      </c>
      <c r="P1077" s="827">
        <v>3.2552738532997876</v>
      </c>
      <c r="Q1077" s="832">
        <v>294.35000000000002</v>
      </c>
    </row>
    <row r="1078" spans="1:17" ht="14.45" customHeight="1" x14ac:dyDescent="0.2">
      <c r="A1078" s="821" t="s">
        <v>571</v>
      </c>
      <c r="B1078" s="822" t="s">
        <v>6430</v>
      </c>
      <c r="C1078" s="822" t="s">
        <v>5340</v>
      </c>
      <c r="D1078" s="822" t="s">
        <v>5527</v>
      </c>
      <c r="E1078" s="822" t="s">
        <v>5528</v>
      </c>
      <c r="F1078" s="831">
        <v>3</v>
      </c>
      <c r="G1078" s="831">
        <v>16228.800000000001</v>
      </c>
      <c r="H1078" s="831">
        <v>1.5</v>
      </c>
      <c r="I1078" s="831">
        <v>5409.6</v>
      </c>
      <c r="J1078" s="831">
        <v>2</v>
      </c>
      <c r="K1078" s="831">
        <v>10819.2</v>
      </c>
      <c r="L1078" s="831">
        <v>1</v>
      </c>
      <c r="M1078" s="831">
        <v>5409.6</v>
      </c>
      <c r="N1078" s="831">
        <v>2</v>
      </c>
      <c r="O1078" s="831">
        <v>10819.2</v>
      </c>
      <c r="P1078" s="827">
        <v>1</v>
      </c>
      <c r="Q1078" s="832">
        <v>5409.6</v>
      </c>
    </row>
    <row r="1079" spans="1:17" ht="14.45" customHeight="1" x14ac:dyDescent="0.2">
      <c r="A1079" s="821" t="s">
        <v>571</v>
      </c>
      <c r="B1079" s="822" t="s">
        <v>6430</v>
      </c>
      <c r="C1079" s="822" t="s">
        <v>5340</v>
      </c>
      <c r="D1079" s="822" t="s">
        <v>5531</v>
      </c>
      <c r="E1079" s="822" t="s">
        <v>5532</v>
      </c>
      <c r="F1079" s="831">
        <v>7</v>
      </c>
      <c r="G1079" s="831">
        <v>5966.17</v>
      </c>
      <c r="H1079" s="831"/>
      <c r="I1079" s="831">
        <v>852.31000000000006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571</v>
      </c>
      <c r="B1080" s="822" t="s">
        <v>6430</v>
      </c>
      <c r="C1080" s="822" t="s">
        <v>5340</v>
      </c>
      <c r="D1080" s="822" t="s">
        <v>5533</v>
      </c>
      <c r="E1080" s="822" t="s">
        <v>5534</v>
      </c>
      <c r="F1080" s="831">
        <v>1</v>
      </c>
      <c r="G1080" s="831">
        <v>12873.29</v>
      </c>
      <c r="H1080" s="831"/>
      <c r="I1080" s="831">
        <v>12873.29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571</v>
      </c>
      <c r="B1081" s="822" t="s">
        <v>6430</v>
      </c>
      <c r="C1081" s="822" t="s">
        <v>5340</v>
      </c>
      <c r="D1081" s="822" t="s">
        <v>6447</v>
      </c>
      <c r="E1081" s="822" t="s">
        <v>6448</v>
      </c>
      <c r="F1081" s="831">
        <v>1</v>
      </c>
      <c r="G1081" s="831">
        <v>4735.3500000000004</v>
      </c>
      <c r="H1081" s="831"/>
      <c r="I1081" s="831">
        <v>4735.3500000000004</v>
      </c>
      <c r="J1081" s="831"/>
      <c r="K1081" s="831"/>
      <c r="L1081" s="831"/>
      <c r="M1081" s="831"/>
      <c r="N1081" s="831"/>
      <c r="O1081" s="831"/>
      <c r="P1081" s="827"/>
      <c r="Q1081" s="832"/>
    </row>
    <row r="1082" spans="1:17" ht="14.45" customHeight="1" x14ac:dyDescent="0.2">
      <c r="A1082" s="821" t="s">
        <v>571</v>
      </c>
      <c r="B1082" s="822" t="s">
        <v>6430</v>
      </c>
      <c r="C1082" s="822" t="s">
        <v>5340</v>
      </c>
      <c r="D1082" s="822" t="s">
        <v>6449</v>
      </c>
      <c r="E1082" s="822" t="s">
        <v>6450</v>
      </c>
      <c r="F1082" s="831">
        <v>1</v>
      </c>
      <c r="G1082" s="831">
        <v>7993.16</v>
      </c>
      <c r="H1082" s="831"/>
      <c r="I1082" s="831">
        <v>7993.16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571</v>
      </c>
      <c r="B1083" s="822" t="s">
        <v>6430</v>
      </c>
      <c r="C1083" s="822" t="s">
        <v>5340</v>
      </c>
      <c r="D1083" s="822" t="s">
        <v>5537</v>
      </c>
      <c r="E1083" s="822" t="s">
        <v>5538</v>
      </c>
      <c r="F1083" s="831">
        <v>3</v>
      </c>
      <c r="G1083" s="831">
        <v>7361.4000000000005</v>
      </c>
      <c r="H1083" s="831">
        <v>1.5</v>
      </c>
      <c r="I1083" s="831">
        <v>2453.8000000000002</v>
      </c>
      <c r="J1083" s="831">
        <v>2</v>
      </c>
      <c r="K1083" s="831">
        <v>4907.6000000000004</v>
      </c>
      <c r="L1083" s="831">
        <v>1</v>
      </c>
      <c r="M1083" s="831">
        <v>2453.8000000000002</v>
      </c>
      <c r="N1083" s="831">
        <v>2</v>
      </c>
      <c r="O1083" s="831">
        <v>4195.12</v>
      </c>
      <c r="P1083" s="827">
        <v>0.85482109381367666</v>
      </c>
      <c r="Q1083" s="832">
        <v>2097.56</v>
      </c>
    </row>
    <row r="1084" spans="1:17" ht="14.45" customHeight="1" x14ac:dyDescent="0.2">
      <c r="A1084" s="821" t="s">
        <v>571</v>
      </c>
      <c r="B1084" s="822" t="s">
        <v>6430</v>
      </c>
      <c r="C1084" s="822" t="s">
        <v>5340</v>
      </c>
      <c r="D1084" s="822" t="s">
        <v>5539</v>
      </c>
      <c r="E1084" s="822" t="s">
        <v>5538</v>
      </c>
      <c r="F1084" s="831">
        <v>0.1</v>
      </c>
      <c r="G1084" s="831">
        <v>70.36</v>
      </c>
      <c r="H1084" s="831">
        <v>1</v>
      </c>
      <c r="I1084" s="831">
        <v>703.59999999999991</v>
      </c>
      <c r="J1084" s="831">
        <v>0.1</v>
      </c>
      <c r="K1084" s="831">
        <v>70.36</v>
      </c>
      <c r="L1084" s="831">
        <v>1</v>
      </c>
      <c r="M1084" s="831">
        <v>703.59999999999991</v>
      </c>
      <c r="N1084" s="831">
        <v>0.1</v>
      </c>
      <c r="O1084" s="831">
        <v>70.36</v>
      </c>
      <c r="P1084" s="827">
        <v>1</v>
      </c>
      <c r="Q1084" s="832">
        <v>703.59999999999991</v>
      </c>
    </row>
    <row r="1085" spans="1:17" ht="14.45" customHeight="1" x14ac:dyDescent="0.2">
      <c r="A1085" s="821" t="s">
        <v>571</v>
      </c>
      <c r="B1085" s="822" t="s">
        <v>6430</v>
      </c>
      <c r="C1085" s="822" t="s">
        <v>5340</v>
      </c>
      <c r="D1085" s="822" t="s">
        <v>5540</v>
      </c>
      <c r="E1085" s="822" t="s">
        <v>5538</v>
      </c>
      <c r="F1085" s="831">
        <v>0.4</v>
      </c>
      <c r="G1085" s="831">
        <v>615.6</v>
      </c>
      <c r="H1085" s="831">
        <v>1</v>
      </c>
      <c r="I1085" s="831">
        <v>1539</v>
      </c>
      <c r="J1085" s="831">
        <v>0.4</v>
      </c>
      <c r="K1085" s="831">
        <v>615.6</v>
      </c>
      <c r="L1085" s="831">
        <v>1</v>
      </c>
      <c r="M1085" s="831">
        <v>1539</v>
      </c>
      <c r="N1085" s="831">
        <v>0.4</v>
      </c>
      <c r="O1085" s="831">
        <v>615.6</v>
      </c>
      <c r="P1085" s="827">
        <v>1</v>
      </c>
      <c r="Q1085" s="832">
        <v>1539</v>
      </c>
    </row>
    <row r="1086" spans="1:17" ht="14.45" customHeight="1" x14ac:dyDescent="0.2">
      <c r="A1086" s="821" t="s">
        <v>571</v>
      </c>
      <c r="B1086" s="822" t="s">
        <v>6430</v>
      </c>
      <c r="C1086" s="822" t="s">
        <v>5340</v>
      </c>
      <c r="D1086" s="822" t="s">
        <v>5541</v>
      </c>
      <c r="E1086" s="822" t="s">
        <v>5538</v>
      </c>
      <c r="F1086" s="831">
        <v>0.3</v>
      </c>
      <c r="G1086" s="831">
        <v>531.92999999999995</v>
      </c>
      <c r="H1086" s="831">
        <v>1.4999999999999998</v>
      </c>
      <c r="I1086" s="831">
        <v>1773.1</v>
      </c>
      <c r="J1086" s="831">
        <v>0.2</v>
      </c>
      <c r="K1086" s="831">
        <v>354.62</v>
      </c>
      <c r="L1086" s="831">
        <v>1</v>
      </c>
      <c r="M1086" s="831">
        <v>1773.1</v>
      </c>
      <c r="N1086" s="831">
        <v>0.4</v>
      </c>
      <c r="O1086" s="831">
        <v>709.24</v>
      </c>
      <c r="P1086" s="827">
        <v>2</v>
      </c>
      <c r="Q1086" s="832">
        <v>1773.1</v>
      </c>
    </row>
    <row r="1087" spans="1:17" ht="14.45" customHeight="1" x14ac:dyDescent="0.2">
      <c r="A1087" s="821" t="s">
        <v>571</v>
      </c>
      <c r="B1087" s="822" t="s">
        <v>6430</v>
      </c>
      <c r="C1087" s="822" t="s">
        <v>5340</v>
      </c>
      <c r="D1087" s="822" t="s">
        <v>5542</v>
      </c>
      <c r="E1087" s="822" t="s">
        <v>5543</v>
      </c>
      <c r="F1087" s="831">
        <v>3.8</v>
      </c>
      <c r="G1087" s="831">
        <v>957.67000000000007</v>
      </c>
      <c r="H1087" s="831">
        <v>0.62293151896758092</v>
      </c>
      <c r="I1087" s="831">
        <v>252.01842105263162</v>
      </c>
      <c r="J1087" s="831">
        <v>6.1</v>
      </c>
      <c r="K1087" s="831">
        <v>1537.36</v>
      </c>
      <c r="L1087" s="831">
        <v>1</v>
      </c>
      <c r="M1087" s="831">
        <v>252.02622950819671</v>
      </c>
      <c r="N1087" s="831">
        <v>4.3</v>
      </c>
      <c r="O1087" s="831">
        <v>1083.72</v>
      </c>
      <c r="P1087" s="827">
        <v>0.70492272467086436</v>
      </c>
      <c r="Q1087" s="832">
        <v>252.02790697674419</v>
      </c>
    </row>
    <row r="1088" spans="1:17" ht="14.45" customHeight="1" x14ac:dyDescent="0.2">
      <c r="A1088" s="821" t="s">
        <v>571</v>
      </c>
      <c r="B1088" s="822" t="s">
        <v>6430</v>
      </c>
      <c r="C1088" s="822" t="s">
        <v>5340</v>
      </c>
      <c r="D1088" s="822" t="s">
        <v>5544</v>
      </c>
      <c r="E1088" s="822" t="s">
        <v>5545</v>
      </c>
      <c r="F1088" s="831"/>
      <c r="G1088" s="831"/>
      <c r="H1088" s="831"/>
      <c r="I1088" s="831"/>
      <c r="J1088" s="831">
        <v>4</v>
      </c>
      <c r="K1088" s="831">
        <v>2246.84</v>
      </c>
      <c r="L1088" s="831">
        <v>1</v>
      </c>
      <c r="M1088" s="831">
        <v>561.71</v>
      </c>
      <c r="N1088" s="831"/>
      <c r="O1088" s="831"/>
      <c r="P1088" s="827"/>
      <c r="Q1088" s="832"/>
    </row>
    <row r="1089" spans="1:17" ht="14.45" customHeight="1" x14ac:dyDescent="0.2">
      <c r="A1089" s="821" t="s">
        <v>571</v>
      </c>
      <c r="B1089" s="822" t="s">
        <v>6430</v>
      </c>
      <c r="C1089" s="822" t="s">
        <v>5340</v>
      </c>
      <c r="D1089" s="822" t="s">
        <v>6451</v>
      </c>
      <c r="E1089" s="822" t="s">
        <v>5545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503.98</v>
      </c>
      <c r="P1089" s="827"/>
      <c r="Q1089" s="832">
        <v>503.98</v>
      </c>
    </row>
    <row r="1090" spans="1:17" ht="14.45" customHeight="1" x14ac:dyDescent="0.2">
      <c r="A1090" s="821" t="s">
        <v>571</v>
      </c>
      <c r="B1090" s="822" t="s">
        <v>6430</v>
      </c>
      <c r="C1090" s="822" t="s">
        <v>5340</v>
      </c>
      <c r="D1090" s="822" t="s">
        <v>5548</v>
      </c>
      <c r="E1090" s="822" t="s">
        <v>5549</v>
      </c>
      <c r="F1090" s="831">
        <v>1</v>
      </c>
      <c r="G1090" s="831">
        <v>3816.93</v>
      </c>
      <c r="H1090" s="831"/>
      <c r="I1090" s="831">
        <v>3816.93</v>
      </c>
      <c r="J1090" s="831"/>
      <c r="K1090" s="831"/>
      <c r="L1090" s="831"/>
      <c r="M1090" s="831"/>
      <c r="N1090" s="831"/>
      <c r="O1090" s="831"/>
      <c r="P1090" s="827"/>
      <c r="Q1090" s="832"/>
    </row>
    <row r="1091" spans="1:17" ht="14.45" customHeight="1" x14ac:dyDescent="0.2">
      <c r="A1091" s="821" t="s">
        <v>571</v>
      </c>
      <c r="B1091" s="822" t="s">
        <v>6430</v>
      </c>
      <c r="C1091" s="822" t="s">
        <v>5340</v>
      </c>
      <c r="D1091" s="822" t="s">
        <v>5550</v>
      </c>
      <c r="E1091" s="822" t="s">
        <v>5543</v>
      </c>
      <c r="F1091" s="831">
        <v>2</v>
      </c>
      <c r="G1091" s="831">
        <v>1094.4000000000001</v>
      </c>
      <c r="H1091" s="831">
        <v>7.1428571428571438E-2</v>
      </c>
      <c r="I1091" s="831">
        <v>547.20000000000005</v>
      </c>
      <c r="J1091" s="831">
        <v>28</v>
      </c>
      <c r="K1091" s="831">
        <v>15321.599999999999</v>
      </c>
      <c r="L1091" s="831">
        <v>1</v>
      </c>
      <c r="M1091" s="831">
        <v>547.19999999999993</v>
      </c>
      <c r="N1091" s="831">
        <v>18</v>
      </c>
      <c r="O1091" s="831">
        <v>8421.4600000000009</v>
      </c>
      <c r="P1091" s="827">
        <v>0.54964625104427745</v>
      </c>
      <c r="Q1091" s="832">
        <v>467.85888888888894</v>
      </c>
    </row>
    <row r="1092" spans="1:17" ht="14.45" customHeight="1" x14ac:dyDescent="0.2">
      <c r="A1092" s="821" t="s">
        <v>571</v>
      </c>
      <c r="B1092" s="822" t="s">
        <v>6430</v>
      </c>
      <c r="C1092" s="822" t="s">
        <v>5340</v>
      </c>
      <c r="D1092" s="822" t="s">
        <v>5551</v>
      </c>
      <c r="E1092" s="822" t="s">
        <v>5543</v>
      </c>
      <c r="F1092" s="831">
        <v>49</v>
      </c>
      <c r="G1092" s="831">
        <v>90056.87</v>
      </c>
      <c r="H1092" s="831">
        <v>1.1102061522056035</v>
      </c>
      <c r="I1092" s="831">
        <v>1837.8953061224488</v>
      </c>
      <c r="J1092" s="831">
        <v>51</v>
      </c>
      <c r="K1092" s="831">
        <v>81117.25</v>
      </c>
      <c r="L1092" s="831">
        <v>1</v>
      </c>
      <c r="M1092" s="831">
        <v>1590.5343137254902</v>
      </c>
      <c r="N1092" s="831">
        <v>37</v>
      </c>
      <c r="O1092" s="831">
        <v>58459.630000000005</v>
      </c>
      <c r="P1092" s="827">
        <v>0.72068061972021991</v>
      </c>
      <c r="Q1092" s="832">
        <v>1579.9900000000002</v>
      </c>
    </row>
    <row r="1093" spans="1:17" ht="14.45" customHeight="1" x14ac:dyDescent="0.2">
      <c r="A1093" s="821" t="s">
        <v>571</v>
      </c>
      <c r="B1093" s="822" t="s">
        <v>6430</v>
      </c>
      <c r="C1093" s="822" t="s">
        <v>5340</v>
      </c>
      <c r="D1093" s="822" t="s">
        <v>5552</v>
      </c>
      <c r="E1093" s="822" t="s">
        <v>5553</v>
      </c>
      <c r="F1093" s="831">
        <v>9</v>
      </c>
      <c r="G1093" s="831">
        <v>17976.599999999999</v>
      </c>
      <c r="H1093" s="831">
        <v>1.1528664217698243</v>
      </c>
      <c r="I1093" s="831">
        <v>1997.3999999999999</v>
      </c>
      <c r="J1093" s="831">
        <v>8</v>
      </c>
      <c r="K1093" s="831">
        <v>15592.96</v>
      </c>
      <c r="L1093" s="831">
        <v>1</v>
      </c>
      <c r="M1093" s="831">
        <v>1949.12</v>
      </c>
      <c r="N1093" s="831">
        <v>7</v>
      </c>
      <c r="O1093" s="831">
        <v>5184.3999999999996</v>
      </c>
      <c r="P1093" s="827">
        <v>0.3324833771137744</v>
      </c>
      <c r="Q1093" s="832">
        <v>740.62857142857138</v>
      </c>
    </row>
    <row r="1094" spans="1:17" ht="14.45" customHeight="1" x14ac:dyDescent="0.2">
      <c r="A1094" s="821" t="s">
        <v>571</v>
      </c>
      <c r="B1094" s="822" t="s">
        <v>6430</v>
      </c>
      <c r="C1094" s="822" t="s">
        <v>5340</v>
      </c>
      <c r="D1094" s="822" t="s">
        <v>5554</v>
      </c>
      <c r="E1094" s="822" t="s">
        <v>5555</v>
      </c>
      <c r="F1094" s="831">
        <v>60</v>
      </c>
      <c r="G1094" s="831">
        <v>82085.739999999991</v>
      </c>
      <c r="H1094" s="831">
        <v>0.6807956724062485</v>
      </c>
      <c r="I1094" s="831">
        <v>1368.0956666666666</v>
      </c>
      <c r="J1094" s="831">
        <v>96</v>
      </c>
      <c r="K1094" s="831">
        <v>120573.24000000002</v>
      </c>
      <c r="L1094" s="831">
        <v>1</v>
      </c>
      <c r="M1094" s="831">
        <v>1255.9712500000003</v>
      </c>
      <c r="N1094" s="831">
        <v>72</v>
      </c>
      <c r="O1094" s="831">
        <v>36432</v>
      </c>
      <c r="P1094" s="827">
        <v>0.30215659793168032</v>
      </c>
      <c r="Q1094" s="832">
        <v>506</v>
      </c>
    </row>
    <row r="1095" spans="1:17" ht="14.45" customHeight="1" x14ac:dyDescent="0.2">
      <c r="A1095" s="821" t="s">
        <v>571</v>
      </c>
      <c r="B1095" s="822" t="s">
        <v>6430</v>
      </c>
      <c r="C1095" s="822" t="s">
        <v>5340</v>
      </c>
      <c r="D1095" s="822" t="s">
        <v>5556</v>
      </c>
      <c r="E1095" s="822" t="s">
        <v>5557</v>
      </c>
      <c r="F1095" s="831">
        <v>13</v>
      </c>
      <c r="G1095" s="831">
        <v>257168.60000000003</v>
      </c>
      <c r="H1095" s="831">
        <v>0.84242810347852604</v>
      </c>
      <c r="I1095" s="831">
        <v>19782.200000000004</v>
      </c>
      <c r="J1095" s="831">
        <v>18</v>
      </c>
      <c r="K1095" s="831">
        <v>305270.68000000005</v>
      </c>
      <c r="L1095" s="831">
        <v>1</v>
      </c>
      <c r="M1095" s="831">
        <v>16959.482222222225</v>
      </c>
      <c r="N1095" s="831">
        <v>12</v>
      </c>
      <c r="O1095" s="831">
        <v>94327.13</v>
      </c>
      <c r="P1095" s="827">
        <v>0.30899505317706893</v>
      </c>
      <c r="Q1095" s="832">
        <v>7860.5941666666668</v>
      </c>
    </row>
    <row r="1096" spans="1:17" ht="14.45" customHeight="1" x14ac:dyDescent="0.2">
      <c r="A1096" s="821" t="s">
        <v>571</v>
      </c>
      <c r="B1096" s="822" t="s">
        <v>6430</v>
      </c>
      <c r="C1096" s="822" t="s">
        <v>5340</v>
      </c>
      <c r="D1096" s="822" t="s">
        <v>5558</v>
      </c>
      <c r="E1096" s="822" t="s">
        <v>5559</v>
      </c>
      <c r="F1096" s="831">
        <v>33</v>
      </c>
      <c r="G1096" s="831">
        <v>280218.17999999993</v>
      </c>
      <c r="H1096" s="831">
        <v>0.60415296522840134</v>
      </c>
      <c r="I1096" s="831">
        <v>8491.4599999999973</v>
      </c>
      <c r="J1096" s="831">
        <v>57</v>
      </c>
      <c r="K1096" s="831">
        <v>463819.9200000001</v>
      </c>
      <c r="L1096" s="831">
        <v>1</v>
      </c>
      <c r="M1096" s="831">
        <v>8137.1915789473705</v>
      </c>
      <c r="N1096" s="831">
        <v>46</v>
      </c>
      <c r="O1096" s="831">
        <v>204828.79999999996</v>
      </c>
      <c r="P1096" s="827">
        <v>0.44161277074947519</v>
      </c>
      <c r="Q1096" s="832">
        <v>4452.7999999999993</v>
      </c>
    </row>
    <row r="1097" spans="1:17" ht="14.45" customHeight="1" x14ac:dyDescent="0.2">
      <c r="A1097" s="821" t="s">
        <v>571</v>
      </c>
      <c r="B1097" s="822" t="s">
        <v>6430</v>
      </c>
      <c r="C1097" s="822" t="s">
        <v>5340</v>
      </c>
      <c r="D1097" s="822" t="s">
        <v>5560</v>
      </c>
      <c r="E1097" s="822" t="s">
        <v>5561</v>
      </c>
      <c r="F1097" s="831">
        <v>133</v>
      </c>
      <c r="G1097" s="831">
        <v>398898.92</v>
      </c>
      <c r="H1097" s="831">
        <v>0.66482634768782156</v>
      </c>
      <c r="I1097" s="831">
        <v>2999.24</v>
      </c>
      <c r="J1097" s="831">
        <v>216</v>
      </c>
      <c r="K1097" s="831">
        <v>600004.67999999982</v>
      </c>
      <c r="L1097" s="831">
        <v>1</v>
      </c>
      <c r="M1097" s="831">
        <v>2777.7994444444435</v>
      </c>
      <c r="N1097" s="831">
        <v>171</v>
      </c>
      <c r="O1097" s="831">
        <v>198101.52</v>
      </c>
      <c r="P1097" s="827">
        <v>0.33016662470032743</v>
      </c>
      <c r="Q1097" s="832">
        <v>1158.4884210526316</v>
      </c>
    </row>
    <row r="1098" spans="1:17" ht="14.45" customHeight="1" x14ac:dyDescent="0.2">
      <c r="A1098" s="821" t="s">
        <v>571</v>
      </c>
      <c r="B1098" s="822" t="s">
        <v>6430</v>
      </c>
      <c r="C1098" s="822" t="s">
        <v>5340</v>
      </c>
      <c r="D1098" s="822" t="s">
        <v>6452</v>
      </c>
      <c r="E1098" s="822" t="s">
        <v>6453</v>
      </c>
      <c r="F1098" s="831">
        <v>2</v>
      </c>
      <c r="G1098" s="831">
        <v>16152.76</v>
      </c>
      <c r="H1098" s="831">
        <v>2</v>
      </c>
      <c r="I1098" s="831">
        <v>8076.38</v>
      </c>
      <c r="J1098" s="831">
        <v>1</v>
      </c>
      <c r="K1098" s="831">
        <v>8076.38</v>
      </c>
      <c r="L1098" s="831">
        <v>1</v>
      </c>
      <c r="M1098" s="831">
        <v>8076.38</v>
      </c>
      <c r="N1098" s="831"/>
      <c r="O1098" s="831"/>
      <c r="P1098" s="827"/>
      <c r="Q1098" s="832"/>
    </row>
    <row r="1099" spans="1:17" ht="14.45" customHeight="1" x14ac:dyDescent="0.2">
      <c r="A1099" s="821" t="s">
        <v>571</v>
      </c>
      <c r="B1099" s="822" t="s">
        <v>6430</v>
      </c>
      <c r="C1099" s="822" t="s">
        <v>5340</v>
      </c>
      <c r="D1099" s="822" t="s">
        <v>5566</v>
      </c>
      <c r="E1099" s="822" t="s">
        <v>5567</v>
      </c>
      <c r="F1099" s="831">
        <v>4</v>
      </c>
      <c r="G1099" s="831">
        <v>4933.08</v>
      </c>
      <c r="H1099" s="831"/>
      <c r="I1099" s="831">
        <v>1233.27</v>
      </c>
      <c r="J1099" s="831"/>
      <c r="K1099" s="831"/>
      <c r="L1099" s="831"/>
      <c r="M1099" s="831"/>
      <c r="N1099" s="831"/>
      <c r="O1099" s="831"/>
      <c r="P1099" s="827"/>
      <c r="Q1099" s="832"/>
    </row>
    <row r="1100" spans="1:17" ht="14.45" customHeight="1" x14ac:dyDescent="0.2">
      <c r="A1100" s="821" t="s">
        <v>571</v>
      </c>
      <c r="B1100" s="822" t="s">
        <v>6430</v>
      </c>
      <c r="C1100" s="822" t="s">
        <v>5340</v>
      </c>
      <c r="D1100" s="822" t="s">
        <v>6454</v>
      </c>
      <c r="E1100" s="822" t="s">
        <v>6455</v>
      </c>
      <c r="F1100" s="831">
        <v>2</v>
      </c>
      <c r="G1100" s="831">
        <v>11549.24</v>
      </c>
      <c r="H1100" s="831"/>
      <c r="I1100" s="831">
        <v>5774.62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571</v>
      </c>
      <c r="B1101" s="822" t="s">
        <v>6430</v>
      </c>
      <c r="C1101" s="822" t="s">
        <v>5340</v>
      </c>
      <c r="D1101" s="822" t="s">
        <v>5568</v>
      </c>
      <c r="E1101" s="822" t="s">
        <v>5569</v>
      </c>
      <c r="F1101" s="831">
        <v>2</v>
      </c>
      <c r="G1101" s="831">
        <v>17408.84</v>
      </c>
      <c r="H1101" s="831"/>
      <c r="I1101" s="831">
        <v>8704.42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571</v>
      </c>
      <c r="B1102" s="822" t="s">
        <v>6430</v>
      </c>
      <c r="C1102" s="822" t="s">
        <v>5340</v>
      </c>
      <c r="D1102" s="822" t="s">
        <v>5570</v>
      </c>
      <c r="E1102" s="822" t="s">
        <v>5569</v>
      </c>
      <c r="F1102" s="831">
        <v>1</v>
      </c>
      <c r="G1102" s="831">
        <v>9397.75</v>
      </c>
      <c r="H1102" s="831"/>
      <c r="I1102" s="831">
        <v>9397.75</v>
      </c>
      <c r="J1102" s="831"/>
      <c r="K1102" s="831"/>
      <c r="L1102" s="831"/>
      <c r="M1102" s="831"/>
      <c r="N1102" s="831"/>
      <c r="O1102" s="831"/>
      <c r="P1102" s="827"/>
      <c r="Q1102" s="832"/>
    </row>
    <row r="1103" spans="1:17" ht="14.45" customHeight="1" x14ac:dyDescent="0.2">
      <c r="A1103" s="821" t="s">
        <v>571</v>
      </c>
      <c r="B1103" s="822" t="s">
        <v>6430</v>
      </c>
      <c r="C1103" s="822" t="s">
        <v>5340</v>
      </c>
      <c r="D1103" s="822" t="s">
        <v>5571</v>
      </c>
      <c r="E1103" s="822" t="s">
        <v>5572</v>
      </c>
      <c r="F1103" s="831">
        <v>2</v>
      </c>
      <c r="G1103" s="831">
        <v>3328.8</v>
      </c>
      <c r="H1103" s="831"/>
      <c r="I1103" s="831">
        <v>1664.4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571</v>
      </c>
      <c r="B1104" s="822" t="s">
        <v>6430</v>
      </c>
      <c r="C1104" s="822" t="s">
        <v>5340</v>
      </c>
      <c r="D1104" s="822" t="s">
        <v>5582</v>
      </c>
      <c r="E1104" s="822" t="s">
        <v>5583</v>
      </c>
      <c r="F1104" s="831">
        <v>4</v>
      </c>
      <c r="G1104" s="831">
        <v>43116.88</v>
      </c>
      <c r="H1104" s="831">
        <v>4</v>
      </c>
      <c r="I1104" s="831">
        <v>10779.22</v>
      </c>
      <c r="J1104" s="831">
        <v>1</v>
      </c>
      <c r="K1104" s="831">
        <v>10779.22</v>
      </c>
      <c r="L1104" s="831">
        <v>1</v>
      </c>
      <c r="M1104" s="831">
        <v>10779.22</v>
      </c>
      <c r="N1104" s="831">
        <v>2</v>
      </c>
      <c r="O1104" s="831">
        <v>21558.400000000001</v>
      </c>
      <c r="P1104" s="827">
        <v>1.9999962891563585</v>
      </c>
      <c r="Q1104" s="832">
        <v>10779.2</v>
      </c>
    </row>
    <row r="1105" spans="1:17" ht="14.45" customHeight="1" x14ac:dyDescent="0.2">
      <c r="A1105" s="821" t="s">
        <v>571</v>
      </c>
      <c r="B1105" s="822" t="s">
        <v>6430</v>
      </c>
      <c r="C1105" s="822" t="s">
        <v>5340</v>
      </c>
      <c r="D1105" s="822" t="s">
        <v>5584</v>
      </c>
      <c r="E1105" s="822" t="s">
        <v>5585</v>
      </c>
      <c r="F1105" s="831">
        <v>2</v>
      </c>
      <c r="G1105" s="831">
        <v>18225.5</v>
      </c>
      <c r="H1105" s="831">
        <v>2</v>
      </c>
      <c r="I1105" s="831">
        <v>9112.75</v>
      </c>
      <c r="J1105" s="831">
        <v>1</v>
      </c>
      <c r="K1105" s="831">
        <v>9112.75</v>
      </c>
      <c r="L1105" s="831">
        <v>1</v>
      </c>
      <c r="M1105" s="831">
        <v>9112.75</v>
      </c>
      <c r="N1105" s="831">
        <v>1</v>
      </c>
      <c r="O1105" s="831">
        <v>9112.75</v>
      </c>
      <c r="P1105" s="827">
        <v>1</v>
      </c>
      <c r="Q1105" s="832">
        <v>9112.75</v>
      </c>
    </row>
    <row r="1106" spans="1:17" ht="14.45" customHeight="1" x14ac:dyDescent="0.2">
      <c r="A1106" s="821" t="s">
        <v>571</v>
      </c>
      <c r="B1106" s="822" t="s">
        <v>6430</v>
      </c>
      <c r="C1106" s="822" t="s">
        <v>5340</v>
      </c>
      <c r="D1106" s="822" t="s">
        <v>5586</v>
      </c>
      <c r="E1106" s="822" t="s">
        <v>5587</v>
      </c>
      <c r="F1106" s="831">
        <v>15</v>
      </c>
      <c r="G1106" s="831">
        <v>17544.419999999998</v>
      </c>
      <c r="H1106" s="831">
        <v>2.5437755545889513</v>
      </c>
      <c r="I1106" s="831">
        <v>1169.6279999999999</v>
      </c>
      <c r="J1106" s="831">
        <v>6</v>
      </c>
      <c r="K1106" s="831">
        <v>6897</v>
      </c>
      <c r="L1106" s="831">
        <v>1</v>
      </c>
      <c r="M1106" s="831">
        <v>1149.5</v>
      </c>
      <c r="N1106" s="831">
        <v>7</v>
      </c>
      <c r="O1106" s="831">
        <v>8046.4499999999989</v>
      </c>
      <c r="P1106" s="827">
        <v>1.1666594171378859</v>
      </c>
      <c r="Q1106" s="832">
        <v>1149.492857142857</v>
      </c>
    </row>
    <row r="1107" spans="1:17" ht="14.45" customHeight="1" x14ac:dyDescent="0.2">
      <c r="A1107" s="821" t="s">
        <v>571</v>
      </c>
      <c r="B1107" s="822" t="s">
        <v>6430</v>
      </c>
      <c r="C1107" s="822" t="s">
        <v>5340</v>
      </c>
      <c r="D1107" s="822" t="s">
        <v>5588</v>
      </c>
      <c r="E1107" s="822" t="s">
        <v>5587</v>
      </c>
      <c r="F1107" s="831">
        <v>12</v>
      </c>
      <c r="G1107" s="831">
        <v>22820.76</v>
      </c>
      <c r="H1107" s="831">
        <v>5.9999999999999991</v>
      </c>
      <c r="I1107" s="831">
        <v>1901.7299999999998</v>
      </c>
      <c r="J1107" s="831">
        <v>2</v>
      </c>
      <c r="K1107" s="831">
        <v>3803.46</v>
      </c>
      <c r="L1107" s="831">
        <v>1</v>
      </c>
      <c r="M1107" s="831">
        <v>1901.73</v>
      </c>
      <c r="N1107" s="831">
        <v>9</v>
      </c>
      <c r="O1107" s="831">
        <v>17115.48</v>
      </c>
      <c r="P1107" s="827">
        <v>4.4999763373349531</v>
      </c>
      <c r="Q1107" s="832">
        <v>1901.72</v>
      </c>
    </row>
    <row r="1108" spans="1:17" ht="14.45" customHeight="1" x14ac:dyDescent="0.2">
      <c r="A1108" s="821" t="s">
        <v>571</v>
      </c>
      <c r="B1108" s="822" t="s">
        <v>6430</v>
      </c>
      <c r="C1108" s="822" t="s">
        <v>5340</v>
      </c>
      <c r="D1108" s="822" t="s">
        <v>5589</v>
      </c>
      <c r="E1108" s="822" t="s">
        <v>5590</v>
      </c>
      <c r="F1108" s="831"/>
      <c r="G1108" s="831"/>
      <c r="H1108" s="831"/>
      <c r="I1108" s="831"/>
      <c r="J1108" s="831">
        <v>8</v>
      </c>
      <c r="K1108" s="831">
        <v>22377.200000000001</v>
      </c>
      <c r="L1108" s="831">
        <v>1</v>
      </c>
      <c r="M1108" s="831">
        <v>2797.15</v>
      </c>
      <c r="N1108" s="831">
        <v>2</v>
      </c>
      <c r="O1108" s="831">
        <v>4781.88</v>
      </c>
      <c r="P1108" s="827">
        <v>0.21369429597983661</v>
      </c>
      <c r="Q1108" s="832">
        <v>2390.94</v>
      </c>
    </row>
    <row r="1109" spans="1:17" ht="14.45" customHeight="1" x14ac:dyDescent="0.2">
      <c r="A1109" s="821" t="s">
        <v>571</v>
      </c>
      <c r="B1109" s="822" t="s">
        <v>6430</v>
      </c>
      <c r="C1109" s="822" t="s">
        <v>5340</v>
      </c>
      <c r="D1109" s="822" t="s">
        <v>5589</v>
      </c>
      <c r="E1109" s="822" t="s">
        <v>5591</v>
      </c>
      <c r="F1109" s="831">
        <v>1</v>
      </c>
      <c r="G1109" s="831">
        <v>2797.15</v>
      </c>
      <c r="H1109" s="831">
        <v>0.26957415927634254</v>
      </c>
      <c r="I1109" s="831">
        <v>2797.15</v>
      </c>
      <c r="J1109" s="831">
        <v>4</v>
      </c>
      <c r="K1109" s="831">
        <v>10376.18</v>
      </c>
      <c r="L1109" s="831">
        <v>1</v>
      </c>
      <c r="M1109" s="831">
        <v>2594.0450000000001</v>
      </c>
      <c r="N1109" s="831">
        <v>2</v>
      </c>
      <c r="O1109" s="831">
        <v>4781.88</v>
      </c>
      <c r="P1109" s="827">
        <v>0.46085168144731492</v>
      </c>
      <c r="Q1109" s="832">
        <v>2390.94</v>
      </c>
    </row>
    <row r="1110" spans="1:17" ht="14.45" customHeight="1" x14ac:dyDescent="0.2">
      <c r="A1110" s="821" t="s">
        <v>571</v>
      </c>
      <c r="B1110" s="822" t="s">
        <v>6430</v>
      </c>
      <c r="C1110" s="822" t="s">
        <v>5340</v>
      </c>
      <c r="D1110" s="822" t="s">
        <v>5592</v>
      </c>
      <c r="E1110" s="822" t="s">
        <v>5593</v>
      </c>
      <c r="F1110" s="831">
        <v>1</v>
      </c>
      <c r="G1110" s="831">
        <v>3278.02</v>
      </c>
      <c r="H1110" s="831">
        <v>1</v>
      </c>
      <c r="I1110" s="831">
        <v>3278.02</v>
      </c>
      <c r="J1110" s="831">
        <v>1</v>
      </c>
      <c r="K1110" s="831">
        <v>3278.02</v>
      </c>
      <c r="L1110" s="831">
        <v>1</v>
      </c>
      <c r="M1110" s="831">
        <v>3278.02</v>
      </c>
      <c r="N1110" s="831">
        <v>1</v>
      </c>
      <c r="O1110" s="831">
        <v>3278.02</v>
      </c>
      <c r="P1110" s="827">
        <v>1</v>
      </c>
      <c r="Q1110" s="832">
        <v>3278.02</v>
      </c>
    </row>
    <row r="1111" spans="1:17" ht="14.45" customHeight="1" x14ac:dyDescent="0.2">
      <c r="A1111" s="821" t="s">
        <v>571</v>
      </c>
      <c r="B1111" s="822" t="s">
        <v>6430</v>
      </c>
      <c r="C1111" s="822" t="s">
        <v>5340</v>
      </c>
      <c r="D1111" s="822" t="s">
        <v>5594</v>
      </c>
      <c r="E1111" s="822" t="s">
        <v>5595</v>
      </c>
      <c r="F1111" s="831">
        <v>2</v>
      </c>
      <c r="G1111" s="831">
        <v>13937.02</v>
      </c>
      <c r="H1111" s="831">
        <v>0.66666666666666674</v>
      </c>
      <c r="I1111" s="831">
        <v>6968.51</v>
      </c>
      <c r="J1111" s="831">
        <v>3</v>
      </c>
      <c r="K1111" s="831">
        <v>20905.53</v>
      </c>
      <c r="L1111" s="831">
        <v>1</v>
      </c>
      <c r="M1111" s="831">
        <v>6968.5099999999993</v>
      </c>
      <c r="N1111" s="831"/>
      <c r="O1111" s="831"/>
      <c r="P1111" s="827"/>
      <c r="Q1111" s="832"/>
    </row>
    <row r="1112" spans="1:17" ht="14.45" customHeight="1" x14ac:dyDescent="0.2">
      <c r="A1112" s="821" t="s">
        <v>571</v>
      </c>
      <c r="B1112" s="822" t="s">
        <v>6430</v>
      </c>
      <c r="C1112" s="822" t="s">
        <v>5340</v>
      </c>
      <c r="D1112" s="822" t="s">
        <v>5596</v>
      </c>
      <c r="E1112" s="822" t="s">
        <v>5595</v>
      </c>
      <c r="F1112" s="831"/>
      <c r="G1112" s="831"/>
      <c r="H1112" s="831"/>
      <c r="I1112" s="831"/>
      <c r="J1112" s="831">
        <v>3</v>
      </c>
      <c r="K1112" s="831">
        <v>25028.19</v>
      </c>
      <c r="L1112" s="831">
        <v>1</v>
      </c>
      <c r="M1112" s="831">
        <v>8342.73</v>
      </c>
      <c r="N1112" s="831">
        <v>1</v>
      </c>
      <c r="O1112" s="831">
        <v>7132.89</v>
      </c>
      <c r="P1112" s="827">
        <v>0.28499424049441852</v>
      </c>
      <c r="Q1112" s="832">
        <v>7132.89</v>
      </c>
    </row>
    <row r="1113" spans="1:17" ht="14.45" customHeight="1" x14ac:dyDescent="0.2">
      <c r="A1113" s="821" t="s">
        <v>571</v>
      </c>
      <c r="B1113" s="822" t="s">
        <v>6430</v>
      </c>
      <c r="C1113" s="822" t="s">
        <v>5340</v>
      </c>
      <c r="D1113" s="822" t="s">
        <v>5602</v>
      </c>
      <c r="E1113" s="822" t="s">
        <v>5601</v>
      </c>
      <c r="F1113" s="831">
        <v>1</v>
      </c>
      <c r="G1113" s="831">
        <v>10320.11</v>
      </c>
      <c r="H1113" s="831"/>
      <c r="I1113" s="831">
        <v>10320.11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571</v>
      </c>
      <c r="B1114" s="822" t="s">
        <v>6430</v>
      </c>
      <c r="C1114" s="822" t="s">
        <v>5340</v>
      </c>
      <c r="D1114" s="822" t="s">
        <v>5609</v>
      </c>
      <c r="E1114" s="822" t="s">
        <v>5610</v>
      </c>
      <c r="F1114" s="831"/>
      <c r="G1114" s="831"/>
      <c r="H1114" s="831"/>
      <c r="I1114" s="831"/>
      <c r="J1114" s="831"/>
      <c r="K1114" s="831"/>
      <c r="L1114" s="831"/>
      <c r="M1114" s="831"/>
      <c r="N1114" s="831">
        <v>27</v>
      </c>
      <c r="O1114" s="831">
        <v>48828.42</v>
      </c>
      <c r="P1114" s="827"/>
      <c r="Q1114" s="832">
        <v>1808.46</v>
      </c>
    </row>
    <row r="1115" spans="1:17" ht="14.45" customHeight="1" x14ac:dyDescent="0.2">
      <c r="A1115" s="821" t="s">
        <v>571</v>
      </c>
      <c r="B1115" s="822" t="s">
        <v>6430</v>
      </c>
      <c r="C1115" s="822" t="s">
        <v>5340</v>
      </c>
      <c r="D1115" s="822" t="s">
        <v>5611</v>
      </c>
      <c r="E1115" s="822" t="s">
        <v>5612</v>
      </c>
      <c r="F1115" s="831"/>
      <c r="G1115" s="831"/>
      <c r="H1115" s="831"/>
      <c r="I1115" s="831"/>
      <c r="J1115" s="831">
        <v>4</v>
      </c>
      <c r="K1115" s="831">
        <v>4763.12</v>
      </c>
      <c r="L1115" s="831">
        <v>1</v>
      </c>
      <c r="M1115" s="831">
        <v>1190.78</v>
      </c>
      <c r="N1115" s="831"/>
      <c r="O1115" s="831"/>
      <c r="P1115" s="827"/>
      <c r="Q1115" s="832"/>
    </row>
    <row r="1116" spans="1:17" ht="14.45" customHeight="1" x14ac:dyDescent="0.2">
      <c r="A1116" s="821" t="s">
        <v>571</v>
      </c>
      <c r="B1116" s="822" t="s">
        <v>6430</v>
      </c>
      <c r="C1116" s="822" t="s">
        <v>5340</v>
      </c>
      <c r="D1116" s="822" t="s">
        <v>5613</v>
      </c>
      <c r="E1116" s="822" t="s">
        <v>5612</v>
      </c>
      <c r="F1116" s="831"/>
      <c r="G1116" s="831"/>
      <c r="H1116" s="831"/>
      <c r="I1116" s="831"/>
      <c r="J1116" s="831">
        <v>6</v>
      </c>
      <c r="K1116" s="831">
        <v>7356.12</v>
      </c>
      <c r="L1116" s="831">
        <v>1</v>
      </c>
      <c r="M1116" s="831">
        <v>1226.02</v>
      </c>
      <c r="N1116" s="831"/>
      <c r="O1116" s="831"/>
      <c r="P1116" s="827"/>
      <c r="Q1116" s="832"/>
    </row>
    <row r="1117" spans="1:17" ht="14.45" customHeight="1" x14ac:dyDescent="0.2">
      <c r="A1117" s="821" t="s">
        <v>571</v>
      </c>
      <c r="B1117" s="822" t="s">
        <v>6430</v>
      </c>
      <c r="C1117" s="822" t="s">
        <v>5340</v>
      </c>
      <c r="D1117" s="822" t="s">
        <v>5619</v>
      </c>
      <c r="E1117" s="822" t="s">
        <v>5620</v>
      </c>
      <c r="F1117" s="831"/>
      <c r="G1117" s="831"/>
      <c r="H1117" s="831"/>
      <c r="I1117" s="831"/>
      <c r="J1117" s="831">
        <v>2</v>
      </c>
      <c r="K1117" s="831">
        <v>22472.5</v>
      </c>
      <c r="L1117" s="831">
        <v>1</v>
      </c>
      <c r="M1117" s="831">
        <v>11236.25</v>
      </c>
      <c r="N1117" s="831"/>
      <c r="O1117" s="831"/>
      <c r="P1117" s="827"/>
      <c r="Q1117" s="832"/>
    </row>
    <row r="1118" spans="1:17" ht="14.45" customHeight="1" x14ac:dyDescent="0.2">
      <c r="A1118" s="821" t="s">
        <v>571</v>
      </c>
      <c r="B1118" s="822" t="s">
        <v>6430</v>
      </c>
      <c r="C1118" s="822" t="s">
        <v>5340</v>
      </c>
      <c r="D1118" s="822" t="s">
        <v>5621</v>
      </c>
      <c r="E1118" s="822" t="s">
        <v>5622</v>
      </c>
      <c r="F1118" s="831"/>
      <c r="G1118" s="831"/>
      <c r="H1118" s="831"/>
      <c r="I1118" s="831"/>
      <c r="J1118" s="831">
        <v>1</v>
      </c>
      <c r="K1118" s="831">
        <v>16008.69</v>
      </c>
      <c r="L1118" s="831">
        <v>1</v>
      </c>
      <c r="M1118" s="831">
        <v>16008.69</v>
      </c>
      <c r="N1118" s="831"/>
      <c r="O1118" s="831"/>
      <c r="P1118" s="827"/>
      <c r="Q1118" s="832"/>
    </row>
    <row r="1119" spans="1:17" ht="14.45" customHeight="1" x14ac:dyDescent="0.2">
      <c r="A1119" s="821" t="s">
        <v>571</v>
      </c>
      <c r="B1119" s="822" t="s">
        <v>6430</v>
      </c>
      <c r="C1119" s="822" t="s">
        <v>5340</v>
      </c>
      <c r="D1119" s="822" t="s">
        <v>5274</v>
      </c>
      <c r="E1119" s="822" t="s">
        <v>5623</v>
      </c>
      <c r="F1119" s="831">
        <v>19</v>
      </c>
      <c r="G1119" s="831">
        <v>133976.97999999998</v>
      </c>
      <c r="H1119" s="831">
        <v>7.01138866095053</v>
      </c>
      <c r="I1119" s="831">
        <v>7051.4199999999992</v>
      </c>
      <c r="J1119" s="831">
        <v>3</v>
      </c>
      <c r="K1119" s="831">
        <v>19108.48</v>
      </c>
      <c r="L1119" s="831">
        <v>1</v>
      </c>
      <c r="M1119" s="831">
        <v>6369.4933333333329</v>
      </c>
      <c r="N1119" s="831">
        <v>7</v>
      </c>
      <c r="O1119" s="831">
        <v>42199.65</v>
      </c>
      <c r="P1119" s="827">
        <v>2.2084252645945677</v>
      </c>
      <c r="Q1119" s="832">
        <v>6028.5214285714292</v>
      </c>
    </row>
    <row r="1120" spans="1:17" ht="14.45" customHeight="1" x14ac:dyDescent="0.2">
      <c r="A1120" s="821" t="s">
        <v>571</v>
      </c>
      <c r="B1120" s="822" t="s">
        <v>6430</v>
      </c>
      <c r="C1120" s="822" t="s">
        <v>5340</v>
      </c>
      <c r="D1120" s="822" t="s">
        <v>5624</v>
      </c>
      <c r="E1120" s="822" t="s">
        <v>5625</v>
      </c>
      <c r="F1120" s="831"/>
      <c r="G1120" s="831"/>
      <c r="H1120" s="831"/>
      <c r="I1120" s="831"/>
      <c r="J1120" s="831">
        <v>1</v>
      </c>
      <c r="K1120" s="831">
        <v>9701.4</v>
      </c>
      <c r="L1120" s="831">
        <v>1</v>
      </c>
      <c r="M1120" s="831">
        <v>9701.4</v>
      </c>
      <c r="N1120" s="831"/>
      <c r="O1120" s="831"/>
      <c r="P1120" s="827"/>
      <c r="Q1120" s="832"/>
    </row>
    <row r="1121" spans="1:17" ht="14.45" customHeight="1" x14ac:dyDescent="0.2">
      <c r="A1121" s="821" t="s">
        <v>571</v>
      </c>
      <c r="B1121" s="822" t="s">
        <v>6430</v>
      </c>
      <c r="C1121" s="822" t="s">
        <v>5340</v>
      </c>
      <c r="D1121" s="822" t="s">
        <v>5626</v>
      </c>
      <c r="E1121" s="822" t="s">
        <v>6456</v>
      </c>
      <c r="F1121" s="831"/>
      <c r="G1121" s="831"/>
      <c r="H1121" s="831"/>
      <c r="I1121" s="831"/>
      <c r="J1121" s="831"/>
      <c r="K1121" s="831"/>
      <c r="L1121" s="831"/>
      <c r="M1121" s="831"/>
      <c r="N1121" s="831">
        <v>1</v>
      </c>
      <c r="O1121" s="831">
        <v>9517.98</v>
      </c>
      <c r="P1121" s="827"/>
      <c r="Q1121" s="832">
        <v>9517.98</v>
      </c>
    </row>
    <row r="1122" spans="1:17" ht="14.45" customHeight="1" x14ac:dyDescent="0.2">
      <c r="A1122" s="821" t="s">
        <v>571</v>
      </c>
      <c r="B1122" s="822" t="s">
        <v>6430</v>
      </c>
      <c r="C1122" s="822" t="s">
        <v>5340</v>
      </c>
      <c r="D1122" s="822" t="s">
        <v>5629</v>
      </c>
      <c r="E1122" s="822" t="s">
        <v>5630</v>
      </c>
      <c r="F1122" s="831">
        <v>2</v>
      </c>
      <c r="G1122" s="831">
        <v>23142</v>
      </c>
      <c r="H1122" s="831"/>
      <c r="I1122" s="831">
        <v>11571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571</v>
      </c>
      <c r="B1123" s="822" t="s">
        <v>6430</v>
      </c>
      <c r="C1123" s="822" t="s">
        <v>5340</v>
      </c>
      <c r="D1123" s="822" t="s">
        <v>5629</v>
      </c>
      <c r="E1123" s="822" t="s">
        <v>5631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1</v>
      </c>
      <c r="O1123" s="831">
        <v>9893.2099999999991</v>
      </c>
      <c r="P1123" s="827"/>
      <c r="Q1123" s="832">
        <v>9893.2099999999991</v>
      </c>
    </row>
    <row r="1124" spans="1:17" ht="14.45" customHeight="1" x14ac:dyDescent="0.2">
      <c r="A1124" s="821" t="s">
        <v>571</v>
      </c>
      <c r="B1124" s="822" t="s">
        <v>6430</v>
      </c>
      <c r="C1124" s="822" t="s">
        <v>5340</v>
      </c>
      <c r="D1124" s="822" t="s">
        <v>5632</v>
      </c>
      <c r="E1124" s="822" t="s">
        <v>5446</v>
      </c>
      <c r="F1124" s="831">
        <v>5</v>
      </c>
      <c r="G1124" s="831">
        <v>6798.55</v>
      </c>
      <c r="H1124" s="831"/>
      <c r="I1124" s="831">
        <v>1359.71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571</v>
      </c>
      <c r="B1125" s="822" t="s">
        <v>6430</v>
      </c>
      <c r="C1125" s="822" t="s">
        <v>5340</v>
      </c>
      <c r="D1125" s="822" t="s">
        <v>5632</v>
      </c>
      <c r="E1125" s="822" t="s">
        <v>5447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9</v>
      </c>
      <c r="O1125" s="831">
        <v>10456.469999999999</v>
      </c>
      <c r="P1125" s="827"/>
      <c r="Q1125" s="832">
        <v>1161.83</v>
      </c>
    </row>
    <row r="1126" spans="1:17" ht="14.45" customHeight="1" x14ac:dyDescent="0.2">
      <c r="A1126" s="821" t="s">
        <v>571</v>
      </c>
      <c r="B1126" s="822" t="s">
        <v>6430</v>
      </c>
      <c r="C1126" s="822" t="s">
        <v>5340</v>
      </c>
      <c r="D1126" s="822" t="s">
        <v>5633</v>
      </c>
      <c r="E1126" s="822" t="s">
        <v>5634</v>
      </c>
      <c r="F1126" s="831">
        <v>2</v>
      </c>
      <c r="G1126" s="831">
        <v>2847.92</v>
      </c>
      <c r="H1126" s="831"/>
      <c r="I1126" s="831">
        <v>1423.96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571</v>
      </c>
      <c r="B1127" s="822" t="s">
        <v>6430</v>
      </c>
      <c r="C1127" s="822" t="s">
        <v>5340</v>
      </c>
      <c r="D1127" s="822" t="s">
        <v>5633</v>
      </c>
      <c r="E1127" s="822" t="s">
        <v>5635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1</v>
      </c>
      <c r="O1127" s="831">
        <v>1217.4000000000001</v>
      </c>
      <c r="P1127" s="827"/>
      <c r="Q1127" s="832">
        <v>1217.4000000000001</v>
      </c>
    </row>
    <row r="1128" spans="1:17" ht="14.45" customHeight="1" x14ac:dyDescent="0.2">
      <c r="A1128" s="821" t="s">
        <v>571</v>
      </c>
      <c r="B1128" s="822" t="s">
        <v>6430</v>
      </c>
      <c r="C1128" s="822" t="s">
        <v>5340</v>
      </c>
      <c r="D1128" s="822" t="s">
        <v>5636</v>
      </c>
      <c r="E1128" s="822" t="s">
        <v>5637</v>
      </c>
      <c r="F1128" s="831">
        <v>8</v>
      </c>
      <c r="G1128" s="831">
        <v>1749.36</v>
      </c>
      <c r="H1128" s="831">
        <v>1.6</v>
      </c>
      <c r="I1128" s="831">
        <v>218.67</v>
      </c>
      <c r="J1128" s="831">
        <v>5</v>
      </c>
      <c r="K1128" s="831">
        <v>1093.3499999999999</v>
      </c>
      <c r="L1128" s="831">
        <v>1</v>
      </c>
      <c r="M1128" s="831">
        <v>218.67</v>
      </c>
      <c r="N1128" s="831">
        <v>2</v>
      </c>
      <c r="O1128" s="831">
        <v>372.36</v>
      </c>
      <c r="P1128" s="827">
        <v>0.34056797914665937</v>
      </c>
      <c r="Q1128" s="832">
        <v>186.18</v>
      </c>
    </row>
    <row r="1129" spans="1:17" ht="14.45" customHeight="1" x14ac:dyDescent="0.2">
      <c r="A1129" s="821" t="s">
        <v>571</v>
      </c>
      <c r="B1129" s="822" t="s">
        <v>6430</v>
      </c>
      <c r="C1129" s="822" t="s">
        <v>5340</v>
      </c>
      <c r="D1129" s="822" t="s">
        <v>5638</v>
      </c>
      <c r="E1129" s="822" t="s">
        <v>5639</v>
      </c>
      <c r="F1129" s="831">
        <v>2</v>
      </c>
      <c r="G1129" s="831">
        <v>479.62</v>
      </c>
      <c r="H1129" s="831"/>
      <c r="I1129" s="831">
        <v>239.81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571</v>
      </c>
      <c r="B1130" s="822" t="s">
        <v>6430</v>
      </c>
      <c r="C1130" s="822" t="s">
        <v>5340</v>
      </c>
      <c r="D1130" s="822" t="s">
        <v>5640</v>
      </c>
      <c r="E1130" s="822" t="s">
        <v>5641</v>
      </c>
      <c r="F1130" s="831">
        <v>1</v>
      </c>
      <c r="G1130" s="831">
        <v>1764.93</v>
      </c>
      <c r="H1130" s="831">
        <v>0.14285714285714285</v>
      </c>
      <c r="I1130" s="831">
        <v>1764.93</v>
      </c>
      <c r="J1130" s="831">
        <v>7</v>
      </c>
      <c r="K1130" s="831">
        <v>12354.51</v>
      </c>
      <c r="L1130" s="831">
        <v>1</v>
      </c>
      <c r="M1130" s="831">
        <v>1764.93</v>
      </c>
      <c r="N1130" s="831">
        <v>1</v>
      </c>
      <c r="O1130" s="831">
        <v>1764.91</v>
      </c>
      <c r="P1130" s="827">
        <v>0.14285552401511675</v>
      </c>
      <c r="Q1130" s="832">
        <v>1764.91</v>
      </c>
    </row>
    <row r="1131" spans="1:17" ht="14.45" customHeight="1" x14ac:dyDescent="0.2">
      <c r="A1131" s="821" t="s">
        <v>571</v>
      </c>
      <c r="B1131" s="822" t="s">
        <v>6430</v>
      </c>
      <c r="C1131" s="822" t="s">
        <v>5340</v>
      </c>
      <c r="D1131" s="822" t="s">
        <v>5642</v>
      </c>
      <c r="E1131" s="822" t="s">
        <v>5641</v>
      </c>
      <c r="F1131" s="831">
        <v>4</v>
      </c>
      <c r="G1131" s="831">
        <v>7133.92</v>
      </c>
      <c r="H1131" s="831">
        <v>1.3333333333333333</v>
      </c>
      <c r="I1131" s="831">
        <v>1783.48</v>
      </c>
      <c r="J1131" s="831">
        <v>3</v>
      </c>
      <c r="K1131" s="831">
        <v>5350.4400000000005</v>
      </c>
      <c r="L1131" s="831">
        <v>1</v>
      </c>
      <c r="M1131" s="831">
        <v>1783.4800000000002</v>
      </c>
      <c r="N1131" s="831">
        <v>3</v>
      </c>
      <c r="O1131" s="831">
        <v>5350.4400000000005</v>
      </c>
      <c r="P1131" s="827">
        <v>1</v>
      </c>
      <c r="Q1131" s="832">
        <v>1783.4800000000002</v>
      </c>
    </row>
    <row r="1132" spans="1:17" ht="14.45" customHeight="1" x14ac:dyDescent="0.2">
      <c r="A1132" s="821" t="s">
        <v>571</v>
      </c>
      <c r="B1132" s="822" t="s">
        <v>6430</v>
      </c>
      <c r="C1132" s="822" t="s">
        <v>5340</v>
      </c>
      <c r="D1132" s="822" t="s">
        <v>5643</v>
      </c>
      <c r="E1132" s="822" t="s">
        <v>5639</v>
      </c>
      <c r="F1132" s="831"/>
      <c r="G1132" s="831"/>
      <c r="H1132" s="831"/>
      <c r="I1132" s="831"/>
      <c r="J1132" s="831">
        <v>2</v>
      </c>
      <c r="K1132" s="831">
        <v>478.8</v>
      </c>
      <c r="L1132" s="831">
        <v>1</v>
      </c>
      <c r="M1132" s="831">
        <v>239.4</v>
      </c>
      <c r="N1132" s="831"/>
      <c r="O1132" s="831"/>
      <c r="P1132" s="827"/>
      <c r="Q1132" s="832"/>
    </row>
    <row r="1133" spans="1:17" ht="14.45" customHeight="1" x14ac:dyDescent="0.2">
      <c r="A1133" s="821" t="s">
        <v>571</v>
      </c>
      <c r="B1133" s="822" t="s">
        <v>6430</v>
      </c>
      <c r="C1133" s="822" t="s">
        <v>5340</v>
      </c>
      <c r="D1133" s="822" t="s">
        <v>6457</v>
      </c>
      <c r="E1133" s="822" t="s">
        <v>6458</v>
      </c>
      <c r="F1133" s="831">
        <v>3</v>
      </c>
      <c r="G1133" s="831">
        <v>34014</v>
      </c>
      <c r="H1133" s="831"/>
      <c r="I1133" s="831">
        <v>11338</v>
      </c>
      <c r="J1133" s="831"/>
      <c r="K1133" s="831"/>
      <c r="L1133" s="831"/>
      <c r="M1133" s="831"/>
      <c r="N1133" s="831"/>
      <c r="O1133" s="831"/>
      <c r="P1133" s="827"/>
      <c r="Q1133" s="832"/>
    </row>
    <row r="1134" spans="1:17" ht="14.45" customHeight="1" x14ac:dyDescent="0.2">
      <c r="A1134" s="821" t="s">
        <v>571</v>
      </c>
      <c r="B1134" s="822" t="s">
        <v>6430</v>
      </c>
      <c r="C1134" s="822" t="s">
        <v>5340</v>
      </c>
      <c r="D1134" s="822" t="s">
        <v>6459</v>
      </c>
      <c r="E1134" s="822" t="s">
        <v>6460</v>
      </c>
      <c r="F1134" s="831">
        <v>1</v>
      </c>
      <c r="G1134" s="831">
        <v>2707</v>
      </c>
      <c r="H1134" s="831"/>
      <c r="I1134" s="831">
        <v>2707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571</v>
      </c>
      <c r="B1135" s="822" t="s">
        <v>6430</v>
      </c>
      <c r="C1135" s="822" t="s">
        <v>5340</v>
      </c>
      <c r="D1135" s="822" t="s">
        <v>6461</v>
      </c>
      <c r="E1135" s="822" t="s">
        <v>6462</v>
      </c>
      <c r="F1135" s="831">
        <v>3</v>
      </c>
      <c r="G1135" s="831">
        <v>13824</v>
      </c>
      <c r="H1135" s="831"/>
      <c r="I1135" s="831">
        <v>4608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571</v>
      </c>
      <c r="B1136" s="822" t="s">
        <v>6430</v>
      </c>
      <c r="C1136" s="822" t="s">
        <v>5340</v>
      </c>
      <c r="D1136" s="822" t="s">
        <v>6463</v>
      </c>
      <c r="E1136" s="822" t="s">
        <v>6464</v>
      </c>
      <c r="F1136" s="831">
        <v>5</v>
      </c>
      <c r="G1136" s="831">
        <v>12982.92</v>
      </c>
      <c r="H1136" s="831"/>
      <c r="I1136" s="831">
        <v>2596.5839999999998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571</v>
      </c>
      <c r="B1137" s="822" t="s">
        <v>6430</v>
      </c>
      <c r="C1137" s="822" t="s">
        <v>5340</v>
      </c>
      <c r="D1137" s="822" t="s">
        <v>5645</v>
      </c>
      <c r="E1137" s="822" t="s">
        <v>5483</v>
      </c>
      <c r="F1137" s="831">
        <v>8</v>
      </c>
      <c r="G1137" s="831">
        <v>11093.2</v>
      </c>
      <c r="H1137" s="831">
        <v>1.0000000000000002</v>
      </c>
      <c r="I1137" s="831">
        <v>1386.65</v>
      </c>
      <c r="J1137" s="831">
        <v>8</v>
      </c>
      <c r="K1137" s="831">
        <v>11093.199999999999</v>
      </c>
      <c r="L1137" s="831">
        <v>1</v>
      </c>
      <c r="M1137" s="831">
        <v>1386.6499999999999</v>
      </c>
      <c r="N1137" s="831">
        <v>5</v>
      </c>
      <c r="O1137" s="831">
        <v>5926.18</v>
      </c>
      <c r="P1137" s="827">
        <v>0.53421735838171136</v>
      </c>
      <c r="Q1137" s="832">
        <v>1185.2360000000001</v>
      </c>
    </row>
    <row r="1138" spans="1:17" ht="14.45" customHeight="1" x14ac:dyDescent="0.2">
      <c r="A1138" s="821" t="s">
        <v>571</v>
      </c>
      <c r="B1138" s="822" t="s">
        <v>6430</v>
      </c>
      <c r="C1138" s="822" t="s">
        <v>5340</v>
      </c>
      <c r="D1138" s="822" t="s">
        <v>5645</v>
      </c>
      <c r="E1138" s="822" t="s">
        <v>5484</v>
      </c>
      <c r="F1138" s="831"/>
      <c r="G1138" s="831"/>
      <c r="H1138" s="831"/>
      <c r="I1138" s="831"/>
      <c r="J1138" s="831">
        <v>2</v>
      </c>
      <c r="K1138" s="831">
        <v>2773.3</v>
      </c>
      <c r="L1138" s="831">
        <v>1</v>
      </c>
      <c r="M1138" s="831">
        <v>1386.65</v>
      </c>
      <c r="N1138" s="831">
        <v>3</v>
      </c>
      <c r="O1138" s="831">
        <v>3555.71</v>
      </c>
      <c r="P1138" s="827">
        <v>1.2821223812786211</v>
      </c>
      <c r="Q1138" s="832">
        <v>1185.2366666666667</v>
      </c>
    </row>
    <row r="1139" spans="1:17" ht="14.45" customHeight="1" x14ac:dyDescent="0.2">
      <c r="A1139" s="821" t="s">
        <v>571</v>
      </c>
      <c r="B1139" s="822" t="s">
        <v>6430</v>
      </c>
      <c r="C1139" s="822" t="s">
        <v>5340</v>
      </c>
      <c r="D1139" s="822" t="s">
        <v>5646</v>
      </c>
      <c r="E1139" s="822" t="s">
        <v>5647</v>
      </c>
      <c r="F1139" s="831">
        <v>9</v>
      </c>
      <c r="G1139" s="831">
        <v>82257.210000000006</v>
      </c>
      <c r="H1139" s="831">
        <v>0.9</v>
      </c>
      <c r="I1139" s="831">
        <v>9139.69</v>
      </c>
      <c r="J1139" s="831">
        <v>10</v>
      </c>
      <c r="K1139" s="831">
        <v>91396.900000000009</v>
      </c>
      <c r="L1139" s="831">
        <v>1</v>
      </c>
      <c r="M1139" s="831">
        <v>9139.69</v>
      </c>
      <c r="N1139" s="831">
        <v>5</v>
      </c>
      <c r="O1139" s="831">
        <v>39070.819999999992</v>
      </c>
      <c r="P1139" s="827">
        <v>0.42748517728719454</v>
      </c>
      <c r="Q1139" s="832">
        <v>7814.1639999999989</v>
      </c>
    </row>
    <row r="1140" spans="1:17" ht="14.45" customHeight="1" x14ac:dyDescent="0.2">
      <c r="A1140" s="821" t="s">
        <v>571</v>
      </c>
      <c r="B1140" s="822" t="s">
        <v>6430</v>
      </c>
      <c r="C1140" s="822" t="s">
        <v>5340</v>
      </c>
      <c r="D1140" s="822" t="s">
        <v>5646</v>
      </c>
      <c r="E1140" s="822" t="s">
        <v>5648</v>
      </c>
      <c r="F1140" s="831">
        <v>1</v>
      </c>
      <c r="G1140" s="831">
        <v>9139.69</v>
      </c>
      <c r="H1140" s="831">
        <v>0.21906222369120859</v>
      </c>
      <c r="I1140" s="831">
        <v>9139.69</v>
      </c>
      <c r="J1140" s="831">
        <v>5</v>
      </c>
      <c r="K1140" s="831">
        <v>41721.890000000007</v>
      </c>
      <c r="L1140" s="831">
        <v>1</v>
      </c>
      <c r="M1140" s="831">
        <v>8344.3780000000006</v>
      </c>
      <c r="N1140" s="831">
        <v>4</v>
      </c>
      <c r="O1140" s="831">
        <v>31256.639999999999</v>
      </c>
      <c r="P1140" s="827">
        <v>0.74916644476077177</v>
      </c>
      <c r="Q1140" s="832">
        <v>7814.16</v>
      </c>
    </row>
    <row r="1141" spans="1:17" ht="14.45" customHeight="1" x14ac:dyDescent="0.2">
      <c r="A1141" s="821" t="s">
        <v>571</v>
      </c>
      <c r="B1141" s="822" t="s">
        <v>6430</v>
      </c>
      <c r="C1141" s="822" t="s">
        <v>5340</v>
      </c>
      <c r="D1141" s="822" t="s">
        <v>5649</v>
      </c>
      <c r="E1141" s="822" t="s">
        <v>5650</v>
      </c>
      <c r="F1141" s="831">
        <v>11</v>
      </c>
      <c r="G1141" s="831">
        <v>23427.03</v>
      </c>
      <c r="H1141" s="831">
        <v>1.5714285714285714</v>
      </c>
      <c r="I1141" s="831">
        <v>2129.73</v>
      </c>
      <c r="J1141" s="831">
        <v>7</v>
      </c>
      <c r="K1141" s="831">
        <v>14908.11</v>
      </c>
      <c r="L1141" s="831">
        <v>1</v>
      </c>
      <c r="M1141" s="831">
        <v>2129.73</v>
      </c>
      <c r="N1141" s="831">
        <v>6</v>
      </c>
      <c r="O1141" s="831">
        <v>10924.44</v>
      </c>
      <c r="P1141" s="827">
        <v>0.73278504116215937</v>
      </c>
      <c r="Q1141" s="832">
        <v>1820.74</v>
      </c>
    </row>
    <row r="1142" spans="1:17" ht="14.45" customHeight="1" x14ac:dyDescent="0.2">
      <c r="A1142" s="821" t="s">
        <v>571</v>
      </c>
      <c r="B1142" s="822" t="s">
        <v>6430</v>
      </c>
      <c r="C1142" s="822" t="s">
        <v>5340</v>
      </c>
      <c r="D1142" s="822" t="s">
        <v>5651</v>
      </c>
      <c r="E1142" s="822" t="s">
        <v>5650</v>
      </c>
      <c r="F1142" s="831">
        <v>1</v>
      </c>
      <c r="G1142" s="831">
        <v>2342.1799999999998</v>
      </c>
      <c r="H1142" s="831">
        <v>1</v>
      </c>
      <c r="I1142" s="831">
        <v>2342.1799999999998</v>
      </c>
      <c r="J1142" s="831">
        <v>1</v>
      </c>
      <c r="K1142" s="831">
        <v>2342.1799999999998</v>
      </c>
      <c r="L1142" s="831">
        <v>1</v>
      </c>
      <c r="M1142" s="831">
        <v>2342.1799999999998</v>
      </c>
      <c r="N1142" s="831">
        <v>1</v>
      </c>
      <c r="O1142" s="831">
        <v>2002</v>
      </c>
      <c r="P1142" s="827">
        <v>0.85475924139049952</v>
      </c>
      <c r="Q1142" s="832">
        <v>2002</v>
      </c>
    </row>
    <row r="1143" spans="1:17" ht="14.45" customHeight="1" x14ac:dyDescent="0.2">
      <c r="A1143" s="821" t="s">
        <v>571</v>
      </c>
      <c r="B1143" s="822" t="s">
        <v>6430</v>
      </c>
      <c r="C1143" s="822" t="s">
        <v>5340</v>
      </c>
      <c r="D1143" s="822" t="s">
        <v>5664</v>
      </c>
      <c r="E1143" s="822" t="s">
        <v>5665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2</v>
      </c>
      <c r="O1143" s="831">
        <v>7656</v>
      </c>
      <c r="P1143" s="827"/>
      <c r="Q1143" s="832">
        <v>3828</v>
      </c>
    </row>
    <row r="1144" spans="1:17" ht="14.45" customHeight="1" x14ac:dyDescent="0.2">
      <c r="A1144" s="821" t="s">
        <v>571</v>
      </c>
      <c r="B1144" s="822" t="s">
        <v>6430</v>
      </c>
      <c r="C1144" s="822" t="s">
        <v>5340</v>
      </c>
      <c r="D1144" s="822" t="s">
        <v>5666</v>
      </c>
      <c r="E1144" s="822" t="s">
        <v>5665</v>
      </c>
      <c r="F1144" s="831">
        <v>1</v>
      </c>
      <c r="G1144" s="831">
        <v>5400</v>
      </c>
      <c r="H1144" s="831">
        <v>1</v>
      </c>
      <c r="I1144" s="831">
        <v>5400</v>
      </c>
      <c r="J1144" s="831">
        <v>1</v>
      </c>
      <c r="K1144" s="831">
        <v>5400</v>
      </c>
      <c r="L1144" s="831">
        <v>1</v>
      </c>
      <c r="M1144" s="831">
        <v>5400</v>
      </c>
      <c r="N1144" s="831">
        <v>1</v>
      </c>
      <c r="O1144" s="831">
        <v>5175</v>
      </c>
      <c r="P1144" s="827">
        <v>0.95833333333333337</v>
      </c>
      <c r="Q1144" s="832">
        <v>5175</v>
      </c>
    </row>
    <row r="1145" spans="1:17" ht="14.45" customHeight="1" x14ac:dyDescent="0.2">
      <c r="A1145" s="821" t="s">
        <v>571</v>
      </c>
      <c r="B1145" s="822" t="s">
        <v>6430</v>
      </c>
      <c r="C1145" s="822" t="s">
        <v>5340</v>
      </c>
      <c r="D1145" s="822" t="s">
        <v>5667</v>
      </c>
      <c r="E1145" s="822" t="s">
        <v>5668</v>
      </c>
      <c r="F1145" s="831">
        <v>7</v>
      </c>
      <c r="G1145" s="831">
        <v>3852.1</v>
      </c>
      <c r="H1145" s="831">
        <v>1</v>
      </c>
      <c r="I1145" s="831">
        <v>550.29999999999995</v>
      </c>
      <c r="J1145" s="831">
        <v>7</v>
      </c>
      <c r="K1145" s="831">
        <v>3852.1</v>
      </c>
      <c r="L1145" s="831">
        <v>1</v>
      </c>
      <c r="M1145" s="831">
        <v>550.29999999999995</v>
      </c>
      <c r="N1145" s="831">
        <v>25</v>
      </c>
      <c r="O1145" s="831">
        <v>13196.25</v>
      </c>
      <c r="P1145" s="827">
        <v>3.4257288232392722</v>
      </c>
      <c r="Q1145" s="832">
        <v>527.85</v>
      </c>
    </row>
    <row r="1146" spans="1:17" ht="14.45" customHeight="1" x14ac:dyDescent="0.2">
      <c r="A1146" s="821" t="s">
        <v>571</v>
      </c>
      <c r="B1146" s="822" t="s">
        <v>6430</v>
      </c>
      <c r="C1146" s="822" t="s">
        <v>5340</v>
      </c>
      <c r="D1146" s="822" t="s">
        <v>5671</v>
      </c>
      <c r="E1146" s="822" t="s">
        <v>5672</v>
      </c>
      <c r="F1146" s="831"/>
      <c r="G1146" s="831"/>
      <c r="H1146" s="831"/>
      <c r="I1146" s="831"/>
      <c r="J1146" s="831">
        <v>3</v>
      </c>
      <c r="K1146" s="831">
        <v>3762</v>
      </c>
      <c r="L1146" s="831">
        <v>1</v>
      </c>
      <c r="M1146" s="831">
        <v>1254</v>
      </c>
      <c r="N1146" s="831"/>
      <c r="O1146" s="831"/>
      <c r="P1146" s="827"/>
      <c r="Q1146" s="832"/>
    </row>
    <row r="1147" spans="1:17" ht="14.45" customHeight="1" x14ac:dyDescent="0.2">
      <c r="A1147" s="821" t="s">
        <v>571</v>
      </c>
      <c r="B1147" s="822" t="s">
        <v>6430</v>
      </c>
      <c r="C1147" s="822" t="s">
        <v>5340</v>
      </c>
      <c r="D1147" s="822" t="s">
        <v>5674</v>
      </c>
      <c r="E1147" s="822" t="s">
        <v>5672</v>
      </c>
      <c r="F1147" s="831"/>
      <c r="G1147" s="831"/>
      <c r="H1147" s="831"/>
      <c r="I1147" s="831"/>
      <c r="J1147" s="831">
        <v>1</v>
      </c>
      <c r="K1147" s="831">
        <v>1348.31</v>
      </c>
      <c r="L1147" s="831">
        <v>1</v>
      </c>
      <c r="M1147" s="831">
        <v>1348.31</v>
      </c>
      <c r="N1147" s="831"/>
      <c r="O1147" s="831"/>
      <c r="P1147" s="827"/>
      <c r="Q1147" s="832"/>
    </row>
    <row r="1148" spans="1:17" ht="14.45" customHeight="1" x14ac:dyDescent="0.2">
      <c r="A1148" s="821" t="s">
        <v>571</v>
      </c>
      <c r="B1148" s="822" t="s">
        <v>6430</v>
      </c>
      <c r="C1148" s="822" t="s">
        <v>5340</v>
      </c>
      <c r="D1148" s="822" t="s">
        <v>5679</v>
      </c>
      <c r="E1148" s="822" t="s">
        <v>5680</v>
      </c>
      <c r="F1148" s="831">
        <v>1</v>
      </c>
      <c r="G1148" s="831">
        <v>8573.84</v>
      </c>
      <c r="H1148" s="831"/>
      <c r="I1148" s="831">
        <v>8573.84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571</v>
      </c>
      <c r="B1149" s="822" t="s">
        <v>6430</v>
      </c>
      <c r="C1149" s="822" t="s">
        <v>5340</v>
      </c>
      <c r="D1149" s="822" t="s">
        <v>5679</v>
      </c>
      <c r="E1149" s="822" t="s">
        <v>5681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1</v>
      </c>
      <c r="O1149" s="831">
        <v>7329.76</v>
      </c>
      <c r="P1149" s="827"/>
      <c r="Q1149" s="832">
        <v>7329.76</v>
      </c>
    </row>
    <row r="1150" spans="1:17" ht="14.45" customHeight="1" x14ac:dyDescent="0.2">
      <c r="A1150" s="821" t="s">
        <v>571</v>
      </c>
      <c r="B1150" s="822" t="s">
        <v>6430</v>
      </c>
      <c r="C1150" s="822" t="s">
        <v>5340</v>
      </c>
      <c r="D1150" s="822" t="s">
        <v>5685</v>
      </c>
      <c r="E1150" s="822" t="s">
        <v>5686</v>
      </c>
      <c r="F1150" s="831"/>
      <c r="G1150" s="831"/>
      <c r="H1150" s="831"/>
      <c r="I1150" s="831"/>
      <c r="J1150" s="831">
        <v>2</v>
      </c>
      <c r="K1150" s="831">
        <v>15434</v>
      </c>
      <c r="L1150" s="831">
        <v>1</v>
      </c>
      <c r="M1150" s="831">
        <v>7717</v>
      </c>
      <c r="N1150" s="831"/>
      <c r="O1150" s="831"/>
      <c r="P1150" s="827"/>
      <c r="Q1150" s="832"/>
    </row>
    <row r="1151" spans="1:17" ht="14.45" customHeight="1" x14ac:dyDescent="0.2">
      <c r="A1151" s="821" t="s">
        <v>571</v>
      </c>
      <c r="B1151" s="822" t="s">
        <v>6430</v>
      </c>
      <c r="C1151" s="822" t="s">
        <v>5340</v>
      </c>
      <c r="D1151" s="822" t="s">
        <v>5695</v>
      </c>
      <c r="E1151" s="822" t="s">
        <v>5696</v>
      </c>
      <c r="F1151" s="831"/>
      <c r="G1151" s="831"/>
      <c r="H1151" s="831"/>
      <c r="I1151" s="831"/>
      <c r="J1151" s="831">
        <v>1</v>
      </c>
      <c r="K1151" s="831">
        <v>8691.98</v>
      </c>
      <c r="L1151" s="831">
        <v>1</v>
      </c>
      <c r="M1151" s="831">
        <v>8691.98</v>
      </c>
      <c r="N1151" s="831"/>
      <c r="O1151" s="831"/>
      <c r="P1151" s="827"/>
      <c r="Q1151" s="832"/>
    </row>
    <row r="1152" spans="1:17" ht="14.45" customHeight="1" x14ac:dyDescent="0.2">
      <c r="A1152" s="821" t="s">
        <v>571</v>
      </c>
      <c r="B1152" s="822" t="s">
        <v>6430</v>
      </c>
      <c r="C1152" s="822" t="s">
        <v>5340</v>
      </c>
      <c r="D1152" s="822" t="s">
        <v>5707</v>
      </c>
      <c r="E1152" s="822" t="s">
        <v>5708</v>
      </c>
      <c r="F1152" s="831">
        <v>1</v>
      </c>
      <c r="G1152" s="831">
        <v>4487.38</v>
      </c>
      <c r="H1152" s="831">
        <v>0.33333333333333337</v>
      </c>
      <c r="I1152" s="831">
        <v>4487.38</v>
      </c>
      <c r="J1152" s="831">
        <v>3</v>
      </c>
      <c r="K1152" s="831">
        <v>13462.14</v>
      </c>
      <c r="L1152" s="831">
        <v>1</v>
      </c>
      <c r="M1152" s="831">
        <v>4487.38</v>
      </c>
      <c r="N1152" s="831">
        <v>1</v>
      </c>
      <c r="O1152" s="831">
        <v>4445.8999999999996</v>
      </c>
      <c r="P1152" s="827">
        <v>0.3302520995918925</v>
      </c>
      <c r="Q1152" s="832">
        <v>4445.8999999999996</v>
      </c>
    </row>
    <row r="1153" spans="1:17" ht="14.45" customHeight="1" x14ac:dyDescent="0.2">
      <c r="A1153" s="821" t="s">
        <v>571</v>
      </c>
      <c r="B1153" s="822" t="s">
        <v>6430</v>
      </c>
      <c r="C1153" s="822" t="s">
        <v>5340</v>
      </c>
      <c r="D1153" s="822" t="s">
        <v>5711</v>
      </c>
      <c r="E1153" s="822" t="s">
        <v>5712</v>
      </c>
      <c r="F1153" s="831"/>
      <c r="G1153" s="831"/>
      <c r="H1153" s="831"/>
      <c r="I1153" s="831"/>
      <c r="J1153" s="831">
        <v>2</v>
      </c>
      <c r="K1153" s="831">
        <v>625.96</v>
      </c>
      <c r="L1153" s="831">
        <v>1</v>
      </c>
      <c r="M1153" s="831">
        <v>312.98</v>
      </c>
      <c r="N1153" s="831"/>
      <c r="O1153" s="831"/>
      <c r="P1153" s="827"/>
      <c r="Q1153" s="832"/>
    </row>
    <row r="1154" spans="1:17" ht="14.45" customHeight="1" x14ac:dyDescent="0.2">
      <c r="A1154" s="821" t="s">
        <v>571</v>
      </c>
      <c r="B1154" s="822" t="s">
        <v>6430</v>
      </c>
      <c r="C1154" s="822" t="s">
        <v>5340</v>
      </c>
      <c r="D1154" s="822" t="s">
        <v>5722</v>
      </c>
      <c r="E1154" s="822" t="s">
        <v>5723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2</v>
      </c>
      <c r="O1154" s="831">
        <v>4004.5</v>
      </c>
      <c r="P1154" s="827"/>
      <c r="Q1154" s="832">
        <v>2002.25</v>
      </c>
    </row>
    <row r="1155" spans="1:17" ht="14.45" customHeight="1" x14ac:dyDescent="0.2">
      <c r="A1155" s="821" t="s">
        <v>571</v>
      </c>
      <c r="B1155" s="822" t="s">
        <v>6430</v>
      </c>
      <c r="C1155" s="822" t="s">
        <v>5340</v>
      </c>
      <c r="D1155" s="822" t="s">
        <v>5724</v>
      </c>
      <c r="E1155" s="822" t="s">
        <v>5725</v>
      </c>
      <c r="F1155" s="831">
        <v>1</v>
      </c>
      <c r="G1155" s="831">
        <v>563</v>
      </c>
      <c r="H1155" s="831">
        <v>1</v>
      </c>
      <c r="I1155" s="831">
        <v>563</v>
      </c>
      <c r="J1155" s="831">
        <v>1</v>
      </c>
      <c r="K1155" s="831">
        <v>563</v>
      </c>
      <c r="L1155" s="831">
        <v>1</v>
      </c>
      <c r="M1155" s="831">
        <v>563</v>
      </c>
      <c r="N1155" s="831">
        <v>2</v>
      </c>
      <c r="O1155" s="831">
        <v>1126</v>
      </c>
      <c r="P1155" s="827">
        <v>2</v>
      </c>
      <c r="Q1155" s="832">
        <v>563</v>
      </c>
    </row>
    <row r="1156" spans="1:17" ht="14.45" customHeight="1" x14ac:dyDescent="0.2">
      <c r="A1156" s="821" t="s">
        <v>571</v>
      </c>
      <c r="B1156" s="822" t="s">
        <v>6430</v>
      </c>
      <c r="C1156" s="822" t="s">
        <v>5340</v>
      </c>
      <c r="D1156" s="822" t="s">
        <v>5728</v>
      </c>
      <c r="E1156" s="822" t="s">
        <v>5434</v>
      </c>
      <c r="F1156" s="831">
        <v>4</v>
      </c>
      <c r="G1156" s="831">
        <v>2798.2</v>
      </c>
      <c r="H1156" s="831">
        <v>4</v>
      </c>
      <c r="I1156" s="831">
        <v>699.55</v>
      </c>
      <c r="J1156" s="831">
        <v>1</v>
      </c>
      <c r="K1156" s="831">
        <v>699.55</v>
      </c>
      <c r="L1156" s="831">
        <v>1</v>
      </c>
      <c r="M1156" s="831">
        <v>699.55</v>
      </c>
      <c r="N1156" s="831"/>
      <c r="O1156" s="831"/>
      <c r="P1156" s="827"/>
      <c r="Q1156" s="832"/>
    </row>
    <row r="1157" spans="1:17" ht="14.45" customHeight="1" x14ac:dyDescent="0.2">
      <c r="A1157" s="821" t="s">
        <v>571</v>
      </c>
      <c r="B1157" s="822" t="s">
        <v>6430</v>
      </c>
      <c r="C1157" s="822" t="s">
        <v>5340</v>
      </c>
      <c r="D1157" s="822" t="s">
        <v>5729</v>
      </c>
      <c r="E1157" s="822" t="s">
        <v>5730</v>
      </c>
      <c r="F1157" s="831"/>
      <c r="G1157" s="831"/>
      <c r="H1157" s="831"/>
      <c r="I1157" s="831"/>
      <c r="J1157" s="831">
        <v>1</v>
      </c>
      <c r="K1157" s="831">
        <v>8710.89</v>
      </c>
      <c r="L1157" s="831">
        <v>1</v>
      </c>
      <c r="M1157" s="831">
        <v>8710.89</v>
      </c>
      <c r="N1157" s="831"/>
      <c r="O1157" s="831"/>
      <c r="P1157" s="827"/>
      <c r="Q1157" s="832"/>
    </row>
    <row r="1158" spans="1:17" ht="14.45" customHeight="1" x14ac:dyDescent="0.2">
      <c r="A1158" s="821" t="s">
        <v>571</v>
      </c>
      <c r="B1158" s="822" t="s">
        <v>6430</v>
      </c>
      <c r="C1158" s="822" t="s">
        <v>5340</v>
      </c>
      <c r="D1158" s="822" t="s">
        <v>5732</v>
      </c>
      <c r="E1158" s="822" t="s">
        <v>5733</v>
      </c>
      <c r="F1158" s="831">
        <v>1</v>
      </c>
      <c r="G1158" s="831">
        <v>1698.82</v>
      </c>
      <c r="H1158" s="831">
        <v>1</v>
      </c>
      <c r="I1158" s="831">
        <v>1698.82</v>
      </c>
      <c r="J1158" s="831">
        <v>1</v>
      </c>
      <c r="K1158" s="831">
        <v>1698.82</v>
      </c>
      <c r="L1158" s="831">
        <v>1</v>
      </c>
      <c r="M1158" s="831">
        <v>1698.82</v>
      </c>
      <c r="N1158" s="831">
        <v>2</v>
      </c>
      <c r="O1158" s="831">
        <v>1195</v>
      </c>
      <c r="P1158" s="827">
        <v>0.70342943925783785</v>
      </c>
      <c r="Q1158" s="832">
        <v>597.5</v>
      </c>
    </row>
    <row r="1159" spans="1:17" ht="14.45" customHeight="1" x14ac:dyDescent="0.2">
      <c r="A1159" s="821" t="s">
        <v>571</v>
      </c>
      <c r="B1159" s="822" t="s">
        <v>6430</v>
      </c>
      <c r="C1159" s="822" t="s">
        <v>5340</v>
      </c>
      <c r="D1159" s="822" t="s">
        <v>5736</v>
      </c>
      <c r="E1159" s="822" t="s">
        <v>5378</v>
      </c>
      <c r="F1159" s="831">
        <v>2</v>
      </c>
      <c r="G1159" s="831">
        <v>1875.82</v>
      </c>
      <c r="H1159" s="831">
        <v>0.25463919485025616</v>
      </c>
      <c r="I1159" s="831">
        <v>937.91</v>
      </c>
      <c r="J1159" s="831">
        <v>8</v>
      </c>
      <c r="K1159" s="831">
        <v>7366.58</v>
      </c>
      <c r="L1159" s="831">
        <v>1</v>
      </c>
      <c r="M1159" s="831">
        <v>920.82249999999999</v>
      </c>
      <c r="N1159" s="831">
        <v>9</v>
      </c>
      <c r="O1159" s="831">
        <v>7210.89</v>
      </c>
      <c r="P1159" s="827">
        <v>0.9788653622169311</v>
      </c>
      <c r="Q1159" s="832">
        <v>801.21</v>
      </c>
    </row>
    <row r="1160" spans="1:17" ht="14.45" customHeight="1" x14ac:dyDescent="0.2">
      <c r="A1160" s="821" t="s">
        <v>571</v>
      </c>
      <c r="B1160" s="822" t="s">
        <v>6430</v>
      </c>
      <c r="C1160" s="822" t="s">
        <v>5340</v>
      </c>
      <c r="D1160" s="822" t="s">
        <v>5739</v>
      </c>
      <c r="E1160" s="822" t="s">
        <v>5349</v>
      </c>
      <c r="F1160" s="831">
        <v>1</v>
      </c>
      <c r="G1160" s="831">
        <v>466.47</v>
      </c>
      <c r="H1160" s="831">
        <v>0.5</v>
      </c>
      <c r="I1160" s="831">
        <v>466.47</v>
      </c>
      <c r="J1160" s="831">
        <v>2</v>
      </c>
      <c r="K1160" s="831">
        <v>932.94</v>
      </c>
      <c r="L1160" s="831">
        <v>1</v>
      </c>
      <c r="M1160" s="831">
        <v>466.47</v>
      </c>
      <c r="N1160" s="831"/>
      <c r="O1160" s="831"/>
      <c r="P1160" s="827"/>
      <c r="Q1160" s="832"/>
    </row>
    <row r="1161" spans="1:17" ht="14.45" customHeight="1" x14ac:dyDescent="0.2">
      <c r="A1161" s="821" t="s">
        <v>571</v>
      </c>
      <c r="B1161" s="822" t="s">
        <v>6430</v>
      </c>
      <c r="C1161" s="822" t="s">
        <v>5340</v>
      </c>
      <c r="D1161" s="822" t="s">
        <v>5743</v>
      </c>
      <c r="E1161" s="822" t="s">
        <v>5744</v>
      </c>
      <c r="F1161" s="831"/>
      <c r="G1161" s="831"/>
      <c r="H1161" s="831"/>
      <c r="I1161" s="831"/>
      <c r="J1161" s="831">
        <v>12</v>
      </c>
      <c r="K1161" s="831">
        <v>25314</v>
      </c>
      <c r="L1161" s="831">
        <v>1</v>
      </c>
      <c r="M1161" s="831">
        <v>2109.5</v>
      </c>
      <c r="N1161" s="831"/>
      <c r="O1161" s="831"/>
      <c r="P1161" s="827"/>
      <c r="Q1161" s="832"/>
    </row>
    <row r="1162" spans="1:17" ht="14.45" customHeight="1" x14ac:dyDescent="0.2">
      <c r="A1162" s="821" t="s">
        <v>571</v>
      </c>
      <c r="B1162" s="822" t="s">
        <v>6430</v>
      </c>
      <c r="C1162" s="822" t="s">
        <v>5340</v>
      </c>
      <c r="D1162" s="822" t="s">
        <v>5745</v>
      </c>
      <c r="E1162" s="822" t="s">
        <v>5369</v>
      </c>
      <c r="F1162" s="831"/>
      <c r="G1162" s="831"/>
      <c r="H1162" s="831"/>
      <c r="I1162" s="831"/>
      <c r="J1162" s="831">
        <v>5</v>
      </c>
      <c r="K1162" s="831">
        <v>699.55</v>
      </c>
      <c r="L1162" s="831">
        <v>1</v>
      </c>
      <c r="M1162" s="831">
        <v>139.91</v>
      </c>
      <c r="N1162" s="831">
        <v>1</v>
      </c>
      <c r="O1162" s="831">
        <v>119.6</v>
      </c>
      <c r="P1162" s="827">
        <v>0.17096705024658709</v>
      </c>
      <c r="Q1162" s="832">
        <v>119.6</v>
      </c>
    </row>
    <row r="1163" spans="1:17" ht="14.45" customHeight="1" x14ac:dyDescent="0.2">
      <c r="A1163" s="821" t="s">
        <v>571</v>
      </c>
      <c r="B1163" s="822" t="s">
        <v>6430</v>
      </c>
      <c r="C1163" s="822" t="s">
        <v>5340</v>
      </c>
      <c r="D1163" s="822" t="s">
        <v>5748</v>
      </c>
      <c r="E1163" s="822" t="s">
        <v>5749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2</v>
      </c>
      <c r="O1163" s="831">
        <v>2060</v>
      </c>
      <c r="P1163" s="827"/>
      <c r="Q1163" s="832">
        <v>1030</v>
      </c>
    </row>
    <row r="1164" spans="1:17" ht="14.45" customHeight="1" x14ac:dyDescent="0.2">
      <c r="A1164" s="821" t="s">
        <v>571</v>
      </c>
      <c r="B1164" s="822" t="s">
        <v>6430</v>
      </c>
      <c r="C1164" s="822" t="s">
        <v>5340</v>
      </c>
      <c r="D1164" s="822" t="s">
        <v>5750</v>
      </c>
      <c r="E1164" s="822" t="s">
        <v>5751</v>
      </c>
      <c r="F1164" s="831"/>
      <c r="G1164" s="831"/>
      <c r="H1164" s="831"/>
      <c r="I1164" s="831"/>
      <c r="J1164" s="831"/>
      <c r="K1164" s="831"/>
      <c r="L1164" s="831"/>
      <c r="M1164" s="831"/>
      <c r="N1164" s="831">
        <v>4</v>
      </c>
      <c r="O1164" s="831">
        <v>2064</v>
      </c>
      <c r="P1164" s="827"/>
      <c r="Q1164" s="832">
        <v>516</v>
      </c>
    </row>
    <row r="1165" spans="1:17" ht="14.45" customHeight="1" x14ac:dyDescent="0.2">
      <c r="A1165" s="821" t="s">
        <v>571</v>
      </c>
      <c r="B1165" s="822" t="s">
        <v>6430</v>
      </c>
      <c r="C1165" s="822" t="s">
        <v>5340</v>
      </c>
      <c r="D1165" s="822" t="s">
        <v>5752</v>
      </c>
      <c r="E1165" s="822" t="s">
        <v>5753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2</v>
      </c>
      <c r="O1165" s="831">
        <v>824</v>
      </c>
      <c r="P1165" s="827"/>
      <c r="Q1165" s="832">
        <v>412</v>
      </c>
    </row>
    <row r="1166" spans="1:17" ht="14.45" customHeight="1" x14ac:dyDescent="0.2">
      <c r="A1166" s="821" t="s">
        <v>571</v>
      </c>
      <c r="B1166" s="822" t="s">
        <v>6430</v>
      </c>
      <c r="C1166" s="822" t="s">
        <v>5340</v>
      </c>
      <c r="D1166" s="822" t="s">
        <v>5754</v>
      </c>
      <c r="E1166" s="822" t="s">
        <v>5755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2</v>
      </c>
      <c r="O1166" s="831">
        <v>16908</v>
      </c>
      <c r="P1166" s="827"/>
      <c r="Q1166" s="832">
        <v>8454</v>
      </c>
    </row>
    <row r="1167" spans="1:17" ht="14.45" customHeight="1" x14ac:dyDescent="0.2">
      <c r="A1167" s="821" t="s">
        <v>571</v>
      </c>
      <c r="B1167" s="822" t="s">
        <v>6430</v>
      </c>
      <c r="C1167" s="822" t="s">
        <v>5340</v>
      </c>
      <c r="D1167" s="822" t="s">
        <v>5756</v>
      </c>
      <c r="E1167" s="822" t="s">
        <v>5757</v>
      </c>
      <c r="F1167" s="831">
        <v>5</v>
      </c>
      <c r="G1167" s="831">
        <v>6798.55</v>
      </c>
      <c r="H1167" s="831">
        <v>1</v>
      </c>
      <c r="I1167" s="831">
        <v>1359.71</v>
      </c>
      <c r="J1167" s="831">
        <v>5</v>
      </c>
      <c r="K1167" s="831">
        <v>6798.55</v>
      </c>
      <c r="L1167" s="831">
        <v>1</v>
      </c>
      <c r="M1167" s="831">
        <v>1359.71</v>
      </c>
      <c r="N1167" s="831">
        <v>1</v>
      </c>
      <c r="O1167" s="831">
        <v>1088.81</v>
      </c>
      <c r="P1167" s="827">
        <v>0.16015326797625964</v>
      </c>
      <c r="Q1167" s="832">
        <v>1088.81</v>
      </c>
    </row>
    <row r="1168" spans="1:17" ht="14.45" customHeight="1" x14ac:dyDescent="0.2">
      <c r="A1168" s="821" t="s">
        <v>571</v>
      </c>
      <c r="B1168" s="822" t="s">
        <v>6430</v>
      </c>
      <c r="C1168" s="822" t="s">
        <v>5340</v>
      </c>
      <c r="D1168" s="822" t="s">
        <v>6465</v>
      </c>
      <c r="E1168" s="822" t="s">
        <v>6466</v>
      </c>
      <c r="F1168" s="831">
        <v>1</v>
      </c>
      <c r="G1168" s="831">
        <v>18507</v>
      </c>
      <c r="H1168" s="831"/>
      <c r="I1168" s="831">
        <v>18507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571</v>
      </c>
      <c r="B1169" s="822" t="s">
        <v>6430</v>
      </c>
      <c r="C1169" s="822" t="s">
        <v>5340</v>
      </c>
      <c r="D1169" s="822" t="s">
        <v>5764</v>
      </c>
      <c r="E1169" s="822" t="s">
        <v>5765</v>
      </c>
      <c r="F1169" s="831">
        <v>1</v>
      </c>
      <c r="G1169" s="831">
        <v>10077.6</v>
      </c>
      <c r="H1169" s="831">
        <v>0.53908321190373798</v>
      </c>
      <c r="I1169" s="831">
        <v>10077.6</v>
      </c>
      <c r="J1169" s="831">
        <v>2</v>
      </c>
      <c r="K1169" s="831">
        <v>18693.96</v>
      </c>
      <c r="L1169" s="831">
        <v>1</v>
      </c>
      <c r="M1169" s="831">
        <v>9346.98</v>
      </c>
      <c r="N1169" s="831"/>
      <c r="O1169" s="831"/>
      <c r="P1169" s="827"/>
      <c r="Q1169" s="832"/>
    </row>
    <row r="1170" spans="1:17" ht="14.45" customHeight="1" x14ac:dyDescent="0.2">
      <c r="A1170" s="821" t="s">
        <v>571</v>
      </c>
      <c r="B1170" s="822" t="s">
        <v>6430</v>
      </c>
      <c r="C1170" s="822" t="s">
        <v>5340</v>
      </c>
      <c r="D1170" s="822" t="s">
        <v>5768</v>
      </c>
      <c r="E1170" s="822" t="s">
        <v>5769</v>
      </c>
      <c r="F1170" s="831">
        <v>3</v>
      </c>
      <c r="G1170" s="831">
        <v>3227.25</v>
      </c>
      <c r="H1170" s="831">
        <v>1</v>
      </c>
      <c r="I1170" s="831">
        <v>1075.75</v>
      </c>
      <c r="J1170" s="831">
        <v>3</v>
      </c>
      <c r="K1170" s="831">
        <v>3227.25</v>
      </c>
      <c r="L1170" s="831">
        <v>1</v>
      </c>
      <c r="M1170" s="831">
        <v>1075.75</v>
      </c>
      <c r="N1170" s="831">
        <v>12</v>
      </c>
      <c r="O1170" s="831">
        <v>9946.92</v>
      </c>
      <c r="P1170" s="827">
        <v>3.0821659307459912</v>
      </c>
      <c r="Q1170" s="832">
        <v>828.91</v>
      </c>
    </row>
    <row r="1171" spans="1:17" ht="14.45" customHeight="1" x14ac:dyDescent="0.2">
      <c r="A1171" s="821" t="s">
        <v>571</v>
      </c>
      <c r="B1171" s="822" t="s">
        <v>6430</v>
      </c>
      <c r="C1171" s="822" t="s">
        <v>5340</v>
      </c>
      <c r="D1171" s="822" t="s">
        <v>5772</v>
      </c>
      <c r="E1171" s="822" t="s">
        <v>5773</v>
      </c>
      <c r="F1171" s="831">
        <v>1</v>
      </c>
      <c r="G1171" s="831">
        <v>1616.73</v>
      </c>
      <c r="H1171" s="831">
        <v>0.125</v>
      </c>
      <c r="I1171" s="831">
        <v>1616.73</v>
      </c>
      <c r="J1171" s="831">
        <v>8</v>
      </c>
      <c r="K1171" s="831">
        <v>12933.84</v>
      </c>
      <c r="L1171" s="831">
        <v>1</v>
      </c>
      <c r="M1171" s="831">
        <v>1616.73</v>
      </c>
      <c r="N1171" s="831"/>
      <c r="O1171" s="831"/>
      <c r="P1171" s="827"/>
      <c r="Q1171" s="832"/>
    </row>
    <row r="1172" spans="1:17" ht="14.45" customHeight="1" x14ac:dyDescent="0.2">
      <c r="A1172" s="821" t="s">
        <v>571</v>
      </c>
      <c r="B1172" s="822" t="s">
        <v>6430</v>
      </c>
      <c r="C1172" s="822" t="s">
        <v>5340</v>
      </c>
      <c r="D1172" s="822" t="s">
        <v>5777</v>
      </c>
      <c r="E1172" s="822"/>
      <c r="F1172" s="831">
        <v>30</v>
      </c>
      <c r="G1172" s="831">
        <v>2667</v>
      </c>
      <c r="H1172" s="831">
        <v>0.69767441860465107</v>
      </c>
      <c r="I1172" s="831">
        <v>88.9</v>
      </c>
      <c r="J1172" s="831">
        <v>43</v>
      </c>
      <c r="K1172" s="831">
        <v>3822.7000000000003</v>
      </c>
      <c r="L1172" s="831">
        <v>1</v>
      </c>
      <c r="M1172" s="831">
        <v>88.9</v>
      </c>
      <c r="N1172" s="831"/>
      <c r="O1172" s="831"/>
      <c r="P1172" s="827"/>
      <c r="Q1172" s="832"/>
    </row>
    <row r="1173" spans="1:17" ht="14.45" customHeight="1" x14ac:dyDescent="0.2">
      <c r="A1173" s="821" t="s">
        <v>571</v>
      </c>
      <c r="B1173" s="822" t="s">
        <v>6430</v>
      </c>
      <c r="C1173" s="822" t="s">
        <v>5340</v>
      </c>
      <c r="D1173" s="822" t="s">
        <v>5795</v>
      </c>
      <c r="E1173" s="822" t="s">
        <v>5796</v>
      </c>
      <c r="F1173" s="831">
        <v>2.7</v>
      </c>
      <c r="G1173" s="831">
        <v>180.9</v>
      </c>
      <c r="H1173" s="831">
        <v>0.52941176470588236</v>
      </c>
      <c r="I1173" s="831">
        <v>67</v>
      </c>
      <c r="J1173" s="831">
        <v>5.0999999999999996</v>
      </c>
      <c r="K1173" s="831">
        <v>341.7</v>
      </c>
      <c r="L1173" s="831">
        <v>1</v>
      </c>
      <c r="M1173" s="831">
        <v>67</v>
      </c>
      <c r="N1173" s="831">
        <v>3.8000000000000003</v>
      </c>
      <c r="O1173" s="831">
        <v>254.60000000000002</v>
      </c>
      <c r="P1173" s="827">
        <v>0.7450980392156864</v>
      </c>
      <c r="Q1173" s="832">
        <v>67</v>
      </c>
    </row>
    <row r="1174" spans="1:17" ht="14.45" customHeight="1" x14ac:dyDescent="0.2">
      <c r="A1174" s="821" t="s">
        <v>571</v>
      </c>
      <c r="B1174" s="822" t="s">
        <v>6430</v>
      </c>
      <c r="C1174" s="822" t="s">
        <v>5340</v>
      </c>
      <c r="D1174" s="822" t="s">
        <v>5797</v>
      </c>
      <c r="E1174" s="822" t="s">
        <v>5798</v>
      </c>
      <c r="F1174" s="831">
        <v>7</v>
      </c>
      <c r="G1174" s="831">
        <v>24043.739999999998</v>
      </c>
      <c r="H1174" s="831">
        <v>0.53846153846153844</v>
      </c>
      <c r="I1174" s="831">
        <v>3434.8199999999997</v>
      </c>
      <c r="J1174" s="831">
        <v>13</v>
      </c>
      <c r="K1174" s="831">
        <v>44652.659999999996</v>
      </c>
      <c r="L1174" s="831">
        <v>1</v>
      </c>
      <c r="M1174" s="831">
        <v>3434.8199999999997</v>
      </c>
      <c r="N1174" s="831">
        <v>6</v>
      </c>
      <c r="O1174" s="831">
        <v>20608.919999999998</v>
      </c>
      <c r="P1174" s="827">
        <v>0.46153846153846156</v>
      </c>
      <c r="Q1174" s="832">
        <v>3434.8199999999997</v>
      </c>
    </row>
    <row r="1175" spans="1:17" ht="14.45" customHeight="1" x14ac:dyDescent="0.2">
      <c r="A1175" s="821" t="s">
        <v>571</v>
      </c>
      <c r="B1175" s="822" t="s">
        <v>6430</v>
      </c>
      <c r="C1175" s="822" t="s">
        <v>5340</v>
      </c>
      <c r="D1175" s="822" t="s">
        <v>5799</v>
      </c>
      <c r="E1175" s="822" t="s">
        <v>5800</v>
      </c>
      <c r="F1175" s="831"/>
      <c r="G1175" s="831"/>
      <c r="H1175" s="831"/>
      <c r="I1175" s="831"/>
      <c r="J1175" s="831">
        <v>13</v>
      </c>
      <c r="K1175" s="831">
        <v>71018.739999999991</v>
      </c>
      <c r="L1175" s="831">
        <v>1</v>
      </c>
      <c r="M1175" s="831">
        <v>5462.98</v>
      </c>
      <c r="N1175" s="831">
        <v>4</v>
      </c>
      <c r="O1175" s="831">
        <v>18010.54</v>
      </c>
      <c r="P1175" s="827">
        <v>0.25360264065512855</v>
      </c>
      <c r="Q1175" s="832">
        <v>4502.6350000000002</v>
      </c>
    </row>
    <row r="1176" spans="1:17" ht="14.45" customHeight="1" x14ac:dyDescent="0.2">
      <c r="A1176" s="821" t="s">
        <v>571</v>
      </c>
      <c r="B1176" s="822" t="s">
        <v>6430</v>
      </c>
      <c r="C1176" s="822" t="s">
        <v>5340</v>
      </c>
      <c r="D1176" s="822" t="s">
        <v>5801</v>
      </c>
      <c r="E1176" s="822" t="s">
        <v>5802</v>
      </c>
      <c r="F1176" s="831">
        <v>2</v>
      </c>
      <c r="G1176" s="831">
        <v>31616.959999999999</v>
      </c>
      <c r="H1176" s="831">
        <v>0.5</v>
      </c>
      <c r="I1176" s="831">
        <v>15808.48</v>
      </c>
      <c r="J1176" s="831">
        <v>4</v>
      </c>
      <c r="K1176" s="831">
        <v>63233.919999999998</v>
      </c>
      <c r="L1176" s="831">
        <v>1</v>
      </c>
      <c r="M1176" s="831">
        <v>15808.48</v>
      </c>
      <c r="N1176" s="831">
        <v>2</v>
      </c>
      <c r="O1176" s="831">
        <v>31616.959999999999</v>
      </c>
      <c r="P1176" s="827">
        <v>0.5</v>
      </c>
      <c r="Q1176" s="832">
        <v>15808.48</v>
      </c>
    </row>
    <row r="1177" spans="1:17" ht="14.45" customHeight="1" x14ac:dyDescent="0.2">
      <c r="A1177" s="821" t="s">
        <v>571</v>
      </c>
      <c r="B1177" s="822" t="s">
        <v>6430</v>
      </c>
      <c r="C1177" s="822" t="s">
        <v>5340</v>
      </c>
      <c r="D1177" s="822" t="s">
        <v>6467</v>
      </c>
      <c r="E1177" s="822" t="s">
        <v>6468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4</v>
      </c>
      <c r="O1177" s="831">
        <v>2250.8000000000002</v>
      </c>
      <c r="P1177" s="827"/>
      <c r="Q1177" s="832">
        <v>562.70000000000005</v>
      </c>
    </row>
    <row r="1178" spans="1:17" ht="14.45" customHeight="1" x14ac:dyDescent="0.2">
      <c r="A1178" s="821" t="s">
        <v>571</v>
      </c>
      <c r="B1178" s="822" t="s">
        <v>6430</v>
      </c>
      <c r="C1178" s="822" t="s">
        <v>5340</v>
      </c>
      <c r="D1178" s="822" t="s">
        <v>5816</v>
      </c>
      <c r="E1178" s="822" t="s">
        <v>5817</v>
      </c>
      <c r="F1178" s="831"/>
      <c r="G1178" s="831"/>
      <c r="H1178" s="831"/>
      <c r="I1178" s="831"/>
      <c r="J1178" s="831">
        <v>2</v>
      </c>
      <c r="K1178" s="831">
        <v>308</v>
      </c>
      <c r="L1178" s="831">
        <v>1</v>
      </c>
      <c r="M1178" s="831">
        <v>154</v>
      </c>
      <c r="N1178" s="831"/>
      <c r="O1178" s="831"/>
      <c r="P1178" s="827"/>
      <c r="Q1178" s="832"/>
    </row>
    <row r="1179" spans="1:17" ht="14.45" customHeight="1" x14ac:dyDescent="0.2">
      <c r="A1179" s="821" t="s">
        <v>571</v>
      </c>
      <c r="B1179" s="822" t="s">
        <v>6430</v>
      </c>
      <c r="C1179" s="822" t="s">
        <v>5340</v>
      </c>
      <c r="D1179" s="822" t="s">
        <v>5826</v>
      </c>
      <c r="E1179" s="822" t="s">
        <v>5469</v>
      </c>
      <c r="F1179" s="831">
        <v>1</v>
      </c>
      <c r="G1179" s="831">
        <v>14193</v>
      </c>
      <c r="H1179" s="831"/>
      <c r="I1179" s="831">
        <v>14193</v>
      </c>
      <c r="J1179" s="831"/>
      <c r="K1179" s="831"/>
      <c r="L1179" s="831"/>
      <c r="M1179" s="831"/>
      <c r="N1179" s="831"/>
      <c r="O1179" s="831"/>
      <c r="P1179" s="827"/>
      <c r="Q1179" s="832"/>
    </row>
    <row r="1180" spans="1:17" ht="14.45" customHeight="1" x14ac:dyDescent="0.2">
      <c r="A1180" s="821" t="s">
        <v>571</v>
      </c>
      <c r="B1180" s="822" t="s">
        <v>6430</v>
      </c>
      <c r="C1180" s="822" t="s">
        <v>5340</v>
      </c>
      <c r="D1180" s="822" t="s">
        <v>6469</v>
      </c>
      <c r="E1180" s="822" t="s">
        <v>6470</v>
      </c>
      <c r="F1180" s="831">
        <v>3</v>
      </c>
      <c r="G1180" s="831">
        <v>7406.5499999999993</v>
      </c>
      <c r="H1180" s="831">
        <v>3</v>
      </c>
      <c r="I1180" s="831">
        <v>2468.85</v>
      </c>
      <c r="J1180" s="831">
        <v>1</v>
      </c>
      <c r="K1180" s="831">
        <v>2468.85</v>
      </c>
      <c r="L1180" s="831">
        <v>1</v>
      </c>
      <c r="M1180" s="831">
        <v>2468.85</v>
      </c>
      <c r="N1180" s="831"/>
      <c r="O1180" s="831"/>
      <c r="P1180" s="827"/>
      <c r="Q1180" s="832"/>
    </row>
    <row r="1181" spans="1:17" ht="14.45" customHeight="1" x14ac:dyDescent="0.2">
      <c r="A1181" s="821" t="s">
        <v>571</v>
      </c>
      <c r="B1181" s="822" t="s">
        <v>6430</v>
      </c>
      <c r="C1181" s="822" t="s">
        <v>5340</v>
      </c>
      <c r="D1181" s="822" t="s">
        <v>6471</v>
      </c>
      <c r="E1181" s="822" t="s">
        <v>6472</v>
      </c>
      <c r="F1181" s="831">
        <v>1</v>
      </c>
      <c r="G1181" s="831">
        <v>307.8</v>
      </c>
      <c r="H1181" s="831">
        <v>1</v>
      </c>
      <c r="I1181" s="831">
        <v>307.8</v>
      </c>
      <c r="J1181" s="831">
        <v>1</v>
      </c>
      <c r="K1181" s="831">
        <v>307.8</v>
      </c>
      <c r="L1181" s="831">
        <v>1</v>
      </c>
      <c r="M1181" s="831">
        <v>307.8</v>
      </c>
      <c r="N1181" s="831"/>
      <c r="O1181" s="831"/>
      <c r="P1181" s="827"/>
      <c r="Q1181" s="832"/>
    </row>
    <row r="1182" spans="1:17" ht="14.45" customHeight="1" x14ac:dyDescent="0.2">
      <c r="A1182" s="821" t="s">
        <v>571</v>
      </c>
      <c r="B1182" s="822" t="s">
        <v>6430</v>
      </c>
      <c r="C1182" s="822" t="s">
        <v>5340</v>
      </c>
      <c r="D1182" s="822" t="s">
        <v>5837</v>
      </c>
      <c r="E1182" s="822" t="s">
        <v>5838</v>
      </c>
      <c r="F1182" s="831">
        <v>4</v>
      </c>
      <c r="G1182" s="831">
        <v>6153.08</v>
      </c>
      <c r="H1182" s="831">
        <v>0.5</v>
      </c>
      <c r="I1182" s="831">
        <v>1538.27</v>
      </c>
      <c r="J1182" s="831">
        <v>8</v>
      </c>
      <c r="K1182" s="831">
        <v>12306.16</v>
      </c>
      <c r="L1182" s="831">
        <v>1</v>
      </c>
      <c r="M1182" s="831">
        <v>1538.27</v>
      </c>
      <c r="N1182" s="831">
        <v>4</v>
      </c>
      <c r="O1182" s="831">
        <v>6153.08</v>
      </c>
      <c r="P1182" s="827">
        <v>0.5</v>
      </c>
      <c r="Q1182" s="832">
        <v>1538.27</v>
      </c>
    </row>
    <row r="1183" spans="1:17" ht="14.45" customHeight="1" x14ac:dyDescent="0.2">
      <c r="A1183" s="821" t="s">
        <v>571</v>
      </c>
      <c r="B1183" s="822" t="s">
        <v>6430</v>
      </c>
      <c r="C1183" s="822" t="s">
        <v>5340</v>
      </c>
      <c r="D1183" s="822" t="s">
        <v>5852</v>
      </c>
      <c r="E1183" s="822" t="s">
        <v>5712</v>
      </c>
      <c r="F1183" s="831"/>
      <c r="G1183" s="831"/>
      <c r="H1183" s="831"/>
      <c r="I1183" s="831"/>
      <c r="J1183" s="831">
        <v>36</v>
      </c>
      <c r="K1183" s="831">
        <v>10265.4</v>
      </c>
      <c r="L1183" s="831">
        <v>1</v>
      </c>
      <c r="M1183" s="831">
        <v>285.14999999999998</v>
      </c>
      <c r="N1183" s="831">
        <v>8</v>
      </c>
      <c r="O1183" s="831">
        <v>1974</v>
      </c>
      <c r="P1183" s="827">
        <v>0.19229645215968205</v>
      </c>
      <c r="Q1183" s="832">
        <v>246.75</v>
      </c>
    </row>
    <row r="1184" spans="1:17" ht="14.45" customHeight="1" x14ac:dyDescent="0.2">
      <c r="A1184" s="821" t="s">
        <v>571</v>
      </c>
      <c r="B1184" s="822" t="s">
        <v>6430</v>
      </c>
      <c r="C1184" s="822" t="s">
        <v>5340</v>
      </c>
      <c r="D1184" s="822" t="s">
        <v>5855</v>
      </c>
      <c r="E1184" s="822" t="s">
        <v>5856</v>
      </c>
      <c r="F1184" s="831"/>
      <c r="G1184" s="831"/>
      <c r="H1184" s="831"/>
      <c r="I1184" s="831"/>
      <c r="J1184" s="831">
        <v>2</v>
      </c>
      <c r="K1184" s="831">
        <v>11283.92</v>
      </c>
      <c r="L1184" s="831">
        <v>1</v>
      </c>
      <c r="M1184" s="831">
        <v>5641.96</v>
      </c>
      <c r="N1184" s="831">
        <v>1</v>
      </c>
      <c r="O1184" s="831">
        <v>4823.79</v>
      </c>
      <c r="P1184" s="827">
        <v>0.42749239625945595</v>
      </c>
      <c r="Q1184" s="832">
        <v>4823.79</v>
      </c>
    </row>
    <row r="1185" spans="1:17" ht="14.45" customHeight="1" x14ac:dyDescent="0.2">
      <c r="A1185" s="821" t="s">
        <v>571</v>
      </c>
      <c r="B1185" s="822" t="s">
        <v>6430</v>
      </c>
      <c r="C1185" s="822" t="s">
        <v>5340</v>
      </c>
      <c r="D1185" s="822" t="s">
        <v>5855</v>
      </c>
      <c r="E1185" s="822" t="s">
        <v>5857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1</v>
      </c>
      <c r="O1185" s="831">
        <v>5641.96</v>
      </c>
      <c r="P1185" s="827"/>
      <c r="Q1185" s="832">
        <v>5641.96</v>
      </c>
    </row>
    <row r="1186" spans="1:17" ht="14.45" customHeight="1" x14ac:dyDescent="0.2">
      <c r="A1186" s="821" t="s">
        <v>571</v>
      </c>
      <c r="B1186" s="822" t="s">
        <v>6430</v>
      </c>
      <c r="C1186" s="822" t="s">
        <v>5340</v>
      </c>
      <c r="D1186" s="822" t="s">
        <v>5871</v>
      </c>
      <c r="E1186" s="822" t="s">
        <v>5712</v>
      </c>
      <c r="F1186" s="831"/>
      <c r="G1186" s="831"/>
      <c r="H1186" s="831"/>
      <c r="I1186" s="831"/>
      <c r="J1186" s="831">
        <v>5</v>
      </c>
      <c r="K1186" s="831">
        <v>3455.2</v>
      </c>
      <c r="L1186" s="831">
        <v>1</v>
      </c>
      <c r="M1186" s="831">
        <v>691.04</v>
      </c>
      <c r="N1186" s="831"/>
      <c r="O1186" s="831"/>
      <c r="P1186" s="827"/>
      <c r="Q1186" s="832"/>
    </row>
    <row r="1187" spans="1:17" ht="14.45" customHeight="1" x14ac:dyDescent="0.2">
      <c r="A1187" s="821" t="s">
        <v>571</v>
      </c>
      <c r="B1187" s="822" t="s">
        <v>6430</v>
      </c>
      <c r="C1187" s="822" t="s">
        <v>5340</v>
      </c>
      <c r="D1187" s="822" t="s">
        <v>5874</v>
      </c>
      <c r="E1187" s="822" t="s">
        <v>5875</v>
      </c>
      <c r="F1187" s="831">
        <v>1</v>
      </c>
      <c r="G1187" s="831">
        <v>6693.39</v>
      </c>
      <c r="H1187" s="831"/>
      <c r="I1187" s="831">
        <v>6693.39</v>
      </c>
      <c r="J1187" s="831"/>
      <c r="K1187" s="831"/>
      <c r="L1187" s="831"/>
      <c r="M1187" s="831"/>
      <c r="N1187" s="831"/>
      <c r="O1187" s="831"/>
      <c r="P1187" s="827"/>
      <c r="Q1187" s="832"/>
    </row>
    <row r="1188" spans="1:17" ht="14.45" customHeight="1" x14ac:dyDescent="0.2">
      <c r="A1188" s="821" t="s">
        <v>571</v>
      </c>
      <c r="B1188" s="822" t="s">
        <v>6430</v>
      </c>
      <c r="C1188" s="822" t="s">
        <v>5340</v>
      </c>
      <c r="D1188" s="822" t="s">
        <v>5879</v>
      </c>
      <c r="E1188" s="822" t="s">
        <v>5880</v>
      </c>
      <c r="F1188" s="831">
        <v>5</v>
      </c>
      <c r="G1188" s="831">
        <v>4781</v>
      </c>
      <c r="H1188" s="831"/>
      <c r="I1188" s="831">
        <v>956.2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571</v>
      </c>
      <c r="B1189" s="822" t="s">
        <v>6430</v>
      </c>
      <c r="C1189" s="822" t="s">
        <v>5340</v>
      </c>
      <c r="D1189" s="822" t="s">
        <v>5881</v>
      </c>
      <c r="E1189" s="822" t="s">
        <v>5882</v>
      </c>
      <c r="F1189" s="831">
        <v>3</v>
      </c>
      <c r="G1189" s="831">
        <v>2024.88</v>
      </c>
      <c r="H1189" s="831"/>
      <c r="I1189" s="831">
        <v>674.96</v>
      </c>
      <c r="J1189" s="831"/>
      <c r="K1189" s="831"/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571</v>
      </c>
      <c r="B1190" s="822" t="s">
        <v>6430</v>
      </c>
      <c r="C1190" s="822" t="s">
        <v>5340</v>
      </c>
      <c r="D1190" s="822" t="s">
        <v>5885</v>
      </c>
      <c r="E1190" s="822" t="s">
        <v>5886</v>
      </c>
      <c r="F1190" s="831">
        <v>1</v>
      </c>
      <c r="G1190" s="831">
        <v>341.48</v>
      </c>
      <c r="H1190" s="831">
        <v>1.0000292851495007</v>
      </c>
      <c r="I1190" s="831">
        <v>341.48</v>
      </c>
      <c r="J1190" s="831">
        <v>1</v>
      </c>
      <c r="K1190" s="831">
        <v>341.47</v>
      </c>
      <c r="L1190" s="831">
        <v>1</v>
      </c>
      <c r="M1190" s="831">
        <v>341.47</v>
      </c>
      <c r="N1190" s="831"/>
      <c r="O1190" s="831"/>
      <c r="P1190" s="827"/>
      <c r="Q1190" s="832"/>
    </row>
    <row r="1191" spans="1:17" ht="14.45" customHeight="1" x14ac:dyDescent="0.2">
      <c r="A1191" s="821" t="s">
        <v>571</v>
      </c>
      <c r="B1191" s="822" t="s">
        <v>6430</v>
      </c>
      <c r="C1191" s="822" t="s">
        <v>5340</v>
      </c>
      <c r="D1191" s="822" t="s">
        <v>5891</v>
      </c>
      <c r="E1191" s="822" t="s">
        <v>5892</v>
      </c>
      <c r="F1191" s="831"/>
      <c r="G1191" s="831"/>
      <c r="H1191" s="831"/>
      <c r="I1191" s="831"/>
      <c r="J1191" s="831"/>
      <c r="K1191" s="831"/>
      <c r="L1191" s="831"/>
      <c r="M1191" s="831"/>
      <c r="N1191" s="831">
        <v>1</v>
      </c>
      <c r="O1191" s="831">
        <v>4386.99</v>
      </c>
      <c r="P1191" s="827"/>
      <c r="Q1191" s="832">
        <v>4386.99</v>
      </c>
    </row>
    <row r="1192" spans="1:17" ht="14.45" customHeight="1" x14ac:dyDescent="0.2">
      <c r="A1192" s="821" t="s">
        <v>571</v>
      </c>
      <c r="B1192" s="822" t="s">
        <v>6430</v>
      </c>
      <c r="C1192" s="822" t="s">
        <v>5340</v>
      </c>
      <c r="D1192" s="822" t="s">
        <v>6473</v>
      </c>
      <c r="E1192" s="822" t="s">
        <v>5712</v>
      </c>
      <c r="F1192" s="831"/>
      <c r="G1192" s="831"/>
      <c r="H1192" s="831"/>
      <c r="I1192" s="831"/>
      <c r="J1192" s="831">
        <v>1</v>
      </c>
      <c r="K1192" s="831">
        <v>1209.6199999999999</v>
      </c>
      <c r="L1192" s="831">
        <v>1</v>
      </c>
      <c r="M1192" s="831">
        <v>1209.6199999999999</v>
      </c>
      <c r="N1192" s="831">
        <v>1</v>
      </c>
      <c r="O1192" s="831">
        <v>1209.6199999999999</v>
      </c>
      <c r="P1192" s="827">
        <v>1</v>
      </c>
      <c r="Q1192" s="832">
        <v>1209.6199999999999</v>
      </c>
    </row>
    <row r="1193" spans="1:17" ht="14.45" customHeight="1" x14ac:dyDescent="0.2">
      <c r="A1193" s="821" t="s">
        <v>571</v>
      </c>
      <c r="B1193" s="822" t="s">
        <v>6430</v>
      </c>
      <c r="C1193" s="822" t="s">
        <v>5340</v>
      </c>
      <c r="D1193" s="822" t="s">
        <v>5903</v>
      </c>
      <c r="E1193" s="822" t="s">
        <v>5904</v>
      </c>
      <c r="F1193" s="831">
        <v>1</v>
      </c>
      <c r="G1193" s="831">
        <v>5086.58</v>
      </c>
      <c r="H1193" s="831">
        <v>1</v>
      </c>
      <c r="I1193" s="831">
        <v>5086.58</v>
      </c>
      <c r="J1193" s="831">
        <v>1</v>
      </c>
      <c r="K1193" s="831">
        <v>5086.58</v>
      </c>
      <c r="L1193" s="831">
        <v>1</v>
      </c>
      <c r="M1193" s="831">
        <v>5086.58</v>
      </c>
      <c r="N1193" s="831"/>
      <c r="O1193" s="831"/>
      <c r="P1193" s="827"/>
      <c r="Q1193" s="832"/>
    </row>
    <row r="1194" spans="1:17" ht="14.45" customHeight="1" x14ac:dyDescent="0.2">
      <c r="A1194" s="821" t="s">
        <v>571</v>
      </c>
      <c r="B1194" s="822" t="s">
        <v>6430</v>
      </c>
      <c r="C1194" s="822" t="s">
        <v>5340</v>
      </c>
      <c r="D1194" s="822" t="s">
        <v>5905</v>
      </c>
      <c r="E1194" s="822" t="s">
        <v>5906</v>
      </c>
      <c r="F1194" s="831">
        <v>1</v>
      </c>
      <c r="G1194" s="831">
        <v>19851.75</v>
      </c>
      <c r="H1194" s="831">
        <v>1</v>
      </c>
      <c r="I1194" s="831">
        <v>19851.75</v>
      </c>
      <c r="J1194" s="831">
        <v>1</v>
      </c>
      <c r="K1194" s="831">
        <v>19851.75</v>
      </c>
      <c r="L1194" s="831">
        <v>1</v>
      </c>
      <c r="M1194" s="831">
        <v>19851.75</v>
      </c>
      <c r="N1194" s="831"/>
      <c r="O1194" s="831"/>
      <c r="P1194" s="827"/>
      <c r="Q1194" s="832"/>
    </row>
    <row r="1195" spans="1:17" ht="14.45" customHeight="1" x14ac:dyDescent="0.2">
      <c r="A1195" s="821" t="s">
        <v>571</v>
      </c>
      <c r="B1195" s="822" t="s">
        <v>6430</v>
      </c>
      <c r="C1195" s="822" t="s">
        <v>5340</v>
      </c>
      <c r="D1195" s="822" t="s">
        <v>5907</v>
      </c>
      <c r="E1195" s="822" t="s">
        <v>5908</v>
      </c>
      <c r="F1195" s="831">
        <v>18</v>
      </c>
      <c r="G1195" s="831">
        <v>175526.28</v>
      </c>
      <c r="H1195" s="831">
        <v>7.1698514286087747</v>
      </c>
      <c r="I1195" s="831">
        <v>9751.4599999999991</v>
      </c>
      <c r="J1195" s="831">
        <v>3</v>
      </c>
      <c r="K1195" s="831">
        <v>24481.16</v>
      </c>
      <c r="L1195" s="831">
        <v>1</v>
      </c>
      <c r="M1195" s="831">
        <v>8160.3866666666663</v>
      </c>
      <c r="N1195" s="831">
        <v>7</v>
      </c>
      <c r="O1195" s="831">
        <v>51553.88</v>
      </c>
      <c r="P1195" s="827">
        <v>2.105859362873328</v>
      </c>
      <c r="Q1195" s="832">
        <v>7364.8399999999992</v>
      </c>
    </row>
    <row r="1196" spans="1:17" ht="14.45" customHeight="1" x14ac:dyDescent="0.2">
      <c r="A1196" s="821" t="s">
        <v>571</v>
      </c>
      <c r="B1196" s="822" t="s">
        <v>6430</v>
      </c>
      <c r="C1196" s="822" t="s">
        <v>5340</v>
      </c>
      <c r="D1196" s="822" t="s">
        <v>5910</v>
      </c>
      <c r="E1196" s="822" t="s">
        <v>5467</v>
      </c>
      <c r="F1196" s="831"/>
      <c r="G1196" s="831"/>
      <c r="H1196" s="831"/>
      <c r="I1196" s="831"/>
      <c r="J1196" s="831">
        <v>4</v>
      </c>
      <c r="K1196" s="831">
        <v>4824</v>
      </c>
      <c r="L1196" s="831">
        <v>1</v>
      </c>
      <c r="M1196" s="831">
        <v>1206</v>
      </c>
      <c r="N1196" s="831"/>
      <c r="O1196" s="831"/>
      <c r="P1196" s="827"/>
      <c r="Q1196" s="832"/>
    </row>
    <row r="1197" spans="1:17" ht="14.45" customHeight="1" x14ac:dyDescent="0.2">
      <c r="A1197" s="821" t="s">
        <v>571</v>
      </c>
      <c r="B1197" s="822" t="s">
        <v>6430</v>
      </c>
      <c r="C1197" s="822" t="s">
        <v>5340</v>
      </c>
      <c r="D1197" s="822" t="s">
        <v>5914</v>
      </c>
      <c r="E1197" s="822" t="s">
        <v>5915</v>
      </c>
      <c r="F1197" s="831">
        <v>5</v>
      </c>
      <c r="G1197" s="831">
        <v>11042.45</v>
      </c>
      <c r="H1197" s="831"/>
      <c r="I1197" s="831">
        <v>2208.4900000000002</v>
      </c>
      <c r="J1197" s="831"/>
      <c r="K1197" s="831"/>
      <c r="L1197" s="831"/>
      <c r="M1197" s="831"/>
      <c r="N1197" s="831">
        <v>1</v>
      </c>
      <c r="O1197" s="831">
        <v>2208.4899999999998</v>
      </c>
      <c r="P1197" s="827"/>
      <c r="Q1197" s="832">
        <v>2208.4899999999998</v>
      </c>
    </row>
    <row r="1198" spans="1:17" ht="14.45" customHeight="1" x14ac:dyDescent="0.2">
      <c r="A1198" s="821" t="s">
        <v>571</v>
      </c>
      <c r="B1198" s="822" t="s">
        <v>6430</v>
      </c>
      <c r="C1198" s="822" t="s">
        <v>5340</v>
      </c>
      <c r="D1198" s="822" t="s">
        <v>6474</v>
      </c>
      <c r="E1198" s="822" t="s">
        <v>6475</v>
      </c>
      <c r="F1198" s="831">
        <v>1</v>
      </c>
      <c r="G1198" s="831">
        <v>389.98</v>
      </c>
      <c r="H1198" s="831"/>
      <c r="I1198" s="831">
        <v>389.98</v>
      </c>
      <c r="J1198" s="831"/>
      <c r="K1198" s="831"/>
      <c r="L1198" s="831"/>
      <c r="M1198" s="831"/>
      <c r="N1198" s="831"/>
      <c r="O1198" s="831"/>
      <c r="P1198" s="827"/>
      <c r="Q1198" s="832"/>
    </row>
    <row r="1199" spans="1:17" ht="14.45" customHeight="1" x14ac:dyDescent="0.2">
      <c r="A1199" s="821" t="s">
        <v>571</v>
      </c>
      <c r="B1199" s="822" t="s">
        <v>6430</v>
      </c>
      <c r="C1199" s="822" t="s">
        <v>5340</v>
      </c>
      <c r="D1199" s="822" t="s">
        <v>5921</v>
      </c>
      <c r="E1199" s="822" t="s">
        <v>5922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2</v>
      </c>
      <c r="O1199" s="831">
        <v>18860</v>
      </c>
      <c r="P1199" s="827"/>
      <c r="Q1199" s="832">
        <v>9430</v>
      </c>
    </row>
    <row r="1200" spans="1:17" ht="14.45" customHeight="1" x14ac:dyDescent="0.2">
      <c r="A1200" s="821" t="s">
        <v>571</v>
      </c>
      <c r="B1200" s="822" t="s">
        <v>6430</v>
      </c>
      <c r="C1200" s="822" t="s">
        <v>5340</v>
      </c>
      <c r="D1200" s="822" t="s">
        <v>5931</v>
      </c>
      <c r="E1200" s="822" t="s">
        <v>5932</v>
      </c>
      <c r="F1200" s="831"/>
      <c r="G1200" s="831"/>
      <c r="H1200" s="831"/>
      <c r="I1200" s="831"/>
      <c r="J1200" s="831">
        <v>2</v>
      </c>
      <c r="K1200" s="831">
        <v>19777.96</v>
      </c>
      <c r="L1200" s="831">
        <v>1</v>
      </c>
      <c r="M1200" s="831">
        <v>9888.98</v>
      </c>
      <c r="N1200" s="831"/>
      <c r="O1200" s="831"/>
      <c r="P1200" s="827"/>
      <c r="Q1200" s="832"/>
    </row>
    <row r="1201" spans="1:17" ht="14.45" customHeight="1" x14ac:dyDescent="0.2">
      <c r="A1201" s="821" t="s">
        <v>571</v>
      </c>
      <c r="B1201" s="822" t="s">
        <v>6430</v>
      </c>
      <c r="C1201" s="822" t="s">
        <v>5340</v>
      </c>
      <c r="D1201" s="822" t="s">
        <v>5935</v>
      </c>
      <c r="E1201" s="822" t="s">
        <v>5864</v>
      </c>
      <c r="F1201" s="831"/>
      <c r="G1201" s="831"/>
      <c r="H1201" s="831"/>
      <c r="I1201" s="831"/>
      <c r="J1201" s="831">
        <v>0.30000000000000004</v>
      </c>
      <c r="K1201" s="831">
        <v>1650.5700000000002</v>
      </c>
      <c r="L1201" s="831">
        <v>1</v>
      </c>
      <c r="M1201" s="831">
        <v>5501.9</v>
      </c>
      <c r="N1201" s="831"/>
      <c r="O1201" s="831"/>
      <c r="P1201" s="827"/>
      <c r="Q1201" s="832"/>
    </row>
    <row r="1202" spans="1:17" ht="14.45" customHeight="1" x14ac:dyDescent="0.2">
      <c r="A1202" s="821" t="s">
        <v>571</v>
      </c>
      <c r="B1202" s="822" t="s">
        <v>6430</v>
      </c>
      <c r="C1202" s="822" t="s">
        <v>5340</v>
      </c>
      <c r="D1202" s="822" t="s">
        <v>5936</v>
      </c>
      <c r="E1202" s="822" t="s">
        <v>5475</v>
      </c>
      <c r="F1202" s="831"/>
      <c r="G1202" s="831"/>
      <c r="H1202" s="831"/>
      <c r="I1202" s="831"/>
      <c r="J1202" s="831">
        <v>5</v>
      </c>
      <c r="K1202" s="831">
        <v>57813.549999999996</v>
      </c>
      <c r="L1202" s="831">
        <v>1</v>
      </c>
      <c r="M1202" s="831">
        <v>11562.71</v>
      </c>
      <c r="N1202" s="831"/>
      <c r="O1202" s="831"/>
      <c r="P1202" s="827"/>
      <c r="Q1202" s="832"/>
    </row>
    <row r="1203" spans="1:17" ht="14.45" customHeight="1" x14ac:dyDescent="0.2">
      <c r="A1203" s="821" t="s">
        <v>571</v>
      </c>
      <c r="B1203" s="822" t="s">
        <v>6430</v>
      </c>
      <c r="C1203" s="822" t="s">
        <v>5340</v>
      </c>
      <c r="D1203" s="822" t="s">
        <v>5937</v>
      </c>
      <c r="E1203" s="822" t="s">
        <v>5938</v>
      </c>
      <c r="F1203" s="831"/>
      <c r="G1203" s="831"/>
      <c r="H1203" s="831"/>
      <c r="I1203" s="831"/>
      <c r="J1203" s="831">
        <v>1</v>
      </c>
      <c r="K1203" s="831">
        <v>6901.15</v>
      </c>
      <c r="L1203" s="831">
        <v>1</v>
      </c>
      <c r="M1203" s="831">
        <v>6901.15</v>
      </c>
      <c r="N1203" s="831"/>
      <c r="O1203" s="831"/>
      <c r="P1203" s="827"/>
      <c r="Q1203" s="832"/>
    </row>
    <row r="1204" spans="1:17" ht="14.45" customHeight="1" x14ac:dyDescent="0.2">
      <c r="A1204" s="821" t="s">
        <v>571</v>
      </c>
      <c r="B1204" s="822" t="s">
        <v>6430</v>
      </c>
      <c r="C1204" s="822" t="s">
        <v>5340</v>
      </c>
      <c r="D1204" s="822" t="s">
        <v>5942</v>
      </c>
      <c r="E1204" s="822" t="s">
        <v>5943</v>
      </c>
      <c r="F1204" s="831"/>
      <c r="G1204" s="831"/>
      <c r="H1204" s="831"/>
      <c r="I1204" s="831"/>
      <c r="J1204" s="831">
        <v>1</v>
      </c>
      <c r="K1204" s="831">
        <v>4642.91</v>
      </c>
      <c r="L1204" s="831">
        <v>1</v>
      </c>
      <c r="M1204" s="831">
        <v>4642.91</v>
      </c>
      <c r="N1204" s="831"/>
      <c r="O1204" s="831"/>
      <c r="P1204" s="827"/>
      <c r="Q1204" s="832"/>
    </row>
    <row r="1205" spans="1:17" ht="14.45" customHeight="1" x14ac:dyDescent="0.2">
      <c r="A1205" s="821" t="s">
        <v>571</v>
      </c>
      <c r="B1205" s="822" t="s">
        <v>6430</v>
      </c>
      <c r="C1205" s="822" t="s">
        <v>5340</v>
      </c>
      <c r="D1205" s="822" t="s">
        <v>6476</v>
      </c>
      <c r="E1205" s="822" t="s">
        <v>6477</v>
      </c>
      <c r="F1205" s="831"/>
      <c r="G1205" s="831"/>
      <c r="H1205" s="831"/>
      <c r="I1205" s="831"/>
      <c r="J1205" s="831">
        <v>1</v>
      </c>
      <c r="K1205" s="831">
        <v>7356.11</v>
      </c>
      <c r="L1205" s="831">
        <v>1</v>
      </c>
      <c r="M1205" s="831">
        <v>7356.11</v>
      </c>
      <c r="N1205" s="831"/>
      <c r="O1205" s="831"/>
      <c r="P1205" s="827"/>
      <c r="Q1205" s="832"/>
    </row>
    <row r="1206" spans="1:17" ht="14.45" customHeight="1" x14ac:dyDescent="0.2">
      <c r="A1206" s="821" t="s">
        <v>571</v>
      </c>
      <c r="B1206" s="822" t="s">
        <v>6430</v>
      </c>
      <c r="C1206" s="822" t="s">
        <v>5340</v>
      </c>
      <c r="D1206" s="822" t="s">
        <v>5953</v>
      </c>
      <c r="E1206" s="822" t="s">
        <v>5954</v>
      </c>
      <c r="F1206" s="831"/>
      <c r="G1206" s="831"/>
      <c r="H1206" s="831"/>
      <c r="I1206" s="831"/>
      <c r="J1206" s="831">
        <v>1</v>
      </c>
      <c r="K1206" s="831">
        <v>10707.71</v>
      </c>
      <c r="L1206" s="831">
        <v>1</v>
      </c>
      <c r="M1206" s="831">
        <v>10707.71</v>
      </c>
      <c r="N1206" s="831"/>
      <c r="O1206" s="831"/>
      <c r="P1206" s="827"/>
      <c r="Q1206" s="832"/>
    </row>
    <row r="1207" spans="1:17" ht="14.45" customHeight="1" x14ac:dyDescent="0.2">
      <c r="A1207" s="821" t="s">
        <v>571</v>
      </c>
      <c r="B1207" s="822" t="s">
        <v>6430</v>
      </c>
      <c r="C1207" s="822" t="s">
        <v>5340</v>
      </c>
      <c r="D1207" s="822" t="s">
        <v>5955</v>
      </c>
      <c r="E1207" s="822" t="s">
        <v>5864</v>
      </c>
      <c r="F1207" s="831"/>
      <c r="G1207" s="831"/>
      <c r="H1207" s="831"/>
      <c r="I1207" s="831"/>
      <c r="J1207" s="831">
        <v>0.1</v>
      </c>
      <c r="K1207" s="831">
        <v>607.85</v>
      </c>
      <c r="L1207" s="831">
        <v>1</v>
      </c>
      <c r="M1207" s="831">
        <v>6078.5</v>
      </c>
      <c r="N1207" s="831"/>
      <c r="O1207" s="831"/>
      <c r="P1207" s="827"/>
      <c r="Q1207" s="832"/>
    </row>
    <row r="1208" spans="1:17" ht="14.45" customHeight="1" x14ac:dyDescent="0.2">
      <c r="A1208" s="821" t="s">
        <v>571</v>
      </c>
      <c r="B1208" s="822" t="s">
        <v>6430</v>
      </c>
      <c r="C1208" s="822" t="s">
        <v>5340</v>
      </c>
      <c r="D1208" s="822" t="s">
        <v>5958</v>
      </c>
      <c r="E1208" s="822" t="s">
        <v>5959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10</v>
      </c>
      <c r="O1208" s="831">
        <v>21891.5</v>
      </c>
      <c r="P1208" s="827"/>
      <c r="Q1208" s="832">
        <v>2189.15</v>
      </c>
    </row>
    <row r="1209" spans="1:17" ht="14.45" customHeight="1" x14ac:dyDescent="0.2">
      <c r="A1209" s="821" t="s">
        <v>571</v>
      </c>
      <c r="B1209" s="822" t="s">
        <v>6430</v>
      </c>
      <c r="C1209" s="822" t="s">
        <v>5340</v>
      </c>
      <c r="D1209" s="822" t="s">
        <v>5964</v>
      </c>
      <c r="E1209" s="822" t="s">
        <v>5932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1</v>
      </c>
      <c r="O1209" s="831">
        <v>7893.12</v>
      </c>
      <c r="P1209" s="827"/>
      <c r="Q1209" s="832">
        <v>7893.12</v>
      </c>
    </row>
    <row r="1210" spans="1:17" ht="14.45" customHeight="1" x14ac:dyDescent="0.2">
      <c r="A1210" s="821" t="s">
        <v>571</v>
      </c>
      <c r="B1210" s="822" t="s">
        <v>6430</v>
      </c>
      <c r="C1210" s="822" t="s">
        <v>5340</v>
      </c>
      <c r="D1210" s="822" t="s">
        <v>5970</v>
      </c>
      <c r="E1210" s="822" t="s">
        <v>5971</v>
      </c>
      <c r="F1210" s="831"/>
      <c r="G1210" s="831"/>
      <c r="H1210" s="831"/>
      <c r="I1210" s="831"/>
      <c r="J1210" s="831"/>
      <c r="K1210" s="831"/>
      <c r="L1210" s="831"/>
      <c r="M1210" s="831"/>
      <c r="N1210" s="831">
        <v>3</v>
      </c>
      <c r="O1210" s="831">
        <v>320.43</v>
      </c>
      <c r="P1210" s="827"/>
      <c r="Q1210" s="832">
        <v>106.81</v>
      </c>
    </row>
    <row r="1211" spans="1:17" ht="14.45" customHeight="1" x14ac:dyDescent="0.2">
      <c r="A1211" s="821" t="s">
        <v>571</v>
      </c>
      <c r="B1211" s="822" t="s">
        <v>6430</v>
      </c>
      <c r="C1211" s="822" t="s">
        <v>5340</v>
      </c>
      <c r="D1211" s="822" t="s">
        <v>5986</v>
      </c>
      <c r="E1211" s="822" t="s">
        <v>5543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1</v>
      </c>
      <c r="O1211" s="831">
        <v>516.11</v>
      </c>
      <c r="P1211" s="827"/>
      <c r="Q1211" s="832">
        <v>516.11</v>
      </c>
    </row>
    <row r="1212" spans="1:17" ht="14.45" customHeight="1" x14ac:dyDescent="0.2">
      <c r="A1212" s="821" t="s">
        <v>571</v>
      </c>
      <c r="B1212" s="822" t="s">
        <v>6430</v>
      </c>
      <c r="C1212" s="822" t="s">
        <v>5340</v>
      </c>
      <c r="D1212" s="822" t="s">
        <v>5987</v>
      </c>
      <c r="E1212" s="822" t="s">
        <v>5988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6</v>
      </c>
      <c r="O1212" s="831">
        <v>31408.02</v>
      </c>
      <c r="P1212" s="827"/>
      <c r="Q1212" s="832">
        <v>5234.67</v>
      </c>
    </row>
    <row r="1213" spans="1:17" ht="14.45" customHeight="1" x14ac:dyDescent="0.2">
      <c r="A1213" s="821" t="s">
        <v>571</v>
      </c>
      <c r="B1213" s="822" t="s">
        <v>6430</v>
      </c>
      <c r="C1213" s="822" t="s">
        <v>5340</v>
      </c>
      <c r="D1213" s="822" t="s">
        <v>6478</v>
      </c>
      <c r="E1213" s="822" t="s">
        <v>5397</v>
      </c>
      <c r="F1213" s="831">
        <v>1</v>
      </c>
      <c r="G1213" s="831">
        <v>426.98</v>
      </c>
      <c r="H1213" s="831"/>
      <c r="I1213" s="831">
        <v>426.98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571</v>
      </c>
      <c r="B1214" s="822" t="s">
        <v>6430</v>
      </c>
      <c r="C1214" s="822" t="s">
        <v>5340</v>
      </c>
      <c r="D1214" s="822" t="s">
        <v>5997</v>
      </c>
      <c r="E1214" s="822" t="s">
        <v>5998</v>
      </c>
      <c r="F1214" s="831">
        <v>2</v>
      </c>
      <c r="G1214" s="831">
        <v>2068.58</v>
      </c>
      <c r="H1214" s="831">
        <v>0.66666666666666663</v>
      </c>
      <c r="I1214" s="831">
        <v>1034.29</v>
      </c>
      <c r="J1214" s="831">
        <v>3</v>
      </c>
      <c r="K1214" s="831">
        <v>3102.87</v>
      </c>
      <c r="L1214" s="831">
        <v>1</v>
      </c>
      <c r="M1214" s="831">
        <v>1034.29</v>
      </c>
      <c r="N1214" s="831"/>
      <c r="O1214" s="831"/>
      <c r="P1214" s="827"/>
      <c r="Q1214" s="832"/>
    </row>
    <row r="1215" spans="1:17" ht="14.45" customHeight="1" x14ac:dyDescent="0.2">
      <c r="A1215" s="821" t="s">
        <v>571</v>
      </c>
      <c r="B1215" s="822" t="s">
        <v>6430</v>
      </c>
      <c r="C1215" s="822" t="s">
        <v>5340</v>
      </c>
      <c r="D1215" s="822" t="s">
        <v>5999</v>
      </c>
      <c r="E1215" s="822" t="s">
        <v>6000</v>
      </c>
      <c r="F1215" s="831"/>
      <c r="G1215" s="831"/>
      <c r="H1215" s="831"/>
      <c r="I1215" s="831"/>
      <c r="J1215" s="831">
        <v>5</v>
      </c>
      <c r="K1215" s="831">
        <v>2976.95</v>
      </c>
      <c r="L1215" s="831">
        <v>1</v>
      </c>
      <c r="M1215" s="831">
        <v>595.39</v>
      </c>
      <c r="N1215" s="831"/>
      <c r="O1215" s="831"/>
      <c r="P1215" s="827"/>
      <c r="Q1215" s="832"/>
    </row>
    <row r="1216" spans="1:17" ht="14.45" customHeight="1" x14ac:dyDescent="0.2">
      <c r="A1216" s="821" t="s">
        <v>571</v>
      </c>
      <c r="B1216" s="822" t="s">
        <v>6430</v>
      </c>
      <c r="C1216" s="822" t="s">
        <v>5340</v>
      </c>
      <c r="D1216" s="822" t="s">
        <v>6479</v>
      </c>
      <c r="E1216" s="822" t="s">
        <v>6480</v>
      </c>
      <c r="F1216" s="831">
        <v>1</v>
      </c>
      <c r="G1216" s="831">
        <v>2866.27</v>
      </c>
      <c r="H1216" s="831"/>
      <c r="I1216" s="831">
        <v>2866.27</v>
      </c>
      <c r="J1216" s="831"/>
      <c r="K1216" s="831"/>
      <c r="L1216" s="831"/>
      <c r="M1216" s="831"/>
      <c r="N1216" s="831"/>
      <c r="O1216" s="831"/>
      <c r="P1216" s="827"/>
      <c r="Q1216" s="832"/>
    </row>
    <row r="1217" spans="1:17" ht="14.45" customHeight="1" x14ac:dyDescent="0.2">
      <c r="A1217" s="821" t="s">
        <v>571</v>
      </c>
      <c r="B1217" s="822" t="s">
        <v>6430</v>
      </c>
      <c r="C1217" s="822" t="s">
        <v>5340</v>
      </c>
      <c r="D1217" s="822" t="s">
        <v>6005</v>
      </c>
      <c r="E1217" s="822" t="s">
        <v>6006</v>
      </c>
      <c r="F1217" s="831"/>
      <c r="G1217" s="831"/>
      <c r="H1217" s="831"/>
      <c r="I1217" s="831"/>
      <c r="J1217" s="831"/>
      <c r="K1217" s="831"/>
      <c r="L1217" s="831"/>
      <c r="M1217" s="831"/>
      <c r="N1217" s="831">
        <v>6</v>
      </c>
      <c r="O1217" s="831">
        <v>6292.8</v>
      </c>
      <c r="P1217" s="827"/>
      <c r="Q1217" s="832">
        <v>1048.8</v>
      </c>
    </row>
    <row r="1218" spans="1:17" ht="14.45" customHeight="1" x14ac:dyDescent="0.2">
      <c r="A1218" s="821" t="s">
        <v>571</v>
      </c>
      <c r="B1218" s="822" t="s">
        <v>6430</v>
      </c>
      <c r="C1218" s="822" t="s">
        <v>5340</v>
      </c>
      <c r="D1218" s="822" t="s">
        <v>6481</v>
      </c>
      <c r="E1218" s="822" t="s">
        <v>6008</v>
      </c>
      <c r="F1218" s="831"/>
      <c r="G1218" s="831"/>
      <c r="H1218" s="831"/>
      <c r="I1218" s="831"/>
      <c r="J1218" s="831"/>
      <c r="K1218" s="831"/>
      <c r="L1218" s="831"/>
      <c r="M1218" s="831"/>
      <c r="N1218" s="831">
        <v>1</v>
      </c>
      <c r="O1218" s="831">
        <v>5860.4</v>
      </c>
      <c r="P1218" s="827"/>
      <c r="Q1218" s="832">
        <v>5860.4</v>
      </c>
    </row>
    <row r="1219" spans="1:17" ht="14.45" customHeight="1" x14ac:dyDescent="0.2">
      <c r="A1219" s="821" t="s">
        <v>571</v>
      </c>
      <c r="B1219" s="822" t="s">
        <v>6430</v>
      </c>
      <c r="C1219" s="822" t="s">
        <v>5340</v>
      </c>
      <c r="D1219" s="822" t="s">
        <v>6482</v>
      </c>
      <c r="E1219" s="822" t="s">
        <v>5854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3</v>
      </c>
      <c r="O1219" s="831">
        <v>597.99</v>
      </c>
      <c r="P1219" s="827"/>
      <c r="Q1219" s="832">
        <v>199.33</v>
      </c>
    </row>
    <row r="1220" spans="1:17" ht="14.45" customHeight="1" x14ac:dyDescent="0.2">
      <c r="A1220" s="821" t="s">
        <v>571</v>
      </c>
      <c r="B1220" s="822" t="s">
        <v>6430</v>
      </c>
      <c r="C1220" s="822" t="s">
        <v>5340</v>
      </c>
      <c r="D1220" s="822" t="s">
        <v>6039</v>
      </c>
      <c r="E1220" s="822" t="s">
        <v>6040</v>
      </c>
      <c r="F1220" s="831">
        <v>1</v>
      </c>
      <c r="G1220" s="831">
        <v>12281.95</v>
      </c>
      <c r="H1220" s="831"/>
      <c r="I1220" s="831">
        <v>12281.95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571</v>
      </c>
      <c r="B1221" s="822" t="s">
        <v>6430</v>
      </c>
      <c r="C1221" s="822" t="s">
        <v>5340</v>
      </c>
      <c r="D1221" s="822" t="s">
        <v>6483</v>
      </c>
      <c r="E1221" s="822" t="s">
        <v>6484</v>
      </c>
      <c r="F1221" s="831"/>
      <c r="G1221" s="831"/>
      <c r="H1221" s="831"/>
      <c r="I1221" s="831"/>
      <c r="J1221" s="831"/>
      <c r="K1221" s="831"/>
      <c r="L1221" s="831"/>
      <c r="M1221" s="831"/>
      <c r="N1221" s="831">
        <v>1</v>
      </c>
      <c r="O1221" s="831">
        <v>1068.44</v>
      </c>
      <c r="P1221" s="827"/>
      <c r="Q1221" s="832">
        <v>1068.44</v>
      </c>
    </row>
    <row r="1222" spans="1:17" ht="14.45" customHeight="1" x14ac:dyDescent="0.2">
      <c r="A1222" s="821" t="s">
        <v>571</v>
      </c>
      <c r="B1222" s="822" t="s">
        <v>6430</v>
      </c>
      <c r="C1222" s="822" t="s">
        <v>5340</v>
      </c>
      <c r="D1222" s="822" t="s">
        <v>6045</v>
      </c>
      <c r="E1222" s="822" t="s">
        <v>5932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</v>
      </c>
      <c r="O1222" s="831">
        <v>9158.2900000000009</v>
      </c>
      <c r="P1222" s="827"/>
      <c r="Q1222" s="832">
        <v>9158.2900000000009</v>
      </c>
    </row>
    <row r="1223" spans="1:17" ht="14.45" customHeight="1" x14ac:dyDescent="0.2">
      <c r="A1223" s="821" t="s">
        <v>571</v>
      </c>
      <c r="B1223" s="822" t="s">
        <v>6430</v>
      </c>
      <c r="C1223" s="822" t="s">
        <v>5340</v>
      </c>
      <c r="D1223" s="822" t="s">
        <v>6485</v>
      </c>
      <c r="E1223" s="822" t="s">
        <v>6486</v>
      </c>
      <c r="F1223" s="831"/>
      <c r="G1223" s="831"/>
      <c r="H1223" s="831"/>
      <c r="I1223" s="831"/>
      <c r="J1223" s="831">
        <v>3</v>
      </c>
      <c r="K1223" s="831">
        <v>11913</v>
      </c>
      <c r="L1223" s="831">
        <v>1</v>
      </c>
      <c r="M1223" s="831">
        <v>3971</v>
      </c>
      <c r="N1223" s="831"/>
      <c r="O1223" s="831"/>
      <c r="P1223" s="827"/>
      <c r="Q1223" s="832"/>
    </row>
    <row r="1224" spans="1:17" ht="14.45" customHeight="1" x14ac:dyDescent="0.2">
      <c r="A1224" s="821" t="s">
        <v>571</v>
      </c>
      <c r="B1224" s="822" t="s">
        <v>6430</v>
      </c>
      <c r="C1224" s="822" t="s">
        <v>4959</v>
      </c>
      <c r="D1224" s="822" t="s">
        <v>6487</v>
      </c>
      <c r="E1224" s="822" t="s">
        <v>6488</v>
      </c>
      <c r="F1224" s="831">
        <v>234</v>
      </c>
      <c r="G1224" s="831">
        <v>2783898</v>
      </c>
      <c r="H1224" s="831">
        <v>0.51636773184397333</v>
      </c>
      <c r="I1224" s="831">
        <v>11897</v>
      </c>
      <c r="J1224" s="831">
        <v>453</v>
      </c>
      <c r="K1224" s="831">
        <v>5391309</v>
      </c>
      <c r="L1224" s="831">
        <v>1</v>
      </c>
      <c r="M1224" s="831">
        <v>11901.344370860927</v>
      </c>
      <c r="N1224" s="831">
        <v>354</v>
      </c>
      <c r="O1224" s="831">
        <v>4215014</v>
      </c>
      <c r="P1224" s="827">
        <v>0.78181643827129921</v>
      </c>
      <c r="Q1224" s="832">
        <v>11906.819209039548</v>
      </c>
    </row>
    <row r="1225" spans="1:17" ht="14.45" customHeight="1" x14ac:dyDescent="0.2">
      <c r="A1225" s="821" t="s">
        <v>571</v>
      </c>
      <c r="B1225" s="822" t="s">
        <v>6430</v>
      </c>
      <c r="C1225" s="822" t="s">
        <v>4959</v>
      </c>
      <c r="D1225" s="822" t="s">
        <v>6056</v>
      </c>
      <c r="E1225" s="822" t="s">
        <v>6057</v>
      </c>
      <c r="F1225" s="831"/>
      <c r="G1225" s="831"/>
      <c r="H1225" s="831"/>
      <c r="I1225" s="831"/>
      <c r="J1225" s="831">
        <v>4</v>
      </c>
      <c r="K1225" s="831">
        <v>1468</v>
      </c>
      <c r="L1225" s="831">
        <v>1</v>
      </c>
      <c r="M1225" s="831">
        <v>367</v>
      </c>
      <c r="N1225" s="831"/>
      <c r="O1225" s="831"/>
      <c r="P1225" s="827"/>
      <c r="Q1225" s="832"/>
    </row>
    <row r="1226" spans="1:17" ht="14.45" customHeight="1" x14ac:dyDescent="0.2">
      <c r="A1226" s="821" t="s">
        <v>571</v>
      </c>
      <c r="B1226" s="822" t="s">
        <v>6430</v>
      </c>
      <c r="C1226" s="822" t="s">
        <v>4959</v>
      </c>
      <c r="D1226" s="822" t="s">
        <v>4988</v>
      </c>
      <c r="E1226" s="822" t="s">
        <v>4981</v>
      </c>
      <c r="F1226" s="831">
        <v>1</v>
      </c>
      <c r="G1226" s="831">
        <v>185</v>
      </c>
      <c r="H1226" s="831"/>
      <c r="I1226" s="831">
        <v>185</v>
      </c>
      <c r="J1226" s="831"/>
      <c r="K1226" s="831"/>
      <c r="L1226" s="831"/>
      <c r="M1226" s="831"/>
      <c r="N1226" s="831"/>
      <c r="O1226" s="831"/>
      <c r="P1226" s="827"/>
      <c r="Q1226" s="832"/>
    </row>
    <row r="1227" spans="1:17" ht="14.45" customHeight="1" x14ac:dyDescent="0.2">
      <c r="A1227" s="821" t="s">
        <v>571</v>
      </c>
      <c r="B1227" s="822" t="s">
        <v>6430</v>
      </c>
      <c r="C1227" s="822" t="s">
        <v>4959</v>
      </c>
      <c r="D1227" s="822" t="s">
        <v>6116</v>
      </c>
      <c r="E1227" s="822" t="s">
        <v>6117</v>
      </c>
      <c r="F1227" s="831"/>
      <c r="G1227" s="831"/>
      <c r="H1227" s="831"/>
      <c r="I1227" s="831"/>
      <c r="J1227" s="831"/>
      <c r="K1227" s="831"/>
      <c r="L1227" s="831"/>
      <c r="M1227" s="831"/>
      <c r="N1227" s="831">
        <v>1</v>
      </c>
      <c r="O1227" s="831">
        <v>3260</v>
      </c>
      <c r="P1227" s="827"/>
      <c r="Q1227" s="832">
        <v>3260</v>
      </c>
    </row>
    <row r="1228" spans="1:17" ht="14.45" customHeight="1" x14ac:dyDescent="0.2">
      <c r="A1228" s="821" t="s">
        <v>571</v>
      </c>
      <c r="B1228" s="822" t="s">
        <v>6430</v>
      </c>
      <c r="C1228" s="822" t="s">
        <v>4959</v>
      </c>
      <c r="D1228" s="822" t="s">
        <v>5015</v>
      </c>
      <c r="E1228" s="822" t="s">
        <v>5016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1693</v>
      </c>
      <c r="P1228" s="827"/>
      <c r="Q1228" s="832">
        <v>1693</v>
      </c>
    </row>
    <row r="1229" spans="1:17" ht="14.45" customHeight="1" x14ac:dyDescent="0.2">
      <c r="A1229" s="821" t="s">
        <v>571</v>
      </c>
      <c r="B1229" s="822" t="s">
        <v>6430</v>
      </c>
      <c r="C1229" s="822" t="s">
        <v>4959</v>
      </c>
      <c r="D1229" s="822" t="s">
        <v>6489</v>
      </c>
      <c r="E1229" s="822" t="s">
        <v>6490</v>
      </c>
      <c r="F1229" s="831"/>
      <c r="G1229" s="831"/>
      <c r="H1229" s="831"/>
      <c r="I1229" s="831"/>
      <c r="J1229" s="831">
        <v>4</v>
      </c>
      <c r="K1229" s="831">
        <v>29644</v>
      </c>
      <c r="L1229" s="831">
        <v>1</v>
      </c>
      <c r="M1229" s="831">
        <v>7411</v>
      </c>
      <c r="N1229" s="831"/>
      <c r="O1229" s="831"/>
      <c r="P1229" s="827"/>
      <c r="Q1229" s="832"/>
    </row>
    <row r="1230" spans="1:17" ht="14.45" customHeight="1" x14ac:dyDescent="0.2">
      <c r="A1230" s="821" t="s">
        <v>571</v>
      </c>
      <c r="B1230" s="822" t="s">
        <v>6430</v>
      </c>
      <c r="C1230" s="822" t="s">
        <v>4959</v>
      </c>
      <c r="D1230" s="822" t="s">
        <v>6176</v>
      </c>
      <c r="E1230" s="822" t="s">
        <v>6177</v>
      </c>
      <c r="F1230" s="831">
        <v>0</v>
      </c>
      <c r="G1230" s="831">
        <v>0</v>
      </c>
      <c r="H1230" s="831"/>
      <c r="I1230" s="831"/>
      <c r="J1230" s="831">
        <v>0</v>
      </c>
      <c r="K1230" s="831">
        <v>0</v>
      </c>
      <c r="L1230" s="831"/>
      <c r="M1230" s="831"/>
      <c r="N1230" s="831">
        <v>0</v>
      </c>
      <c r="O1230" s="831">
        <v>0</v>
      </c>
      <c r="P1230" s="827"/>
      <c r="Q1230" s="832"/>
    </row>
    <row r="1231" spans="1:17" ht="14.45" customHeight="1" x14ac:dyDescent="0.2">
      <c r="A1231" s="821" t="s">
        <v>571</v>
      </c>
      <c r="B1231" s="822" t="s">
        <v>6430</v>
      </c>
      <c r="C1231" s="822" t="s">
        <v>4959</v>
      </c>
      <c r="D1231" s="822" t="s">
        <v>6178</v>
      </c>
      <c r="E1231" s="822" t="s">
        <v>6179</v>
      </c>
      <c r="F1231" s="831">
        <v>178</v>
      </c>
      <c r="G1231" s="831">
        <v>0</v>
      </c>
      <c r="H1231" s="831"/>
      <c r="I1231" s="831">
        <v>0</v>
      </c>
      <c r="J1231" s="831">
        <v>130</v>
      </c>
      <c r="K1231" s="831">
        <v>0</v>
      </c>
      <c r="L1231" s="831"/>
      <c r="M1231" s="831">
        <v>0</v>
      </c>
      <c r="N1231" s="831">
        <v>160</v>
      </c>
      <c r="O1231" s="831">
        <v>0</v>
      </c>
      <c r="P1231" s="827"/>
      <c r="Q1231" s="832">
        <v>0</v>
      </c>
    </row>
    <row r="1232" spans="1:17" ht="14.45" customHeight="1" x14ac:dyDescent="0.2">
      <c r="A1232" s="821" t="s">
        <v>571</v>
      </c>
      <c r="B1232" s="822" t="s">
        <v>6430</v>
      </c>
      <c r="C1232" s="822" t="s">
        <v>4959</v>
      </c>
      <c r="D1232" s="822" t="s">
        <v>6180</v>
      </c>
      <c r="E1232" s="822" t="s">
        <v>6181</v>
      </c>
      <c r="F1232" s="831">
        <v>105</v>
      </c>
      <c r="G1232" s="831">
        <v>0</v>
      </c>
      <c r="H1232" s="831"/>
      <c r="I1232" s="831">
        <v>0</v>
      </c>
      <c r="J1232" s="831">
        <v>149</v>
      </c>
      <c r="K1232" s="831">
        <v>0</v>
      </c>
      <c r="L1232" s="831"/>
      <c r="M1232" s="831">
        <v>0</v>
      </c>
      <c r="N1232" s="831">
        <v>106</v>
      </c>
      <c r="O1232" s="831">
        <v>0</v>
      </c>
      <c r="P1232" s="827"/>
      <c r="Q1232" s="832">
        <v>0</v>
      </c>
    </row>
    <row r="1233" spans="1:17" ht="14.45" customHeight="1" x14ac:dyDescent="0.2">
      <c r="A1233" s="821" t="s">
        <v>571</v>
      </c>
      <c r="B1233" s="822" t="s">
        <v>6430</v>
      </c>
      <c r="C1233" s="822" t="s">
        <v>4959</v>
      </c>
      <c r="D1233" s="822" t="s">
        <v>6491</v>
      </c>
      <c r="E1233" s="822" t="s">
        <v>6492</v>
      </c>
      <c r="F1233" s="831">
        <v>122</v>
      </c>
      <c r="G1233" s="831">
        <v>668072</v>
      </c>
      <c r="H1233" s="831">
        <v>24.392872791003359</v>
      </c>
      <c r="I1233" s="831">
        <v>5476</v>
      </c>
      <c r="J1233" s="831">
        <v>5</v>
      </c>
      <c r="K1233" s="831">
        <v>27388</v>
      </c>
      <c r="L1233" s="831">
        <v>1</v>
      </c>
      <c r="M1233" s="831">
        <v>5477.6</v>
      </c>
      <c r="N1233" s="831">
        <v>14</v>
      </c>
      <c r="O1233" s="831">
        <v>76802</v>
      </c>
      <c r="P1233" s="827">
        <v>2.804220826639404</v>
      </c>
      <c r="Q1233" s="832">
        <v>5485.8571428571431</v>
      </c>
    </row>
    <row r="1234" spans="1:17" ht="14.45" customHeight="1" x14ac:dyDescent="0.2">
      <c r="A1234" s="821" t="s">
        <v>571</v>
      </c>
      <c r="B1234" s="822" t="s">
        <v>6430</v>
      </c>
      <c r="C1234" s="822" t="s">
        <v>4959</v>
      </c>
      <c r="D1234" s="822" t="s">
        <v>6493</v>
      </c>
      <c r="E1234" s="822" t="s">
        <v>6494</v>
      </c>
      <c r="F1234" s="831">
        <v>474</v>
      </c>
      <c r="G1234" s="831">
        <v>3164424</v>
      </c>
      <c r="H1234" s="831">
        <v>0.98479437236173339</v>
      </c>
      <c r="I1234" s="831">
        <v>6676</v>
      </c>
      <c r="J1234" s="831">
        <v>481</v>
      </c>
      <c r="K1234" s="831">
        <v>3213284</v>
      </c>
      <c r="L1234" s="831">
        <v>1</v>
      </c>
      <c r="M1234" s="831">
        <v>6680.4241164241166</v>
      </c>
      <c r="N1234" s="831">
        <v>339</v>
      </c>
      <c r="O1234" s="831">
        <v>2266470</v>
      </c>
      <c r="P1234" s="827">
        <v>0.70534381648182976</v>
      </c>
      <c r="Q1234" s="832">
        <v>6685.7522123893805</v>
      </c>
    </row>
    <row r="1235" spans="1:17" ht="14.45" customHeight="1" x14ac:dyDescent="0.2">
      <c r="A1235" s="821" t="s">
        <v>571</v>
      </c>
      <c r="B1235" s="822" t="s">
        <v>6430</v>
      </c>
      <c r="C1235" s="822" t="s">
        <v>4959</v>
      </c>
      <c r="D1235" s="822" t="s">
        <v>6495</v>
      </c>
      <c r="E1235" s="822" t="s">
        <v>6496</v>
      </c>
      <c r="F1235" s="831">
        <v>1</v>
      </c>
      <c r="G1235" s="831">
        <v>4120</v>
      </c>
      <c r="H1235" s="831"/>
      <c r="I1235" s="831">
        <v>4120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571</v>
      </c>
      <c r="B1236" s="822" t="s">
        <v>6430</v>
      </c>
      <c r="C1236" s="822" t="s">
        <v>4959</v>
      </c>
      <c r="D1236" s="822" t="s">
        <v>4960</v>
      </c>
      <c r="E1236" s="822" t="s">
        <v>4961</v>
      </c>
      <c r="F1236" s="831">
        <v>233</v>
      </c>
      <c r="G1236" s="831">
        <v>58716</v>
      </c>
      <c r="H1236" s="831">
        <v>0.92466141732283469</v>
      </c>
      <c r="I1236" s="831">
        <v>252</v>
      </c>
      <c r="J1236" s="831">
        <v>250</v>
      </c>
      <c r="K1236" s="831">
        <v>63500</v>
      </c>
      <c r="L1236" s="831">
        <v>1</v>
      </c>
      <c r="M1236" s="831">
        <v>254</v>
      </c>
      <c r="N1236" s="831">
        <v>186</v>
      </c>
      <c r="O1236" s="831">
        <v>47430</v>
      </c>
      <c r="P1236" s="827">
        <v>0.74692913385826776</v>
      </c>
      <c r="Q1236" s="832">
        <v>255</v>
      </c>
    </row>
    <row r="1237" spans="1:17" ht="14.45" customHeight="1" x14ac:dyDescent="0.2">
      <c r="A1237" s="821" t="s">
        <v>571</v>
      </c>
      <c r="B1237" s="822" t="s">
        <v>6430</v>
      </c>
      <c r="C1237" s="822" t="s">
        <v>4959</v>
      </c>
      <c r="D1237" s="822" t="s">
        <v>5055</v>
      </c>
      <c r="E1237" s="822" t="s">
        <v>5056</v>
      </c>
      <c r="F1237" s="831">
        <v>211</v>
      </c>
      <c r="G1237" s="831">
        <v>78912</v>
      </c>
      <c r="H1237" s="831">
        <v>1.0238472117705062</v>
      </c>
      <c r="I1237" s="831">
        <v>373.99052132701422</v>
      </c>
      <c r="J1237" s="831">
        <v>205</v>
      </c>
      <c r="K1237" s="831">
        <v>77074</v>
      </c>
      <c r="L1237" s="831">
        <v>1</v>
      </c>
      <c r="M1237" s="831">
        <v>375.9707317073171</v>
      </c>
      <c r="N1237" s="831">
        <v>152</v>
      </c>
      <c r="O1237" s="831">
        <v>57605</v>
      </c>
      <c r="P1237" s="827">
        <v>0.74739860393907154</v>
      </c>
      <c r="Q1237" s="832">
        <v>378.98026315789474</v>
      </c>
    </row>
    <row r="1238" spans="1:17" ht="14.45" customHeight="1" x14ac:dyDescent="0.2">
      <c r="A1238" s="821" t="s">
        <v>571</v>
      </c>
      <c r="B1238" s="822" t="s">
        <v>6430</v>
      </c>
      <c r="C1238" s="822" t="s">
        <v>4959</v>
      </c>
      <c r="D1238" s="822" t="s">
        <v>6497</v>
      </c>
      <c r="E1238" s="822" t="s">
        <v>6498</v>
      </c>
      <c r="F1238" s="831"/>
      <c r="G1238" s="831"/>
      <c r="H1238" s="831"/>
      <c r="I1238" s="831"/>
      <c r="J1238" s="831"/>
      <c r="K1238" s="831"/>
      <c r="L1238" s="831"/>
      <c r="M1238" s="831"/>
      <c r="N1238" s="831">
        <v>1</v>
      </c>
      <c r="O1238" s="831">
        <v>3803</v>
      </c>
      <c r="P1238" s="827"/>
      <c r="Q1238" s="832">
        <v>3803</v>
      </c>
    </row>
    <row r="1239" spans="1:17" ht="14.45" customHeight="1" x14ac:dyDescent="0.2">
      <c r="A1239" s="821" t="s">
        <v>571</v>
      </c>
      <c r="B1239" s="822" t="s">
        <v>6430</v>
      </c>
      <c r="C1239" s="822" t="s">
        <v>4959</v>
      </c>
      <c r="D1239" s="822" t="s">
        <v>6230</v>
      </c>
      <c r="E1239" s="822" t="s">
        <v>6231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1697</v>
      </c>
      <c r="P1239" s="827"/>
      <c r="Q1239" s="832">
        <v>1697</v>
      </c>
    </row>
    <row r="1240" spans="1:17" ht="14.45" customHeight="1" x14ac:dyDescent="0.2">
      <c r="A1240" s="821" t="s">
        <v>571</v>
      </c>
      <c r="B1240" s="822" t="s">
        <v>6430</v>
      </c>
      <c r="C1240" s="822" t="s">
        <v>4959</v>
      </c>
      <c r="D1240" s="822" t="s">
        <v>6259</v>
      </c>
      <c r="E1240" s="822" t="s">
        <v>6260</v>
      </c>
      <c r="F1240" s="831">
        <v>32</v>
      </c>
      <c r="G1240" s="831">
        <v>0</v>
      </c>
      <c r="H1240" s="831"/>
      <c r="I1240" s="831">
        <v>0</v>
      </c>
      <c r="J1240" s="831">
        <v>28</v>
      </c>
      <c r="K1240" s="831">
        <v>0</v>
      </c>
      <c r="L1240" s="831"/>
      <c r="M1240" s="831">
        <v>0</v>
      </c>
      <c r="N1240" s="831">
        <v>17</v>
      </c>
      <c r="O1240" s="831">
        <v>0</v>
      </c>
      <c r="P1240" s="827"/>
      <c r="Q1240" s="832">
        <v>0</v>
      </c>
    </row>
    <row r="1241" spans="1:17" ht="14.45" customHeight="1" x14ac:dyDescent="0.2">
      <c r="A1241" s="821" t="s">
        <v>571</v>
      </c>
      <c r="B1241" s="822" t="s">
        <v>6430</v>
      </c>
      <c r="C1241" s="822" t="s">
        <v>4959</v>
      </c>
      <c r="D1241" s="822" t="s">
        <v>6265</v>
      </c>
      <c r="E1241" s="822" t="s">
        <v>6266</v>
      </c>
      <c r="F1241" s="831"/>
      <c r="G1241" s="831"/>
      <c r="H1241" s="831"/>
      <c r="I1241" s="831"/>
      <c r="J1241" s="831">
        <v>8</v>
      </c>
      <c r="K1241" s="831">
        <v>20768</v>
      </c>
      <c r="L1241" s="831">
        <v>1</v>
      </c>
      <c r="M1241" s="831">
        <v>2596</v>
      </c>
      <c r="N1241" s="831">
        <v>1</v>
      </c>
      <c r="O1241" s="831">
        <v>2617</v>
      </c>
      <c r="P1241" s="827">
        <v>0.12601117103235748</v>
      </c>
      <c r="Q1241" s="832">
        <v>2617</v>
      </c>
    </row>
    <row r="1242" spans="1:17" ht="14.45" customHeight="1" x14ac:dyDescent="0.2">
      <c r="A1242" s="821" t="s">
        <v>571</v>
      </c>
      <c r="B1242" s="822" t="s">
        <v>6430</v>
      </c>
      <c r="C1242" s="822" t="s">
        <v>4959</v>
      </c>
      <c r="D1242" s="822" t="s">
        <v>6499</v>
      </c>
      <c r="E1242" s="822" t="s">
        <v>6500</v>
      </c>
      <c r="F1242" s="831">
        <v>1</v>
      </c>
      <c r="G1242" s="831">
        <v>823</v>
      </c>
      <c r="H1242" s="831"/>
      <c r="I1242" s="831">
        <v>823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571</v>
      </c>
      <c r="B1243" s="822" t="s">
        <v>6430</v>
      </c>
      <c r="C1243" s="822" t="s">
        <v>4959</v>
      </c>
      <c r="D1243" s="822" t="s">
        <v>6279</v>
      </c>
      <c r="E1243" s="822" t="s">
        <v>6280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1</v>
      </c>
      <c r="O1243" s="831">
        <v>2094</v>
      </c>
      <c r="P1243" s="827"/>
      <c r="Q1243" s="832">
        <v>2094</v>
      </c>
    </row>
    <row r="1244" spans="1:17" ht="14.45" customHeight="1" x14ac:dyDescent="0.2">
      <c r="A1244" s="821" t="s">
        <v>571</v>
      </c>
      <c r="B1244" s="822" t="s">
        <v>6430</v>
      </c>
      <c r="C1244" s="822" t="s">
        <v>4959</v>
      </c>
      <c r="D1244" s="822" t="s">
        <v>6297</v>
      </c>
      <c r="E1244" s="822" t="s">
        <v>6298</v>
      </c>
      <c r="F1244" s="831">
        <v>1</v>
      </c>
      <c r="G1244" s="831">
        <v>1554</v>
      </c>
      <c r="H1244" s="831"/>
      <c r="I1244" s="831">
        <v>1554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571</v>
      </c>
      <c r="B1245" s="822" t="s">
        <v>6430</v>
      </c>
      <c r="C1245" s="822" t="s">
        <v>4959</v>
      </c>
      <c r="D1245" s="822" t="s">
        <v>6501</v>
      </c>
      <c r="E1245" s="822" t="s">
        <v>6502</v>
      </c>
      <c r="F1245" s="831"/>
      <c r="G1245" s="831"/>
      <c r="H1245" s="831"/>
      <c r="I1245" s="831"/>
      <c r="J1245" s="831">
        <v>1</v>
      </c>
      <c r="K1245" s="831">
        <v>1952</v>
      </c>
      <c r="L1245" s="831">
        <v>1</v>
      </c>
      <c r="M1245" s="831">
        <v>1952</v>
      </c>
      <c r="N1245" s="831"/>
      <c r="O1245" s="831"/>
      <c r="P1245" s="827"/>
      <c r="Q1245" s="832"/>
    </row>
    <row r="1246" spans="1:17" ht="14.45" customHeight="1" x14ac:dyDescent="0.2">
      <c r="A1246" s="821" t="s">
        <v>571</v>
      </c>
      <c r="B1246" s="822" t="s">
        <v>6430</v>
      </c>
      <c r="C1246" s="822" t="s">
        <v>4959</v>
      </c>
      <c r="D1246" s="822" t="s">
        <v>6503</v>
      </c>
      <c r="E1246" s="822" t="s">
        <v>6504</v>
      </c>
      <c r="F1246" s="831">
        <v>1</v>
      </c>
      <c r="G1246" s="831">
        <v>18415</v>
      </c>
      <c r="H1246" s="831"/>
      <c r="I1246" s="831">
        <v>18415</v>
      </c>
      <c r="J1246" s="831"/>
      <c r="K1246" s="831"/>
      <c r="L1246" s="831"/>
      <c r="M1246" s="831"/>
      <c r="N1246" s="831">
        <v>1</v>
      </c>
      <c r="O1246" s="831">
        <v>18643</v>
      </c>
      <c r="P1246" s="827"/>
      <c r="Q1246" s="832">
        <v>18643</v>
      </c>
    </row>
    <row r="1247" spans="1:17" ht="14.45" customHeight="1" x14ac:dyDescent="0.2">
      <c r="A1247" s="821" t="s">
        <v>6505</v>
      </c>
      <c r="B1247" s="822" t="s">
        <v>4963</v>
      </c>
      <c r="C1247" s="822" t="s">
        <v>4959</v>
      </c>
      <c r="D1247" s="822" t="s">
        <v>5001</v>
      </c>
      <c r="E1247" s="822" t="s">
        <v>5002</v>
      </c>
      <c r="F1247" s="831">
        <v>3</v>
      </c>
      <c r="G1247" s="831">
        <v>381</v>
      </c>
      <c r="H1247" s="831">
        <v>3.0238095238095237</v>
      </c>
      <c r="I1247" s="831">
        <v>127</v>
      </c>
      <c r="J1247" s="831">
        <v>1</v>
      </c>
      <c r="K1247" s="831">
        <v>126</v>
      </c>
      <c r="L1247" s="831">
        <v>1</v>
      </c>
      <c r="M1247" s="831">
        <v>126</v>
      </c>
      <c r="N1247" s="831">
        <v>1</v>
      </c>
      <c r="O1247" s="831">
        <v>127</v>
      </c>
      <c r="P1247" s="827">
        <v>1.0079365079365079</v>
      </c>
      <c r="Q1247" s="832">
        <v>127</v>
      </c>
    </row>
    <row r="1248" spans="1:17" ht="14.45" customHeight="1" x14ac:dyDescent="0.2">
      <c r="A1248" s="821" t="s">
        <v>6505</v>
      </c>
      <c r="B1248" s="822" t="s">
        <v>4963</v>
      </c>
      <c r="C1248" s="822" t="s">
        <v>4959</v>
      </c>
      <c r="D1248" s="822" t="s">
        <v>4960</v>
      </c>
      <c r="E1248" s="822" t="s">
        <v>4961</v>
      </c>
      <c r="F1248" s="831"/>
      <c r="G1248" s="831"/>
      <c r="H1248" s="831"/>
      <c r="I1248" s="831"/>
      <c r="J1248" s="831">
        <v>1</v>
      </c>
      <c r="K1248" s="831">
        <v>254</v>
      </c>
      <c r="L1248" s="831">
        <v>1</v>
      </c>
      <c r="M1248" s="831">
        <v>254</v>
      </c>
      <c r="N1248" s="831"/>
      <c r="O1248" s="831"/>
      <c r="P1248" s="827"/>
      <c r="Q1248" s="832"/>
    </row>
    <row r="1249" spans="1:17" ht="14.45" customHeight="1" x14ac:dyDescent="0.2">
      <c r="A1249" s="821" t="s">
        <v>6506</v>
      </c>
      <c r="B1249" s="822" t="s">
        <v>4963</v>
      </c>
      <c r="C1249" s="822" t="s">
        <v>4959</v>
      </c>
      <c r="D1249" s="822" t="s">
        <v>5001</v>
      </c>
      <c r="E1249" s="822" t="s">
        <v>5002</v>
      </c>
      <c r="F1249" s="831">
        <v>1</v>
      </c>
      <c r="G1249" s="831">
        <v>127</v>
      </c>
      <c r="H1249" s="831">
        <v>1.0079365079365079</v>
      </c>
      <c r="I1249" s="831">
        <v>127</v>
      </c>
      <c r="J1249" s="831">
        <v>1</v>
      </c>
      <c r="K1249" s="831">
        <v>126</v>
      </c>
      <c r="L1249" s="831">
        <v>1</v>
      </c>
      <c r="M1249" s="831">
        <v>126</v>
      </c>
      <c r="N1249" s="831"/>
      <c r="O1249" s="831"/>
      <c r="P1249" s="827"/>
      <c r="Q1249" s="832"/>
    </row>
    <row r="1250" spans="1:17" ht="14.45" customHeight="1" x14ac:dyDescent="0.2">
      <c r="A1250" s="821" t="s">
        <v>6507</v>
      </c>
      <c r="B1250" s="822" t="s">
        <v>4963</v>
      </c>
      <c r="C1250" s="822" t="s">
        <v>4959</v>
      </c>
      <c r="D1250" s="822" t="s">
        <v>5001</v>
      </c>
      <c r="E1250" s="822" t="s">
        <v>5002</v>
      </c>
      <c r="F1250" s="831">
        <v>5</v>
      </c>
      <c r="G1250" s="831">
        <v>635</v>
      </c>
      <c r="H1250" s="831"/>
      <c r="I1250" s="831">
        <v>127</v>
      </c>
      <c r="J1250" s="831"/>
      <c r="K1250" s="831"/>
      <c r="L1250" s="831"/>
      <c r="M1250" s="831"/>
      <c r="N1250" s="831">
        <v>4</v>
      </c>
      <c r="O1250" s="831">
        <v>508</v>
      </c>
      <c r="P1250" s="827"/>
      <c r="Q1250" s="832">
        <v>127</v>
      </c>
    </row>
    <row r="1251" spans="1:17" ht="14.45" customHeight="1" x14ac:dyDescent="0.2">
      <c r="A1251" s="821" t="s">
        <v>6507</v>
      </c>
      <c r="B1251" s="822" t="s">
        <v>4963</v>
      </c>
      <c r="C1251" s="822" t="s">
        <v>4959</v>
      </c>
      <c r="D1251" s="822" t="s">
        <v>5019</v>
      </c>
      <c r="E1251" s="822" t="s">
        <v>5020</v>
      </c>
      <c r="F1251" s="831"/>
      <c r="G1251" s="831"/>
      <c r="H1251" s="831"/>
      <c r="I1251" s="831"/>
      <c r="J1251" s="831">
        <v>1</v>
      </c>
      <c r="K1251" s="831">
        <v>1321</v>
      </c>
      <c r="L1251" s="831">
        <v>1</v>
      </c>
      <c r="M1251" s="831">
        <v>1321</v>
      </c>
      <c r="N1251" s="831"/>
      <c r="O1251" s="831"/>
      <c r="P1251" s="827"/>
      <c r="Q1251" s="832"/>
    </row>
    <row r="1252" spans="1:17" ht="14.45" customHeight="1" x14ac:dyDescent="0.2">
      <c r="A1252" s="821" t="s">
        <v>6507</v>
      </c>
      <c r="B1252" s="822" t="s">
        <v>4963</v>
      </c>
      <c r="C1252" s="822" t="s">
        <v>4959</v>
      </c>
      <c r="D1252" s="822" t="s">
        <v>5029</v>
      </c>
      <c r="E1252" s="822" t="s">
        <v>5030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1</v>
      </c>
      <c r="O1252" s="831">
        <v>45.56</v>
      </c>
      <c r="P1252" s="827"/>
      <c r="Q1252" s="832">
        <v>45.56</v>
      </c>
    </row>
    <row r="1253" spans="1:17" ht="14.45" customHeight="1" x14ac:dyDescent="0.2">
      <c r="A1253" s="821" t="s">
        <v>6507</v>
      </c>
      <c r="B1253" s="822" t="s">
        <v>4963</v>
      </c>
      <c r="C1253" s="822" t="s">
        <v>4959</v>
      </c>
      <c r="D1253" s="822" t="s">
        <v>4960</v>
      </c>
      <c r="E1253" s="822" t="s">
        <v>4961</v>
      </c>
      <c r="F1253" s="831">
        <v>1</v>
      </c>
      <c r="G1253" s="831">
        <v>252</v>
      </c>
      <c r="H1253" s="831">
        <v>0.33070866141732286</v>
      </c>
      <c r="I1253" s="831">
        <v>252</v>
      </c>
      <c r="J1253" s="831">
        <v>3</v>
      </c>
      <c r="K1253" s="831">
        <v>762</v>
      </c>
      <c r="L1253" s="831">
        <v>1</v>
      </c>
      <c r="M1253" s="831">
        <v>254</v>
      </c>
      <c r="N1253" s="831"/>
      <c r="O1253" s="831"/>
      <c r="P1253" s="827"/>
      <c r="Q1253" s="832"/>
    </row>
    <row r="1254" spans="1:17" ht="14.45" customHeight="1" thickBot="1" x14ac:dyDescent="0.25">
      <c r="A1254" s="813" t="s">
        <v>6507</v>
      </c>
      <c r="B1254" s="814" t="s">
        <v>4958</v>
      </c>
      <c r="C1254" s="814" t="s">
        <v>4959</v>
      </c>
      <c r="D1254" s="814" t="s">
        <v>6226</v>
      </c>
      <c r="E1254" s="814" t="s">
        <v>6227</v>
      </c>
      <c r="F1254" s="833"/>
      <c r="G1254" s="833"/>
      <c r="H1254" s="833"/>
      <c r="I1254" s="833"/>
      <c r="J1254" s="833">
        <v>1</v>
      </c>
      <c r="K1254" s="833">
        <v>5774</v>
      </c>
      <c r="L1254" s="833">
        <v>1</v>
      </c>
      <c r="M1254" s="833">
        <v>5774</v>
      </c>
      <c r="N1254" s="833"/>
      <c r="O1254" s="833"/>
      <c r="P1254" s="819"/>
      <c r="Q125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CBF3192-1935-4614-BAF9-352B7AC0BDA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588.64800000000002</v>
      </c>
      <c r="C5" s="114">
        <v>613.90800000000002</v>
      </c>
      <c r="D5" s="114">
        <v>485.14600000000002</v>
      </c>
      <c r="E5" s="424">
        <f>IF(OR(D5=0,B5=0),"",D5/B5)</f>
        <v>0.82416996235441209</v>
      </c>
      <c r="F5" s="129">
        <f>IF(OR(D5=0,C5=0),"",D5/C5)</f>
        <v>0.79025847521126946</v>
      </c>
      <c r="G5" s="130">
        <v>430</v>
      </c>
      <c r="H5" s="114">
        <v>480</v>
      </c>
      <c r="I5" s="114">
        <v>364</v>
      </c>
      <c r="J5" s="424">
        <f>IF(OR(I5=0,G5=0),"",I5/G5)</f>
        <v>0.84651162790697676</v>
      </c>
      <c r="K5" s="131">
        <f>IF(OR(I5=0,H5=0),"",I5/H5)</f>
        <v>0.7583333333333333</v>
      </c>
      <c r="L5" s="121"/>
      <c r="M5" s="121"/>
      <c r="N5" s="7">
        <f>D5-C5</f>
        <v>-128.762</v>
      </c>
      <c r="O5" s="8">
        <f>I5-H5</f>
        <v>-116</v>
      </c>
      <c r="P5" s="7">
        <f>D5-B5</f>
        <v>-103.50200000000001</v>
      </c>
      <c r="Q5" s="8">
        <f>I5-G5</f>
        <v>-66</v>
      </c>
    </row>
    <row r="6" spans="1:17" ht="14.45" hidden="1" customHeight="1" outlineLevel="1" x14ac:dyDescent="0.2">
      <c r="A6" s="441" t="s">
        <v>168</v>
      </c>
      <c r="B6" s="120">
        <v>178.48699999999999</v>
      </c>
      <c r="C6" s="113">
        <v>196.28200000000001</v>
      </c>
      <c r="D6" s="113">
        <v>171.345</v>
      </c>
      <c r="E6" s="424">
        <f t="shared" ref="E6:E12" si="0">IF(OR(D6=0,B6=0),"",D6/B6)</f>
        <v>0.95998588132469032</v>
      </c>
      <c r="F6" s="129">
        <f t="shared" ref="F6:F12" si="1">IF(OR(D6=0,C6=0),"",D6/C6)</f>
        <v>0.87295319998777265</v>
      </c>
      <c r="G6" s="133">
        <v>174</v>
      </c>
      <c r="H6" s="113">
        <v>188</v>
      </c>
      <c r="I6" s="113">
        <v>147</v>
      </c>
      <c r="J6" s="425">
        <f t="shared" ref="J6:J12" si="2">IF(OR(I6=0,G6=0),"",I6/G6)</f>
        <v>0.84482758620689657</v>
      </c>
      <c r="K6" s="134">
        <f t="shared" ref="K6:K12" si="3">IF(OR(I6=0,H6=0),"",I6/H6)</f>
        <v>0.78191489361702127</v>
      </c>
      <c r="L6" s="121"/>
      <c r="M6" s="121"/>
      <c r="N6" s="5">
        <f t="shared" ref="N6:N13" si="4">D6-C6</f>
        <v>-24.937000000000012</v>
      </c>
      <c r="O6" s="6">
        <f t="shared" ref="O6:O13" si="5">I6-H6</f>
        <v>-41</v>
      </c>
      <c r="P6" s="5">
        <f t="shared" ref="P6:P13" si="6">D6-B6</f>
        <v>-7.1419999999999959</v>
      </c>
      <c r="Q6" s="6">
        <f t="shared" ref="Q6:Q13" si="7">I6-G6</f>
        <v>-27</v>
      </c>
    </row>
    <row r="7" spans="1:17" ht="14.45" hidden="1" customHeight="1" outlineLevel="1" x14ac:dyDescent="0.2">
      <c r="A7" s="441" t="s">
        <v>169</v>
      </c>
      <c r="B7" s="120">
        <v>394.55900000000003</v>
      </c>
      <c r="C7" s="113">
        <v>491.61599999999999</v>
      </c>
      <c r="D7" s="113">
        <v>437.09899999999999</v>
      </c>
      <c r="E7" s="424">
        <f t="shared" si="0"/>
        <v>1.1078165749609057</v>
      </c>
      <c r="F7" s="129">
        <f t="shared" si="1"/>
        <v>0.88910653843650334</v>
      </c>
      <c r="G7" s="133">
        <v>409</v>
      </c>
      <c r="H7" s="113">
        <v>426</v>
      </c>
      <c r="I7" s="113">
        <v>359</v>
      </c>
      <c r="J7" s="425">
        <f t="shared" si="2"/>
        <v>0.87775061124694376</v>
      </c>
      <c r="K7" s="134">
        <f t="shared" si="3"/>
        <v>0.84272300469483563</v>
      </c>
      <c r="L7" s="121"/>
      <c r="M7" s="121"/>
      <c r="N7" s="5">
        <f t="shared" si="4"/>
        <v>-54.516999999999996</v>
      </c>
      <c r="O7" s="6">
        <f t="shared" si="5"/>
        <v>-67</v>
      </c>
      <c r="P7" s="5">
        <f t="shared" si="6"/>
        <v>42.539999999999964</v>
      </c>
      <c r="Q7" s="6">
        <f t="shared" si="7"/>
        <v>-50</v>
      </c>
    </row>
    <row r="8" spans="1:17" ht="14.45" hidden="1" customHeight="1" outlineLevel="1" x14ac:dyDescent="0.2">
      <c r="A8" s="441" t="s">
        <v>170</v>
      </c>
      <c r="B8" s="120">
        <v>49.588999999999999</v>
      </c>
      <c r="C8" s="113">
        <v>81.674000000000007</v>
      </c>
      <c r="D8" s="113">
        <v>48.457000000000001</v>
      </c>
      <c r="E8" s="424">
        <f t="shared" si="0"/>
        <v>0.97717235677267145</v>
      </c>
      <c r="F8" s="129">
        <f t="shared" si="1"/>
        <v>0.59329774469231333</v>
      </c>
      <c r="G8" s="133">
        <v>54</v>
      </c>
      <c r="H8" s="113">
        <v>64</v>
      </c>
      <c r="I8" s="113">
        <v>38</v>
      </c>
      <c r="J8" s="425">
        <f t="shared" si="2"/>
        <v>0.70370370370370372</v>
      </c>
      <c r="K8" s="134">
        <f t="shared" si="3"/>
        <v>0.59375</v>
      </c>
      <c r="L8" s="121"/>
      <c r="M8" s="121"/>
      <c r="N8" s="5">
        <f t="shared" si="4"/>
        <v>-33.217000000000006</v>
      </c>
      <c r="O8" s="6">
        <f t="shared" si="5"/>
        <v>-26</v>
      </c>
      <c r="P8" s="5">
        <f t="shared" si="6"/>
        <v>-1.1319999999999979</v>
      </c>
      <c r="Q8" s="6">
        <f t="shared" si="7"/>
        <v>-16</v>
      </c>
    </row>
    <row r="9" spans="1:17" ht="14.45" hidden="1" customHeight="1" outlineLevel="1" x14ac:dyDescent="0.2">
      <c r="A9" s="441" t="s">
        <v>171</v>
      </c>
      <c r="B9" s="120">
        <v>0.624</v>
      </c>
      <c r="C9" s="113">
        <v>0</v>
      </c>
      <c r="D9" s="113">
        <v>9.0679999999999996</v>
      </c>
      <c r="E9" s="424">
        <f t="shared" si="0"/>
        <v>14.532051282051281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5">
        <f t="shared" si="2"/>
        <v>0.5</v>
      </c>
      <c r="K9" s="134" t="str">
        <f t="shared" si="3"/>
        <v/>
      </c>
      <c r="L9" s="121"/>
      <c r="M9" s="121"/>
      <c r="N9" s="5">
        <f t="shared" si="4"/>
        <v>9.0679999999999996</v>
      </c>
      <c r="O9" s="6">
        <f t="shared" si="5"/>
        <v>1</v>
      </c>
      <c r="P9" s="5">
        <f t="shared" si="6"/>
        <v>8.4439999999999991</v>
      </c>
      <c r="Q9" s="6">
        <f t="shared" si="7"/>
        <v>-1</v>
      </c>
    </row>
    <row r="10" spans="1:17" ht="14.45" hidden="1" customHeight="1" outlineLevel="1" x14ac:dyDescent="0.2">
      <c r="A10" s="441" t="s">
        <v>172</v>
      </c>
      <c r="B10" s="120">
        <v>197.56100000000001</v>
      </c>
      <c r="C10" s="113">
        <v>251.12</v>
      </c>
      <c r="D10" s="113">
        <v>179.727</v>
      </c>
      <c r="E10" s="424">
        <f t="shared" si="0"/>
        <v>0.9097291469470189</v>
      </c>
      <c r="F10" s="129">
        <f t="shared" si="1"/>
        <v>0.71570165657852824</v>
      </c>
      <c r="G10" s="133">
        <v>180</v>
      </c>
      <c r="H10" s="113">
        <v>242</v>
      </c>
      <c r="I10" s="113">
        <v>158</v>
      </c>
      <c r="J10" s="425">
        <f t="shared" si="2"/>
        <v>0.87777777777777777</v>
      </c>
      <c r="K10" s="134">
        <f t="shared" si="3"/>
        <v>0.65289256198347112</v>
      </c>
      <c r="L10" s="121"/>
      <c r="M10" s="121"/>
      <c r="N10" s="5">
        <f t="shared" si="4"/>
        <v>-71.393000000000001</v>
      </c>
      <c r="O10" s="6">
        <f t="shared" si="5"/>
        <v>-84</v>
      </c>
      <c r="P10" s="5">
        <f t="shared" si="6"/>
        <v>-17.834000000000003</v>
      </c>
      <c r="Q10" s="6">
        <f t="shared" si="7"/>
        <v>-22</v>
      </c>
    </row>
    <row r="11" spans="1:17" ht="14.45" hidden="1" customHeight="1" outlineLevel="1" x14ac:dyDescent="0.2">
      <c r="A11" s="441" t="s">
        <v>173</v>
      </c>
      <c r="B11" s="120">
        <v>41.457999999999998</v>
      </c>
      <c r="C11" s="113">
        <v>42.515000000000001</v>
      </c>
      <c r="D11" s="113">
        <v>38.091999999999999</v>
      </c>
      <c r="E11" s="424">
        <f t="shared" si="0"/>
        <v>0.91880939746249213</v>
      </c>
      <c r="F11" s="129">
        <f t="shared" si="1"/>
        <v>0.89596612960131716</v>
      </c>
      <c r="G11" s="133">
        <v>34</v>
      </c>
      <c r="H11" s="113">
        <v>40</v>
      </c>
      <c r="I11" s="113">
        <v>36</v>
      </c>
      <c r="J11" s="425">
        <f t="shared" si="2"/>
        <v>1.0588235294117647</v>
      </c>
      <c r="K11" s="134">
        <f t="shared" si="3"/>
        <v>0.9</v>
      </c>
      <c r="L11" s="121"/>
      <c r="M11" s="121"/>
      <c r="N11" s="5">
        <f t="shared" si="4"/>
        <v>-4.4230000000000018</v>
      </c>
      <c r="O11" s="6">
        <f t="shared" si="5"/>
        <v>-4</v>
      </c>
      <c r="P11" s="5">
        <f t="shared" si="6"/>
        <v>-3.3659999999999997</v>
      </c>
      <c r="Q11" s="6">
        <f t="shared" si="7"/>
        <v>2</v>
      </c>
    </row>
    <row r="12" spans="1:17" ht="14.45" hidden="1" customHeight="1" outlineLevel="1" thickBot="1" x14ac:dyDescent="0.25">
      <c r="A12" s="442" t="s">
        <v>208</v>
      </c>
      <c r="B12" s="238">
        <v>0.89100000000000001</v>
      </c>
      <c r="C12" s="239">
        <v>8.8000000000000007</v>
      </c>
      <c r="D12" s="239">
        <v>4.9009999999999998</v>
      </c>
      <c r="E12" s="424">
        <f t="shared" si="0"/>
        <v>5.5005611672278336</v>
      </c>
      <c r="F12" s="129">
        <f t="shared" si="1"/>
        <v>0.55693181818181814</v>
      </c>
      <c r="G12" s="241">
        <v>1</v>
      </c>
      <c r="H12" s="239">
        <v>8</v>
      </c>
      <c r="I12" s="239">
        <v>6</v>
      </c>
      <c r="J12" s="426">
        <f t="shared" si="2"/>
        <v>6</v>
      </c>
      <c r="K12" s="242">
        <f t="shared" si="3"/>
        <v>0.75</v>
      </c>
      <c r="L12" s="121"/>
      <c r="M12" s="121"/>
      <c r="N12" s="243">
        <f t="shared" si="4"/>
        <v>-3.8990000000000009</v>
      </c>
      <c r="O12" s="244">
        <f t="shared" si="5"/>
        <v>-2</v>
      </c>
      <c r="P12" s="243">
        <f t="shared" si="6"/>
        <v>4.01</v>
      </c>
      <c r="Q12" s="244">
        <f t="shared" si="7"/>
        <v>5</v>
      </c>
    </row>
    <row r="13" spans="1:17" ht="14.45" customHeight="1" collapsed="1" thickBot="1" x14ac:dyDescent="0.25">
      <c r="A13" s="117" t="s">
        <v>3</v>
      </c>
      <c r="B13" s="115">
        <f>SUM(B5:B12)</f>
        <v>1451.817</v>
      </c>
      <c r="C13" s="116">
        <f>SUM(C5:C12)</f>
        <v>1685.915</v>
      </c>
      <c r="D13" s="116">
        <f>SUM(D5:D12)</f>
        <v>1373.8350000000003</v>
      </c>
      <c r="E13" s="420">
        <f>IF(OR(D13=0,B13=0),0,D13/B13)</f>
        <v>0.94628661876806808</v>
      </c>
      <c r="F13" s="135">
        <f>IF(OR(D13=0,C13=0),0,D13/C13)</f>
        <v>0.81488983726937614</v>
      </c>
      <c r="G13" s="136">
        <f>SUM(G5:G12)</f>
        <v>1284</v>
      </c>
      <c r="H13" s="116">
        <f>SUM(H5:H12)</f>
        <v>1448</v>
      </c>
      <c r="I13" s="116">
        <f>SUM(I5:I12)</f>
        <v>1109</v>
      </c>
      <c r="J13" s="420">
        <f>IF(OR(I13=0,G13=0),0,I13/G13)</f>
        <v>0.86370716510903423</v>
      </c>
      <c r="K13" s="137">
        <f>IF(OR(I13=0,H13=0),0,I13/H13)</f>
        <v>0.76588397790055252</v>
      </c>
      <c r="L13" s="121"/>
      <c r="M13" s="121"/>
      <c r="N13" s="127">
        <f t="shared" si="4"/>
        <v>-312.0799999999997</v>
      </c>
      <c r="O13" s="138">
        <f t="shared" si="5"/>
        <v>-339</v>
      </c>
      <c r="P13" s="127">
        <f t="shared" si="6"/>
        <v>-77.981999999999744</v>
      </c>
      <c r="Q13" s="138">
        <f t="shared" si="7"/>
        <v>-175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581.83799999999997</v>
      </c>
      <c r="C18" s="114">
        <v>613.90800000000002</v>
      </c>
      <c r="D18" s="114">
        <v>485.14600000000002</v>
      </c>
      <c r="E18" s="424">
        <f>IF(OR(D18=0,B18=0),"",D18/B18)</f>
        <v>0.83381628563277066</v>
      </c>
      <c r="F18" s="129">
        <f>IF(OR(D18=0,C18=0),"",D18/C18)</f>
        <v>0.79025847521126946</v>
      </c>
      <c r="G18" s="119">
        <v>429</v>
      </c>
      <c r="H18" s="114">
        <v>480</v>
      </c>
      <c r="I18" s="114">
        <v>364</v>
      </c>
      <c r="J18" s="424">
        <f>IF(OR(I18=0,G18=0),"",I18/G18)</f>
        <v>0.84848484848484851</v>
      </c>
      <c r="K18" s="131">
        <f>IF(OR(I18=0,H18=0),"",I18/H18)</f>
        <v>0.7583333333333333</v>
      </c>
      <c r="L18" s="649">
        <v>0.91871999999999998</v>
      </c>
      <c r="M18" s="650"/>
      <c r="N18" s="145">
        <f t="shared" ref="N18:N26" si="8">D18-C18</f>
        <v>-128.762</v>
      </c>
      <c r="O18" s="146">
        <f t="shared" ref="O18:O26" si="9">I18-H18</f>
        <v>-116</v>
      </c>
      <c r="P18" s="145">
        <f t="shared" ref="P18:P26" si="10">D18-B18</f>
        <v>-96.69199999999995</v>
      </c>
      <c r="Q18" s="146">
        <f t="shared" ref="Q18:Q26" si="11">I18-G18</f>
        <v>-65</v>
      </c>
    </row>
    <row r="19" spans="1:17" ht="14.45" hidden="1" customHeight="1" outlineLevel="1" x14ac:dyDescent="0.2">
      <c r="A19" s="441" t="s">
        <v>168</v>
      </c>
      <c r="B19" s="120">
        <v>178.48699999999999</v>
      </c>
      <c r="C19" s="113">
        <v>196.28200000000001</v>
      </c>
      <c r="D19" s="113">
        <v>171.345</v>
      </c>
      <c r="E19" s="425">
        <f t="shared" ref="E19:E25" si="12">IF(OR(D19=0,B19=0),"",D19/B19)</f>
        <v>0.95998588132469032</v>
      </c>
      <c r="F19" s="132">
        <f t="shared" ref="F19:F25" si="13">IF(OR(D19=0,C19=0),"",D19/C19)</f>
        <v>0.87295319998777265</v>
      </c>
      <c r="G19" s="120">
        <v>174</v>
      </c>
      <c r="H19" s="113">
        <v>188</v>
      </c>
      <c r="I19" s="113">
        <v>147</v>
      </c>
      <c r="J19" s="425">
        <f t="shared" ref="J19:J25" si="14">IF(OR(I19=0,G19=0),"",I19/G19)</f>
        <v>0.84482758620689657</v>
      </c>
      <c r="K19" s="134">
        <f t="shared" ref="K19:K25" si="15">IF(OR(I19=0,H19=0),"",I19/H19)</f>
        <v>0.78191489361702127</v>
      </c>
      <c r="L19" s="649">
        <v>0.99456</v>
      </c>
      <c r="M19" s="650"/>
      <c r="N19" s="147">
        <f t="shared" si="8"/>
        <v>-24.937000000000012</v>
      </c>
      <c r="O19" s="148">
        <f t="shared" si="9"/>
        <v>-41</v>
      </c>
      <c r="P19" s="147">
        <f t="shared" si="10"/>
        <v>-7.1419999999999959</v>
      </c>
      <c r="Q19" s="148">
        <f t="shared" si="11"/>
        <v>-27</v>
      </c>
    </row>
    <row r="20" spans="1:17" ht="14.45" hidden="1" customHeight="1" outlineLevel="1" x14ac:dyDescent="0.2">
      <c r="A20" s="441" t="s">
        <v>169</v>
      </c>
      <c r="B20" s="120">
        <v>394.55900000000003</v>
      </c>
      <c r="C20" s="113">
        <v>491.61599999999999</v>
      </c>
      <c r="D20" s="113">
        <v>437.09899999999999</v>
      </c>
      <c r="E20" s="425">
        <f t="shared" si="12"/>
        <v>1.1078165749609057</v>
      </c>
      <c r="F20" s="132">
        <f t="shared" si="13"/>
        <v>0.88910653843650334</v>
      </c>
      <c r="G20" s="120">
        <v>409</v>
      </c>
      <c r="H20" s="113">
        <v>426</v>
      </c>
      <c r="I20" s="113">
        <v>359</v>
      </c>
      <c r="J20" s="425">
        <f t="shared" si="14"/>
        <v>0.87775061124694376</v>
      </c>
      <c r="K20" s="134">
        <f t="shared" si="15"/>
        <v>0.84272300469483563</v>
      </c>
      <c r="L20" s="649">
        <v>0.96671999999999991</v>
      </c>
      <c r="M20" s="650"/>
      <c r="N20" s="147">
        <f t="shared" si="8"/>
        <v>-54.516999999999996</v>
      </c>
      <c r="O20" s="148">
        <f t="shared" si="9"/>
        <v>-67</v>
      </c>
      <c r="P20" s="147">
        <f t="shared" si="10"/>
        <v>42.539999999999964</v>
      </c>
      <c r="Q20" s="148">
        <f t="shared" si="11"/>
        <v>-50</v>
      </c>
    </row>
    <row r="21" spans="1:17" ht="14.45" hidden="1" customHeight="1" outlineLevel="1" x14ac:dyDescent="0.2">
      <c r="A21" s="441" t="s">
        <v>170</v>
      </c>
      <c r="B21" s="120">
        <v>49.588999999999999</v>
      </c>
      <c r="C21" s="113">
        <v>81.674000000000007</v>
      </c>
      <c r="D21" s="113">
        <v>48.457000000000001</v>
      </c>
      <c r="E21" s="425">
        <f t="shared" si="12"/>
        <v>0.97717235677267145</v>
      </c>
      <c r="F21" s="132">
        <f t="shared" si="13"/>
        <v>0.59329774469231333</v>
      </c>
      <c r="G21" s="120">
        <v>54</v>
      </c>
      <c r="H21" s="113">
        <v>64</v>
      </c>
      <c r="I21" s="113">
        <v>38</v>
      </c>
      <c r="J21" s="425">
        <f t="shared" si="14"/>
        <v>0.70370370370370372</v>
      </c>
      <c r="K21" s="134">
        <f t="shared" si="15"/>
        <v>0.59375</v>
      </c>
      <c r="L21" s="649">
        <v>1.11744</v>
      </c>
      <c r="M21" s="650"/>
      <c r="N21" s="147">
        <f t="shared" si="8"/>
        <v>-33.217000000000006</v>
      </c>
      <c r="O21" s="148">
        <f t="shared" si="9"/>
        <v>-26</v>
      </c>
      <c r="P21" s="147">
        <f t="shared" si="10"/>
        <v>-1.1319999999999979</v>
      </c>
      <c r="Q21" s="148">
        <f t="shared" si="11"/>
        <v>-16</v>
      </c>
    </row>
    <row r="22" spans="1:17" ht="14.45" hidden="1" customHeight="1" outlineLevel="1" x14ac:dyDescent="0.2">
      <c r="A22" s="441" t="s">
        <v>171</v>
      </c>
      <c r="B22" s="120">
        <v>0.624</v>
      </c>
      <c r="C22" s="113">
        <v>0</v>
      </c>
      <c r="D22" s="113">
        <v>9.0679999999999996</v>
      </c>
      <c r="E22" s="425">
        <f t="shared" si="12"/>
        <v>14.532051282051281</v>
      </c>
      <c r="F22" s="132" t="str">
        <f t="shared" si="13"/>
        <v/>
      </c>
      <c r="G22" s="120">
        <v>2</v>
      </c>
      <c r="H22" s="113">
        <v>0</v>
      </c>
      <c r="I22" s="113">
        <v>1</v>
      </c>
      <c r="J22" s="425">
        <f t="shared" si="14"/>
        <v>0.5</v>
      </c>
      <c r="K22" s="134" t="str">
        <f t="shared" si="15"/>
        <v/>
      </c>
      <c r="L22" s="649">
        <v>0.96</v>
      </c>
      <c r="M22" s="650"/>
      <c r="N22" s="147">
        <f t="shared" si="8"/>
        <v>9.0679999999999996</v>
      </c>
      <c r="O22" s="148">
        <f t="shared" si="9"/>
        <v>1</v>
      </c>
      <c r="P22" s="147">
        <f t="shared" si="10"/>
        <v>8.4439999999999991</v>
      </c>
      <c r="Q22" s="148">
        <f t="shared" si="11"/>
        <v>-1</v>
      </c>
    </row>
    <row r="23" spans="1:17" ht="14.45" hidden="1" customHeight="1" outlineLevel="1" x14ac:dyDescent="0.2">
      <c r="A23" s="441" t="s">
        <v>172</v>
      </c>
      <c r="B23" s="120">
        <v>197.56100000000001</v>
      </c>
      <c r="C23" s="113">
        <v>251.12</v>
      </c>
      <c r="D23" s="113">
        <v>179.727</v>
      </c>
      <c r="E23" s="425">
        <f t="shared" si="12"/>
        <v>0.9097291469470189</v>
      </c>
      <c r="F23" s="132">
        <f t="shared" si="13"/>
        <v>0.71570165657852824</v>
      </c>
      <c r="G23" s="120">
        <v>180</v>
      </c>
      <c r="H23" s="113">
        <v>242</v>
      </c>
      <c r="I23" s="113">
        <v>158</v>
      </c>
      <c r="J23" s="425">
        <f t="shared" si="14"/>
        <v>0.87777777777777777</v>
      </c>
      <c r="K23" s="134">
        <f t="shared" si="15"/>
        <v>0.65289256198347112</v>
      </c>
      <c r="L23" s="649">
        <v>0.98495999999999995</v>
      </c>
      <c r="M23" s="650"/>
      <c r="N23" s="147">
        <f t="shared" si="8"/>
        <v>-71.393000000000001</v>
      </c>
      <c r="O23" s="148">
        <f t="shared" si="9"/>
        <v>-84</v>
      </c>
      <c r="P23" s="147">
        <f t="shared" si="10"/>
        <v>-17.834000000000003</v>
      </c>
      <c r="Q23" s="148">
        <f t="shared" si="11"/>
        <v>-22</v>
      </c>
    </row>
    <row r="24" spans="1:17" ht="14.45" hidden="1" customHeight="1" outlineLevel="1" x14ac:dyDescent="0.2">
      <c r="A24" s="441" t="s">
        <v>173</v>
      </c>
      <c r="B24" s="120">
        <v>41.457999999999998</v>
      </c>
      <c r="C24" s="113">
        <v>42.515000000000001</v>
      </c>
      <c r="D24" s="113">
        <v>38.091999999999999</v>
      </c>
      <c r="E24" s="425">
        <f t="shared" si="12"/>
        <v>0.91880939746249213</v>
      </c>
      <c r="F24" s="132">
        <f t="shared" si="13"/>
        <v>0.89596612960131716</v>
      </c>
      <c r="G24" s="120">
        <v>34</v>
      </c>
      <c r="H24" s="113">
        <v>40</v>
      </c>
      <c r="I24" s="113">
        <v>36</v>
      </c>
      <c r="J24" s="425">
        <f t="shared" si="14"/>
        <v>1.0588235294117647</v>
      </c>
      <c r="K24" s="134">
        <f t="shared" si="15"/>
        <v>0.9</v>
      </c>
      <c r="L24" s="649">
        <v>1.0147199999999998</v>
      </c>
      <c r="M24" s="650"/>
      <c r="N24" s="147">
        <f t="shared" si="8"/>
        <v>-4.4230000000000018</v>
      </c>
      <c r="O24" s="148">
        <f t="shared" si="9"/>
        <v>-4</v>
      </c>
      <c r="P24" s="147">
        <f t="shared" si="10"/>
        <v>-3.3659999999999997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208</v>
      </c>
      <c r="B25" s="238">
        <v>0.89100000000000001</v>
      </c>
      <c r="C25" s="239">
        <v>8.8000000000000007</v>
      </c>
      <c r="D25" s="239">
        <v>4.9009999999999998</v>
      </c>
      <c r="E25" s="426">
        <f t="shared" si="12"/>
        <v>5.5005611672278336</v>
      </c>
      <c r="F25" s="240">
        <f t="shared" si="13"/>
        <v>0.55693181818181814</v>
      </c>
      <c r="G25" s="238">
        <v>1</v>
      </c>
      <c r="H25" s="239">
        <v>8</v>
      </c>
      <c r="I25" s="239">
        <v>6</v>
      </c>
      <c r="J25" s="426">
        <f t="shared" si="14"/>
        <v>6</v>
      </c>
      <c r="K25" s="242">
        <f t="shared" si="15"/>
        <v>0.75</v>
      </c>
      <c r="L25" s="356"/>
      <c r="M25" s="357"/>
      <c r="N25" s="245">
        <f t="shared" si="8"/>
        <v>-3.8990000000000009</v>
      </c>
      <c r="O25" s="246">
        <f t="shared" si="9"/>
        <v>-2</v>
      </c>
      <c r="P25" s="245">
        <f t="shared" si="10"/>
        <v>4.01</v>
      </c>
      <c r="Q25" s="246">
        <f t="shared" si="11"/>
        <v>5</v>
      </c>
    </row>
    <row r="26" spans="1:17" ht="14.45" customHeight="1" collapsed="1" thickBot="1" x14ac:dyDescent="0.25">
      <c r="A26" s="445" t="s">
        <v>3</v>
      </c>
      <c r="B26" s="149">
        <f>SUM(B18:B25)</f>
        <v>1445.0070000000001</v>
      </c>
      <c r="C26" s="150">
        <f>SUM(C18:C25)</f>
        <v>1685.915</v>
      </c>
      <c r="D26" s="150">
        <f>SUM(D18:D25)</f>
        <v>1373.8350000000003</v>
      </c>
      <c r="E26" s="421">
        <f>IF(OR(D26=0,B26=0),0,D26/B26)</f>
        <v>0.95074625936068147</v>
      </c>
      <c r="F26" s="151">
        <f>IF(OR(D26=0,C26=0),0,D26/C26)</f>
        <v>0.81488983726937614</v>
      </c>
      <c r="G26" s="149">
        <f>SUM(G18:G25)</f>
        <v>1283</v>
      </c>
      <c r="H26" s="150">
        <f>SUM(H18:H25)</f>
        <v>1448</v>
      </c>
      <c r="I26" s="150">
        <f>SUM(I18:I25)</f>
        <v>1109</v>
      </c>
      <c r="J26" s="421">
        <f>IF(OR(I26=0,G26=0),0,I26/G26)</f>
        <v>0.86438035853468431</v>
      </c>
      <c r="K26" s="152">
        <f>IF(OR(I26=0,H26=0),0,I26/H26)</f>
        <v>0.76588397790055252</v>
      </c>
      <c r="L26" s="121"/>
      <c r="M26" s="121"/>
      <c r="N26" s="143">
        <f t="shared" si="8"/>
        <v>-312.0799999999997</v>
      </c>
      <c r="O26" s="153">
        <f t="shared" si="9"/>
        <v>-339</v>
      </c>
      <c r="P26" s="143">
        <f t="shared" si="10"/>
        <v>-71.171999999999798</v>
      </c>
      <c r="Q26" s="153">
        <f t="shared" si="11"/>
        <v>-174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6.81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-6.81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6.81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-6.81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7D29A47-E99C-4FCF-A209-D84CE2441A3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1111</v>
      </c>
      <c r="C33" s="199">
        <v>898</v>
      </c>
      <c r="D33" s="84">
        <f>IF(C33="","",C33-B33)</f>
        <v>-213</v>
      </c>
      <c r="E33" s="85">
        <f>IF(C33="","",C33/B33)</f>
        <v>0.80828082808280832</v>
      </c>
      <c r="F33" s="86">
        <v>166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1911</v>
      </c>
      <c r="C34" s="200">
        <v>1519</v>
      </c>
      <c r="D34" s="87">
        <f t="shared" ref="D34:D45" si="0">IF(C34="","",C34-B34)</f>
        <v>-392</v>
      </c>
      <c r="E34" s="88">
        <f t="shared" ref="E34:E45" si="1">IF(C34="","",C34/B34)</f>
        <v>0.79487179487179482</v>
      </c>
      <c r="F34" s="89">
        <v>227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2686</v>
      </c>
      <c r="C35" s="200">
        <v>2144</v>
      </c>
      <c r="D35" s="87">
        <f t="shared" si="0"/>
        <v>-542</v>
      </c>
      <c r="E35" s="88">
        <f t="shared" si="1"/>
        <v>0.7982129560685034</v>
      </c>
      <c r="F35" s="89">
        <v>307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3293</v>
      </c>
      <c r="C36" s="200">
        <v>2527</v>
      </c>
      <c r="D36" s="87">
        <f t="shared" si="0"/>
        <v>-766</v>
      </c>
      <c r="E36" s="88">
        <f t="shared" si="1"/>
        <v>0.76738536289098092</v>
      </c>
      <c r="F36" s="89">
        <v>326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4003</v>
      </c>
      <c r="C37" s="200">
        <v>3139</v>
      </c>
      <c r="D37" s="87">
        <f t="shared" si="0"/>
        <v>-864</v>
      </c>
      <c r="E37" s="88">
        <f t="shared" si="1"/>
        <v>0.78416187859105668</v>
      </c>
      <c r="F37" s="89">
        <v>436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4841</v>
      </c>
      <c r="C38" s="200">
        <v>3760</v>
      </c>
      <c r="D38" s="87">
        <f t="shared" si="0"/>
        <v>-1081</v>
      </c>
      <c r="E38" s="88">
        <f t="shared" si="1"/>
        <v>0.77669902912621358</v>
      </c>
      <c r="F38" s="89">
        <v>512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4841</v>
      </c>
      <c r="C39" s="200">
        <v>3760</v>
      </c>
      <c r="D39" s="87">
        <f t="shared" si="0"/>
        <v>-1081</v>
      </c>
      <c r="E39" s="88">
        <f t="shared" si="1"/>
        <v>0.77669902912621358</v>
      </c>
      <c r="F39" s="89">
        <v>512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6729</v>
      </c>
      <c r="C40" s="200">
        <v>5106</v>
      </c>
      <c r="D40" s="87">
        <f t="shared" si="0"/>
        <v>-1623</v>
      </c>
      <c r="E40" s="88">
        <f t="shared" si="1"/>
        <v>0.75880517164511818</v>
      </c>
      <c r="F40" s="89">
        <v>614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39AD196-D437-41D6-B793-CD5E7D2BB23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6822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6509</v>
      </c>
      <c r="B5" s="926"/>
      <c r="C5" s="927"/>
      <c r="D5" s="928"/>
      <c r="E5" s="929">
        <v>1</v>
      </c>
      <c r="F5" s="930">
        <v>7.79</v>
      </c>
      <c r="G5" s="931">
        <v>12</v>
      </c>
      <c r="H5" s="932"/>
      <c r="I5" s="933"/>
      <c r="J5" s="934"/>
      <c r="K5" s="935">
        <v>7.77</v>
      </c>
      <c r="L5" s="932">
        <v>5</v>
      </c>
      <c r="M5" s="932">
        <v>45</v>
      </c>
      <c r="N5" s="936">
        <v>15</v>
      </c>
      <c r="O5" s="932" t="s">
        <v>6510</v>
      </c>
      <c r="P5" s="937" t="s">
        <v>6511</v>
      </c>
      <c r="Q5" s="938">
        <f>H5-B5</f>
        <v>0</v>
      </c>
      <c r="R5" s="953">
        <f>I5-C5</f>
        <v>0</v>
      </c>
      <c r="S5" s="938">
        <f>H5-E5</f>
        <v>-1</v>
      </c>
      <c r="T5" s="953">
        <f>I5-F5</f>
        <v>-7.79</v>
      </c>
      <c r="U5" s="963" t="s">
        <v>329</v>
      </c>
      <c r="V5" s="926" t="s">
        <v>329</v>
      </c>
      <c r="W5" s="926" t="s">
        <v>329</v>
      </c>
      <c r="X5" s="964" t="s">
        <v>329</v>
      </c>
      <c r="Y5" s="965"/>
    </row>
    <row r="6" spans="1:25" ht="14.45" customHeight="1" x14ac:dyDescent="0.2">
      <c r="A6" s="923" t="s">
        <v>6512</v>
      </c>
      <c r="B6" s="904"/>
      <c r="C6" s="905"/>
      <c r="D6" s="906"/>
      <c r="E6" s="887">
        <v>2</v>
      </c>
      <c r="F6" s="888">
        <v>41.89</v>
      </c>
      <c r="G6" s="889">
        <v>29</v>
      </c>
      <c r="H6" s="890"/>
      <c r="I6" s="891"/>
      <c r="J6" s="892"/>
      <c r="K6" s="893">
        <v>20.34</v>
      </c>
      <c r="L6" s="890">
        <v>11</v>
      </c>
      <c r="M6" s="890">
        <v>87</v>
      </c>
      <c r="N6" s="894">
        <v>29</v>
      </c>
      <c r="O6" s="890" t="s">
        <v>6510</v>
      </c>
      <c r="P6" s="907" t="s">
        <v>6513</v>
      </c>
      <c r="Q6" s="895">
        <f t="shared" ref="Q6:R69" si="0">H6-B6</f>
        <v>0</v>
      </c>
      <c r="R6" s="954">
        <f t="shared" si="0"/>
        <v>0</v>
      </c>
      <c r="S6" s="895">
        <f t="shared" ref="S6:S69" si="1">H6-E6</f>
        <v>-2</v>
      </c>
      <c r="T6" s="954">
        <f t="shared" ref="T6:T69" si="2">I6-F6</f>
        <v>-41.89</v>
      </c>
      <c r="U6" s="961" t="s">
        <v>329</v>
      </c>
      <c r="V6" s="904" t="s">
        <v>329</v>
      </c>
      <c r="W6" s="904" t="s">
        <v>329</v>
      </c>
      <c r="X6" s="959" t="s">
        <v>329</v>
      </c>
      <c r="Y6" s="957"/>
    </row>
    <row r="7" spans="1:25" ht="14.45" customHeight="1" x14ac:dyDescent="0.2">
      <c r="A7" s="923" t="s">
        <v>6514</v>
      </c>
      <c r="B7" s="904"/>
      <c r="C7" s="905"/>
      <c r="D7" s="906"/>
      <c r="E7" s="887">
        <v>1</v>
      </c>
      <c r="F7" s="888">
        <v>15.65</v>
      </c>
      <c r="G7" s="889">
        <v>29</v>
      </c>
      <c r="H7" s="890"/>
      <c r="I7" s="891"/>
      <c r="J7" s="892"/>
      <c r="K7" s="893">
        <v>12.65</v>
      </c>
      <c r="L7" s="890">
        <v>5</v>
      </c>
      <c r="M7" s="890">
        <v>60</v>
      </c>
      <c r="N7" s="894">
        <v>20</v>
      </c>
      <c r="O7" s="890" t="s">
        <v>6510</v>
      </c>
      <c r="P7" s="907" t="s">
        <v>6515</v>
      </c>
      <c r="Q7" s="895">
        <f t="shared" si="0"/>
        <v>0</v>
      </c>
      <c r="R7" s="954">
        <f t="shared" si="0"/>
        <v>0</v>
      </c>
      <c r="S7" s="895">
        <f t="shared" si="1"/>
        <v>-1</v>
      </c>
      <c r="T7" s="954">
        <f t="shared" si="2"/>
        <v>-15.65</v>
      </c>
      <c r="U7" s="961" t="s">
        <v>329</v>
      </c>
      <c r="V7" s="904" t="s">
        <v>329</v>
      </c>
      <c r="W7" s="904" t="s">
        <v>329</v>
      </c>
      <c r="X7" s="959" t="s">
        <v>329</v>
      </c>
      <c r="Y7" s="957"/>
    </row>
    <row r="8" spans="1:25" ht="14.45" customHeight="1" x14ac:dyDescent="0.2">
      <c r="A8" s="923" t="s">
        <v>6516</v>
      </c>
      <c r="B8" s="904">
        <v>1</v>
      </c>
      <c r="C8" s="905">
        <v>0.45</v>
      </c>
      <c r="D8" s="906">
        <v>3</v>
      </c>
      <c r="E8" s="887">
        <v>3</v>
      </c>
      <c r="F8" s="888">
        <v>1.36</v>
      </c>
      <c r="G8" s="889">
        <v>2.2999999999999998</v>
      </c>
      <c r="H8" s="890">
        <v>1</v>
      </c>
      <c r="I8" s="891">
        <v>0.45</v>
      </c>
      <c r="J8" s="892">
        <v>2</v>
      </c>
      <c r="K8" s="893">
        <v>0.45</v>
      </c>
      <c r="L8" s="890">
        <v>1</v>
      </c>
      <c r="M8" s="890">
        <v>9</v>
      </c>
      <c r="N8" s="894">
        <v>3</v>
      </c>
      <c r="O8" s="890" t="s">
        <v>6510</v>
      </c>
      <c r="P8" s="907" t="s">
        <v>6517</v>
      </c>
      <c r="Q8" s="895">
        <f t="shared" si="0"/>
        <v>0</v>
      </c>
      <c r="R8" s="954">
        <f t="shared" si="0"/>
        <v>0</v>
      </c>
      <c r="S8" s="895">
        <f t="shared" si="1"/>
        <v>-2</v>
      </c>
      <c r="T8" s="954">
        <f t="shared" si="2"/>
        <v>-0.91000000000000014</v>
      </c>
      <c r="U8" s="961">
        <v>3</v>
      </c>
      <c r="V8" s="904">
        <v>2</v>
      </c>
      <c r="W8" s="904">
        <v>-1</v>
      </c>
      <c r="X8" s="959">
        <v>0.66666666666666663</v>
      </c>
      <c r="Y8" s="957"/>
    </row>
    <row r="9" spans="1:25" ht="14.45" customHeight="1" x14ac:dyDescent="0.2">
      <c r="A9" s="923" t="s">
        <v>6518</v>
      </c>
      <c r="B9" s="904"/>
      <c r="C9" s="905"/>
      <c r="D9" s="906"/>
      <c r="E9" s="908"/>
      <c r="F9" s="891"/>
      <c r="G9" s="892"/>
      <c r="H9" s="887">
        <v>1</v>
      </c>
      <c r="I9" s="888">
        <v>0.24</v>
      </c>
      <c r="J9" s="889">
        <v>2</v>
      </c>
      <c r="K9" s="893">
        <v>0.24</v>
      </c>
      <c r="L9" s="890">
        <v>1</v>
      </c>
      <c r="M9" s="890">
        <v>6</v>
      </c>
      <c r="N9" s="894">
        <v>2</v>
      </c>
      <c r="O9" s="890" t="s">
        <v>6510</v>
      </c>
      <c r="P9" s="907" t="s">
        <v>6519</v>
      </c>
      <c r="Q9" s="895">
        <f t="shared" si="0"/>
        <v>1</v>
      </c>
      <c r="R9" s="954">
        <f t="shared" si="0"/>
        <v>0.24</v>
      </c>
      <c r="S9" s="895">
        <f t="shared" si="1"/>
        <v>1</v>
      </c>
      <c r="T9" s="954">
        <f t="shared" si="2"/>
        <v>0.24</v>
      </c>
      <c r="U9" s="961">
        <v>2</v>
      </c>
      <c r="V9" s="904">
        <v>2</v>
      </c>
      <c r="W9" s="904">
        <v>0</v>
      </c>
      <c r="X9" s="959">
        <v>1</v>
      </c>
      <c r="Y9" s="957"/>
    </row>
    <row r="10" spans="1:25" ht="14.45" customHeight="1" x14ac:dyDescent="0.2">
      <c r="A10" s="923" t="s">
        <v>6520</v>
      </c>
      <c r="B10" s="896">
        <v>4</v>
      </c>
      <c r="C10" s="897">
        <v>4.37</v>
      </c>
      <c r="D10" s="898">
        <v>2.5</v>
      </c>
      <c r="E10" s="908"/>
      <c r="F10" s="891"/>
      <c r="G10" s="892"/>
      <c r="H10" s="890"/>
      <c r="I10" s="891"/>
      <c r="J10" s="892"/>
      <c r="K10" s="893">
        <v>1.24</v>
      </c>
      <c r="L10" s="890">
        <v>2</v>
      </c>
      <c r="M10" s="890">
        <v>18</v>
      </c>
      <c r="N10" s="894">
        <v>6</v>
      </c>
      <c r="O10" s="890" t="s">
        <v>6510</v>
      </c>
      <c r="P10" s="907" t="s">
        <v>6521</v>
      </c>
      <c r="Q10" s="895">
        <f t="shared" si="0"/>
        <v>-4</v>
      </c>
      <c r="R10" s="954">
        <f t="shared" si="0"/>
        <v>-4.37</v>
      </c>
      <c r="S10" s="895">
        <f t="shared" si="1"/>
        <v>0</v>
      </c>
      <c r="T10" s="954">
        <f t="shared" si="2"/>
        <v>0</v>
      </c>
      <c r="U10" s="961" t="s">
        <v>329</v>
      </c>
      <c r="V10" s="904" t="s">
        <v>329</v>
      </c>
      <c r="W10" s="904" t="s">
        <v>329</v>
      </c>
      <c r="X10" s="959" t="s">
        <v>329</v>
      </c>
      <c r="Y10" s="957"/>
    </row>
    <row r="11" spans="1:25" ht="14.45" customHeight="1" x14ac:dyDescent="0.2">
      <c r="A11" s="924" t="s">
        <v>6522</v>
      </c>
      <c r="B11" s="910"/>
      <c r="C11" s="911"/>
      <c r="D11" s="899"/>
      <c r="E11" s="912"/>
      <c r="F11" s="913"/>
      <c r="G11" s="900"/>
      <c r="H11" s="914">
        <v>1</v>
      </c>
      <c r="I11" s="913">
        <v>2.5</v>
      </c>
      <c r="J11" s="900">
        <v>4</v>
      </c>
      <c r="K11" s="915">
        <v>2.5</v>
      </c>
      <c r="L11" s="914">
        <v>4</v>
      </c>
      <c r="M11" s="914">
        <v>36</v>
      </c>
      <c r="N11" s="916">
        <v>12</v>
      </c>
      <c r="O11" s="914" t="s">
        <v>6510</v>
      </c>
      <c r="P11" s="917" t="s">
        <v>6523</v>
      </c>
      <c r="Q11" s="918">
        <f t="shared" si="0"/>
        <v>1</v>
      </c>
      <c r="R11" s="955">
        <f t="shared" si="0"/>
        <v>2.5</v>
      </c>
      <c r="S11" s="918">
        <f t="shared" si="1"/>
        <v>1</v>
      </c>
      <c r="T11" s="955">
        <f t="shared" si="2"/>
        <v>2.5</v>
      </c>
      <c r="U11" s="962">
        <v>12</v>
      </c>
      <c r="V11" s="919">
        <v>4</v>
      </c>
      <c r="W11" s="919">
        <v>-8</v>
      </c>
      <c r="X11" s="960">
        <v>0.33333333333333331</v>
      </c>
      <c r="Y11" s="958"/>
    </row>
    <row r="12" spans="1:25" ht="14.45" customHeight="1" x14ac:dyDescent="0.2">
      <c r="A12" s="923" t="s">
        <v>6524</v>
      </c>
      <c r="B12" s="904"/>
      <c r="C12" s="905"/>
      <c r="D12" s="906"/>
      <c r="E12" s="908">
        <v>1</v>
      </c>
      <c r="F12" s="891">
        <v>0.5</v>
      </c>
      <c r="G12" s="892">
        <v>16</v>
      </c>
      <c r="H12" s="887">
        <v>2</v>
      </c>
      <c r="I12" s="888">
        <v>0.99</v>
      </c>
      <c r="J12" s="889">
        <v>2.5</v>
      </c>
      <c r="K12" s="893">
        <v>0.5</v>
      </c>
      <c r="L12" s="890">
        <v>2</v>
      </c>
      <c r="M12" s="890">
        <v>18</v>
      </c>
      <c r="N12" s="894">
        <v>6</v>
      </c>
      <c r="O12" s="890" t="s">
        <v>6510</v>
      </c>
      <c r="P12" s="907" t="s">
        <v>6525</v>
      </c>
      <c r="Q12" s="895">
        <f t="shared" si="0"/>
        <v>2</v>
      </c>
      <c r="R12" s="954">
        <f t="shared" si="0"/>
        <v>0.99</v>
      </c>
      <c r="S12" s="895">
        <f t="shared" si="1"/>
        <v>1</v>
      </c>
      <c r="T12" s="954">
        <f t="shared" si="2"/>
        <v>0.49</v>
      </c>
      <c r="U12" s="961">
        <v>12</v>
      </c>
      <c r="V12" s="904">
        <v>5</v>
      </c>
      <c r="W12" s="904">
        <v>-7</v>
      </c>
      <c r="X12" s="959">
        <v>0.41666666666666669</v>
      </c>
      <c r="Y12" s="957"/>
    </row>
    <row r="13" spans="1:25" ht="14.45" customHeight="1" x14ac:dyDescent="0.2">
      <c r="A13" s="923" t="s">
        <v>6526</v>
      </c>
      <c r="B13" s="904"/>
      <c r="C13" s="905"/>
      <c r="D13" s="906"/>
      <c r="E13" s="908"/>
      <c r="F13" s="891"/>
      <c r="G13" s="892"/>
      <c r="H13" s="887">
        <v>1</v>
      </c>
      <c r="I13" s="888">
        <v>0.64</v>
      </c>
      <c r="J13" s="889">
        <v>2</v>
      </c>
      <c r="K13" s="893">
        <v>0.64</v>
      </c>
      <c r="L13" s="890">
        <v>2</v>
      </c>
      <c r="M13" s="890">
        <v>15</v>
      </c>
      <c r="N13" s="894">
        <v>5</v>
      </c>
      <c r="O13" s="890" t="s">
        <v>6510</v>
      </c>
      <c r="P13" s="907" t="s">
        <v>6527</v>
      </c>
      <c r="Q13" s="895">
        <f t="shared" si="0"/>
        <v>1</v>
      </c>
      <c r="R13" s="954">
        <f t="shared" si="0"/>
        <v>0.64</v>
      </c>
      <c r="S13" s="895">
        <f t="shared" si="1"/>
        <v>1</v>
      </c>
      <c r="T13" s="954">
        <f t="shared" si="2"/>
        <v>0.64</v>
      </c>
      <c r="U13" s="961">
        <v>5</v>
      </c>
      <c r="V13" s="904">
        <v>2</v>
      </c>
      <c r="W13" s="904">
        <v>-3</v>
      </c>
      <c r="X13" s="959">
        <v>0.4</v>
      </c>
      <c r="Y13" s="957"/>
    </row>
    <row r="14" spans="1:25" ht="14.45" customHeight="1" x14ac:dyDescent="0.2">
      <c r="A14" s="923" t="s">
        <v>6528</v>
      </c>
      <c r="B14" s="896">
        <v>1</v>
      </c>
      <c r="C14" s="897">
        <v>0.41</v>
      </c>
      <c r="D14" s="898">
        <v>3</v>
      </c>
      <c r="E14" s="908"/>
      <c r="F14" s="891"/>
      <c r="G14" s="892"/>
      <c r="H14" s="890"/>
      <c r="I14" s="891"/>
      <c r="J14" s="892"/>
      <c r="K14" s="893">
        <v>0.41</v>
      </c>
      <c r="L14" s="890">
        <v>1</v>
      </c>
      <c r="M14" s="890">
        <v>12</v>
      </c>
      <c r="N14" s="894">
        <v>4</v>
      </c>
      <c r="O14" s="890" t="s">
        <v>6510</v>
      </c>
      <c r="P14" s="907" t="s">
        <v>6529</v>
      </c>
      <c r="Q14" s="895">
        <f t="shared" si="0"/>
        <v>-1</v>
      </c>
      <c r="R14" s="954">
        <f t="shared" si="0"/>
        <v>-0.41</v>
      </c>
      <c r="S14" s="895">
        <f t="shared" si="1"/>
        <v>0</v>
      </c>
      <c r="T14" s="954">
        <f t="shared" si="2"/>
        <v>0</v>
      </c>
      <c r="U14" s="961" t="s">
        <v>329</v>
      </c>
      <c r="V14" s="904" t="s">
        <v>329</v>
      </c>
      <c r="W14" s="904" t="s">
        <v>329</v>
      </c>
      <c r="X14" s="959" t="s">
        <v>329</v>
      </c>
      <c r="Y14" s="957"/>
    </row>
    <row r="15" spans="1:25" ht="14.45" customHeight="1" x14ac:dyDescent="0.2">
      <c r="A15" s="923" t="s">
        <v>6530</v>
      </c>
      <c r="B15" s="904">
        <v>9</v>
      </c>
      <c r="C15" s="905">
        <v>6.06</v>
      </c>
      <c r="D15" s="906">
        <v>3.4</v>
      </c>
      <c r="E15" s="887">
        <v>3</v>
      </c>
      <c r="F15" s="888">
        <v>2.02</v>
      </c>
      <c r="G15" s="889">
        <v>3.3</v>
      </c>
      <c r="H15" s="890">
        <v>8</v>
      </c>
      <c r="I15" s="891">
        <v>5.39</v>
      </c>
      <c r="J15" s="892">
        <v>4.8</v>
      </c>
      <c r="K15" s="893">
        <v>0.67</v>
      </c>
      <c r="L15" s="890">
        <v>2</v>
      </c>
      <c r="M15" s="890">
        <v>18</v>
      </c>
      <c r="N15" s="894">
        <v>6</v>
      </c>
      <c r="O15" s="890" t="s">
        <v>6510</v>
      </c>
      <c r="P15" s="907" t="s">
        <v>6531</v>
      </c>
      <c r="Q15" s="895">
        <f t="shared" si="0"/>
        <v>-1</v>
      </c>
      <c r="R15" s="954">
        <f t="shared" si="0"/>
        <v>-0.66999999999999993</v>
      </c>
      <c r="S15" s="895">
        <f t="shared" si="1"/>
        <v>5</v>
      </c>
      <c r="T15" s="954">
        <f t="shared" si="2"/>
        <v>3.3699999999999997</v>
      </c>
      <c r="U15" s="961">
        <v>48</v>
      </c>
      <c r="V15" s="904">
        <v>38.4</v>
      </c>
      <c r="W15" s="904">
        <v>-9.6000000000000014</v>
      </c>
      <c r="X15" s="959">
        <v>0.79999999999999993</v>
      </c>
      <c r="Y15" s="957">
        <v>8</v>
      </c>
    </row>
    <row r="16" spans="1:25" ht="14.45" customHeight="1" x14ac:dyDescent="0.2">
      <c r="A16" s="924" t="s">
        <v>6532</v>
      </c>
      <c r="B16" s="919">
        <v>1</v>
      </c>
      <c r="C16" s="920">
        <v>0.75</v>
      </c>
      <c r="D16" s="909">
        <v>2</v>
      </c>
      <c r="E16" s="921">
        <v>6</v>
      </c>
      <c r="F16" s="922">
        <v>6.54</v>
      </c>
      <c r="G16" s="901">
        <v>3.8</v>
      </c>
      <c r="H16" s="914"/>
      <c r="I16" s="913"/>
      <c r="J16" s="900"/>
      <c r="K16" s="915">
        <v>1.1200000000000001</v>
      </c>
      <c r="L16" s="914">
        <v>3</v>
      </c>
      <c r="M16" s="914">
        <v>27</v>
      </c>
      <c r="N16" s="916">
        <v>9</v>
      </c>
      <c r="O16" s="914" t="s">
        <v>6510</v>
      </c>
      <c r="P16" s="917" t="s">
        <v>6533</v>
      </c>
      <c r="Q16" s="918">
        <f t="shared" si="0"/>
        <v>-1</v>
      </c>
      <c r="R16" s="955">
        <f t="shared" si="0"/>
        <v>-0.75</v>
      </c>
      <c r="S16" s="918">
        <f t="shared" si="1"/>
        <v>-6</v>
      </c>
      <c r="T16" s="955">
        <f t="shared" si="2"/>
        <v>-6.54</v>
      </c>
      <c r="U16" s="962" t="s">
        <v>329</v>
      </c>
      <c r="V16" s="919" t="s">
        <v>329</v>
      </c>
      <c r="W16" s="919" t="s">
        <v>329</v>
      </c>
      <c r="X16" s="960" t="s">
        <v>329</v>
      </c>
      <c r="Y16" s="958"/>
    </row>
    <row r="17" spans="1:25" ht="14.45" customHeight="1" x14ac:dyDescent="0.2">
      <c r="A17" s="924" t="s">
        <v>6534</v>
      </c>
      <c r="B17" s="919"/>
      <c r="C17" s="920"/>
      <c r="D17" s="909"/>
      <c r="E17" s="921">
        <v>1</v>
      </c>
      <c r="F17" s="922">
        <v>2.38</v>
      </c>
      <c r="G17" s="901">
        <v>5</v>
      </c>
      <c r="H17" s="914">
        <v>1</v>
      </c>
      <c r="I17" s="913">
        <v>2.38</v>
      </c>
      <c r="J17" s="900">
        <v>6</v>
      </c>
      <c r="K17" s="915">
        <v>2.38</v>
      </c>
      <c r="L17" s="914">
        <v>3</v>
      </c>
      <c r="M17" s="914">
        <v>30</v>
      </c>
      <c r="N17" s="916">
        <v>10</v>
      </c>
      <c r="O17" s="914" t="s">
        <v>6510</v>
      </c>
      <c r="P17" s="917" t="s">
        <v>6535</v>
      </c>
      <c r="Q17" s="918">
        <f t="shared" si="0"/>
        <v>1</v>
      </c>
      <c r="R17" s="955">
        <f t="shared" si="0"/>
        <v>2.38</v>
      </c>
      <c r="S17" s="918">
        <f t="shared" si="1"/>
        <v>0</v>
      </c>
      <c r="T17" s="955">
        <f t="shared" si="2"/>
        <v>0</v>
      </c>
      <c r="U17" s="962">
        <v>10</v>
      </c>
      <c r="V17" s="919">
        <v>6</v>
      </c>
      <c r="W17" s="919">
        <v>-4</v>
      </c>
      <c r="X17" s="960">
        <v>0.6</v>
      </c>
      <c r="Y17" s="958"/>
    </row>
    <row r="18" spans="1:25" ht="14.45" customHeight="1" x14ac:dyDescent="0.2">
      <c r="A18" s="923" t="s">
        <v>6536</v>
      </c>
      <c r="B18" s="904">
        <v>47</v>
      </c>
      <c r="C18" s="905">
        <v>10.59</v>
      </c>
      <c r="D18" s="906">
        <v>2.4</v>
      </c>
      <c r="E18" s="887">
        <v>51</v>
      </c>
      <c r="F18" s="888">
        <v>11.52</v>
      </c>
      <c r="G18" s="889">
        <v>2.7</v>
      </c>
      <c r="H18" s="890">
        <v>33</v>
      </c>
      <c r="I18" s="891">
        <v>7.43</v>
      </c>
      <c r="J18" s="892">
        <v>2.7</v>
      </c>
      <c r="K18" s="893">
        <v>0.22</v>
      </c>
      <c r="L18" s="890">
        <v>1</v>
      </c>
      <c r="M18" s="890">
        <v>9</v>
      </c>
      <c r="N18" s="894">
        <v>3</v>
      </c>
      <c r="O18" s="890" t="s">
        <v>6510</v>
      </c>
      <c r="P18" s="907" t="s">
        <v>6537</v>
      </c>
      <c r="Q18" s="895">
        <f t="shared" si="0"/>
        <v>-14</v>
      </c>
      <c r="R18" s="954">
        <f t="shared" si="0"/>
        <v>-3.16</v>
      </c>
      <c r="S18" s="895">
        <f t="shared" si="1"/>
        <v>-18</v>
      </c>
      <c r="T18" s="954">
        <f t="shared" si="2"/>
        <v>-4.09</v>
      </c>
      <c r="U18" s="961">
        <v>99</v>
      </c>
      <c r="V18" s="904">
        <v>89.100000000000009</v>
      </c>
      <c r="W18" s="904">
        <v>-9.8999999999999915</v>
      </c>
      <c r="X18" s="959">
        <v>0.90000000000000013</v>
      </c>
      <c r="Y18" s="957">
        <v>7</v>
      </c>
    </row>
    <row r="19" spans="1:25" ht="14.45" customHeight="1" x14ac:dyDescent="0.2">
      <c r="A19" s="924" t="s">
        <v>6538</v>
      </c>
      <c r="B19" s="919">
        <v>10</v>
      </c>
      <c r="C19" s="920">
        <v>2.88</v>
      </c>
      <c r="D19" s="909">
        <v>3.7</v>
      </c>
      <c r="E19" s="921">
        <v>10</v>
      </c>
      <c r="F19" s="922">
        <v>2.58</v>
      </c>
      <c r="G19" s="901">
        <v>2.6</v>
      </c>
      <c r="H19" s="914">
        <v>6</v>
      </c>
      <c r="I19" s="913">
        <v>1.54</v>
      </c>
      <c r="J19" s="900">
        <v>2.7</v>
      </c>
      <c r="K19" s="915">
        <v>0.25</v>
      </c>
      <c r="L19" s="914">
        <v>1</v>
      </c>
      <c r="M19" s="914">
        <v>9</v>
      </c>
      <c r="N19" s="916">
        <v>3</v>
      </c>
      <c r="O19" s="914" t="s">
        <v>6510</v>
      </c>
      <c r="P19" s="917" t="s">
        <v>6539</v>
      </c>
      <c r="Q19" s="918">
        <f t="shared" si="0"/>
        <v>-4</v>
      </c>
      <c r="R19" s="955">
        <f t="shared" si="0"/>
        <v>-1.3399999999999999</v>
      </c>
      <c r="S19" s="918">
        <f t="shared" si="1"/>
        <v>-4</v>
      </c>
      <c r="T19" s="955">
        <f t="shared" si="2"/>
        <v>-1.04</v>
      </c>
      <c r="U19" s="962">
        <v>18</v>
      </c>
      <c r="V19" s="919">
        <v>16.200000000000003</v>
      </c>
      <c r="W19" s="919">
        <v>-1.7999999999999972</v>
      </c>
      <c r="X19" s="960">
        <v>0.90000000000000013</v>
      </c>
      <c r="Y19" s="958">
        <v>1</v>
      </c>
    </row>
    <row r="20" spans="1:25" ht="14.45" customHeight="1" x14ac:dyDescent="0.2">
      <c r="A20" s="924" t="s">
        <v>6540</v>
      </c>
      <c r="B20" s="919">
        <v>2</v>
      </c>
      <c r="C20" s="920">
        <v>0.96</v>
      </c>
      <c r="D20" s="909">
        <v>2.5</v>
      </c>
      <c r="E20" s="921">
        <v>1</v>
      </c>
      <c r="F20" s="922">
        <v>0.48</v>
      </c>
      <c r="G20" s="901">
        <v>3</v>
      </c>
      <c r="H20" s="914">
        <v>3</v>
      </c>
      <c r="I20" s="913">
        <v>1.43</v>
      </c>
      <c r="J20" s="900">
        <v>4.7</v>
      </c>
      <c r="K20" s="915">
        <v>0.48</v>
      </c>
      <c r="L20" s="914">
        <v>2</v>
      </c>
      <c r="M20" s="914">
        <v>15</v>
      </c>
      <c r="N20" s="916">
        <v>5</v>
      </c>
      <c r="O20" s="914" t="s">
        <v>6510</v>
      </c>
      <c r="P20" s="917" t="s">
        <v>6541</v>
      </c>
      <c r="Q20" s="918">
        <f t="shared" si="0"/>
        <v>1</v>
      </c>
      <c r="R20" s="955">
        <f t="shared" si="0"/>
        <v>0.47</v>
      </c>
      <c r="S20" s="918">
        <f t="shared" si="1"/>
        <v>2</v>
      </c>
      <c r="T20" s="955">
        <f t="shared" si="2"/>
        <v>0.95</v>
      </c>
      <c r="U20" s="962">
        <v>15</v>
      </c>
      <c r="V20" s="919">
        <v>14.100000000000001</v>
      </c>
      <c r="W20" s="919">
        <v>-0.89999999999999858</v>
      </c>
      <c r="X20" s="960">
        <v>0.94000000000000006</v>
      </c>
      <c r="Y20" s="958">
        <v>2</v>
      </c>
    </row>
    <row r="21" spans="1:25" ht="14.45" customHeight="1" x14ac:dyDescent="0.2">
      <c r="A21" s="923" t="s">
        <v>6542</v>
      </c>
      <c r="B21" s="904"/>
      <c r="C21" s="905"/>
      <c r="D21" s="906"/>
      <c r="E21" s="887">
        <v>2</v>
      </c>
      <c r="F21" s="888">
        <v>0.68</v>
      </c>
      <c r="G21" s="889">
        <v>2.5</v>
      </c>
      <c r="H21" s="890">
        <v>1</v>
      </c>
      <c r="I21" s="891">
        <v>0.34</v>
      </c>
      <c r="J21" s="892">
        <v>2</v>
      </c>
      <c r="K21" s="893">
        <v>0.34</v>
      </c>
      <c r="L21" s="890">
        <v>1</v>
      </c>
      <c r="M21" s="890">
        <v>12</v>
      </c>
      <c r="N21" s="894">
        <v>4</v>
      </c>
      <c r="O21" s="890" t="s">
        <v>6510</v>
      </c>
      <c r="P21" s="907" t="s">
        <v>6543</v>
      </c>
      <c r="Q21" s="895">
        <f t="shared" si="0"/>
        <v>1</v>
      </c>
      <c r="R21" s="954">
        <f t="shared" si="0"/>
        <v>0.34</v>
      </c>
      <c r="S21" s="895">
        <f t="shared" si="1"/>
        <v>-1</v>
      </c>
      <c r="T21" s="954">
        <f t="shared" si="2"/>
        <v>-0.34</v>
      </c>
      <c r="U21" s="961">
        <v>4</v>
      </c>
      <c r="V21" s="904">
        <v>2</v>
      </c>
      <c r="W21" s="904">
        <v>-2</v>
      </c>
      <c r="X21" s="959">
        <v>0.5</v>
      </c>
      <c r="Y21" s="957"/>
    </row>
    <row r="22" spans="1:25" ht="14.45" customHeight="1" x14ac:dyDescent="0.2">
      <c r="A22" s="924" t="s">
        <v>6544</v>
      </c>
      <c r="B22" s="919">
        <v>1</v>
      </c>
      <c r="C22" s="920">
        <v>0.41</v>
      </c>
      <c r="D22" s="909">
        <v>3</v>
      </c>
      <c r="E22" s="921"/>
      <c r="F22" s="922"/>
      <c r="G22" s="901"/>
      <c r="H22" s="914"/>
      <c r="I22" s="913"/>
      <c r="J22" s="900"/>
      <c r="K22" s="915">
        <v>0.41</v>
      </c>
      <c r="L22" s="914">
        <v>1</v>
      </c>
      <c r="M22" s="914">
        <v>12</v>
      </c>
      <c r="N22" s="916">
        <v>4</v>
      </c>
      <c r="O22" s="914" t="s">
        <v>6510</v>
      </c>
      <c r="P22" s="917" t="s">
        <v>6545</v>
      </c>
      <c r="Q22" s="918">
        <f t="shared" si="0"/>
        <v>-1</v>
      </c>
      <c r="R22" s="955">
        <f t="shared" si="0"/>
        <v>-0.41</v>
      </c>
      <c r="S22" s="918">
        <f t="shared" si="1"/>
        <v>0</v>
      </c>
      <c r="T22" s="955">
        <f t="shared" si="2"/>
        <v>0</v>
      </c>
      <c r="U22" s="962" t="s">
        <v>329</v>
      </c>
      <c r="V22" s="919" t="s">
        <v>329</v>
      </c>
      <c r="W22" s="919" t="s">
        <v>329</v>
      </c>
      <c r="X22" s="960" t="s">
        <v>329</v>
      </c>
      <c r="Y22" s="958"/>
    </row>
    <row r="23" spans="1:25" ht="14.45" customHeight="1" x14ac:dyDescent="0.2">
      <c r="A23" s="923" t="s">
        <v>6546</v>
      </c>
      <c r="B23" s="904"/>
      <c r="C23" s="905"/>
      <c r="D23" s="906"/>
      <c r="E23" s="908"/>
      <c r="F23" s="891"/>
      <c r="G23" s="892"/>
      <c r="H23" s="887">
        <v>3</v>
      </c>
      <c r="I23" s="888">
        <v>8.86</v>
      </c>
      <c r="J23" s="889">
        <v>4.3</v>
      </c>
      <c r="K23" s="893">
        <v>2.95</v>
      </c>
      <c r="L23" s="890">
        <v>2</v>
      </c>
      <c r="M23" s="890">
        <v>18</v>
      </c>
      <c r="N23" s="894">
        <v>6</v>
      </c>
      <c r="O23" s="890" t="s">
        <v>6510</v>
      </c>
      <c r="P23" s="907" t="s">
        <v>6547</v>
      </c>
      <c r="Q23" s="895">
        <f t="shared" si="0"/>
        <v>3</v>
      </c>
      <c r="R23" s="954">
        <f t="shared" si="0"/>
        <v>8.86</v>
      </c>
      <c r="S23" s="895">
        <f t="shared" si="1"/>
        <v>3</v>
      </c>
      <c r="T23" s="954">
        <f t="shared" si="2"/>
        <v>8.86</v>
      </c>
      <c r="U23" s="961">
        <v>18</v>
      </c>
      <c r="V23" s="904">
        <v>12.899999999999999</v>
      </c>
      <c r="W23" s="904">
        <v>-5.1000000000000014</v>
      </c>
      <c r="X23" s="959">
        <v>0.71666666666666656</v>
      </c>
      <c r="Y23" s="957"/>
    </row>
    <row r="24" spans="1:25" ht="14.45" customHeight="1" x14ac:dyDescent="0.2">
      <c r="A24" s="923" t="s">
        <v>6548</v>
      </c>
      <c r="B24" s="896">
        <v>3</v>
      </c>
      <c r="C24" s="897">
        <v>3.01</v>
      </c>
      <c r="D24" s="898">
        <v>2.2999999999999998</v>
      </c>
      <c r="E24" s="908"/>
      <c r="F24" s="891"/>
      <c r="G24" s="892"/>
      <c r="H24" s="890"/>
      <c r="I24" s="891"/>
      <c r="J24" s="892"/>
      <c r="K24" s="893">
        <v>1</v>
      </c>
      <c r="L24" s="890">
        <v>1</v>
      </c>
      <c r="M24" s="890">
        <v>12</v>
      </c>
      <c r="N24" s="894">
        <v>4</v>
      </c>
      <c r="O24" s="890" t="s">
        <v>6510</v>
      </c>
      <c r="P24" s="907" t="s">
        <v>6549</v>
      </c>
      <c r="Q24" s="895">
        <f t="shared" si="0"/>
        <v>-3</v>
      </c>
      <c r="R24" s="954">
        <f t="shared" si="0"/>
        <v>-3.01</v>
      </c>
      <c r="S24" s="895">
        <f t="shared" si="1"/>
        <v>0</v>
      </c>
      <c r="T24" s="954">
        <f t="shared" si="2"/>
        <v>0</v>
      </c>
      <c r="U24" s="961" t="s">
        <v>329</v>
      </c>
      <c r="V24" s="904" t="s">
        <v>329</v>
      </c>
      <c r="W24" s="904" t="s">
        <v>329</v>
      </c>
      <c r="X24" s="959" t="s">
        <v>329</v>
      </c>
      <c r="Y24" s="957"/>
    </row>
    <row r="25" spans="1:25" ht="14.45" customHeight="1" x14ac:dyDescent="0.2">
      <c r="A25" s="923" t="s">
        <v>6550</v>
      </c>
      <c r="B25" s="904"/>
      <c r="C25" s="905"/>
      <c r="D25" s="906"/>
      <c r="E25" s="908"/>
      <c r="F25" s="891"/>
      <c r="G25" s="892"/>
      <c r="H25" s="887">
        <v>1</v>
      </c>
      <c r="I25" s="888">
        <v>5.45</v>
      </c>
      <c r="J25" s="889">
        <v>14</v>
      </c>
      <c r="K25" s="893">
        <v>5.45</v>
      </c>
      <c r="L25" s="890">
        <v>5</v>
      </c>
      <c r="M25" s="890">
        <v>48</v>
      </c>
      <c r="N25" s="894">
        <v>16</v>
      </c>
      <c r="O25" s="890" t="s">
        <v>6510</v>
      </c>
      <c r="P25" s="907" t="s">
        <v>6551</v>
      </c>
      <c r="Q25" s="895">
        <f t="shared" si="0"/>
        <v>1</v>
      </c>
      <c r="R25" s="954">
        <f t="shared" si="0"/>
        <v>5.45</v>
      </c>
      <c r="S25" s="895">
        <f t="shared" si="1"/>
        <v>1</v>
      </c>
      <c r="T25" s="954">
        <f t="shared" si="2"/>
        <v>5.45</v>
      </c>
      <c r="U25" s="961">
        <v>16</v>
      </c>
      <c r="V25" s="904">
        <v>14</v>
      </c>
      <c r="W25" s="904">
        <v>-2</v>
      </c>
      <c r="X25" s="959">
        <v>0.875</v>
      </c>
      <c r="Y25" s="957"/>
    </row>
    <row r="26" spans="1:25" ht="14.45" customHeight="1" x14ac:dyDescent="0.2">
      <c r="A26" s="923" t="s">
        <v>6552</v>
      </c>
      <c r="B26" s="904"/>
      <c r="C26" s="905"/>
      <c r="D26" s="906"/>
      <c r="E26" s="908">
        <v>1</v>
      </c>
      <c r="F26" s="891">
        <v>1.67</v>
      </c>
      <c r="G26" s="892">
        <v>5</v>
      </c>
      <c r="H26" s="887">
        <v>1</v>
      </c>
      <c r="I26" s="888">
        <v>1.67</v>
      </c>
      <c r="J26" s="889">
        <v>3</v>
      </c>
      <c r="K26" s="893">
        <v>1.67</v>
      </c>
      <c r="L26" s="890">
        <v>3</v>
      </c>
      <c r="M26" s="890">
        <v>27</v>
      </c>
      <c r="N26" s="894">
        <v>9</v>
      </c>
      <c r="O26" s="890" t="s">
        <v>6510</v>
      </c>
      <c r="P26" s="907" t="s">
        <v>6553</v>
      </c>
      <c r="Q26" s="895">
        <f t="shared" si="0"/>
        <v>1</v>
      </c>
      <c r="R26" s="954">
        <f t="shared" si="0"/>
        <v>1.67</v>
      </c>
      <c r="S26" s="895">
        <f t="shared" si="1"/>
        <v>0</v>
      </c>
      <c r="T26" s="954">
        <f t="shared" si="2"/>
        <v>0</v>
      </c>
      <c r="U26" s="961">
        <v>9</v>
      </c>
      <c r="V26" s="904">
        <v>3</v>
      </c>
      <c r="W26" s="904">
        <v>-6</v>
      </c>
      <c r="X26" s="959">
        <v>0.33333333333333331</v>
      </c>
      <c r="Y26" s="957"/>
    </row>
    <row r="27" spans="1:25" ht="14.45" customHeight="1" x14ac:dyDescent="0.2">
      <c r="A27" s="923" t="s">
        <v>6554</v>
      </c>
      <c r="B27" s="904">
        <v>4</v>
      </c>
      <c r="C27" s="905">
        <v>1.47</v>
      </c>
      <c r="D27" s="906">
        <v>2.8</v>
      </c>
      <c r="E27" s="887">
        <v>10</v>
      </c>
      <c r="F27" s="888">
        <v>3.65</v>
      </c>
      <c r="G27" s="889">
        <v>4.3</v>
      </c>
      <c r="H27" s="890">
        <v>6</v>
      </c>
      <c r="I27" s="891">
        <v>2.19</v>
      </c>
      <c r="J27" s="892">
        <v>3.8</v>
      </c>
      <c r="K27" s="893">
        <v>0.36</v>
      </c>
      <c r="L27" s="890">
        <v>2</v>
      </c>
      <c r="M27" s="890">
        <v>15</v>
      </c>
      <c r="N27" s="894">
        <v>5</v>
      </c>
      <c r="O27" s="890" t="s">
        <v>6510</v>
      </c>
      <c r="P27" s="907" t="s">
        <v>6555</v>
      </c>
      <c r="Q27" s="895">
        <f t="shared" si="0"/>
        <v>2</v>
      </c>
      <c r="R27" s="954">
        <f t="shared" si="0"/>
        <v>0.72</v>
      </c>
      <c r="S27" s="895">
        <f t="shared" si="1"/>
        <v>-4</v>
      </c>
      <c r="T27" s="954">
        <f t="shared" si="2"/>
        <v>-1.46</v>
      </c>
      <c r="U27" s="961">
        <v>30</v>
      </c>
      <c r="V27" s="904">
        <v>22.799999999999997</v>
      </c>
      <c r="W27" s="904">
        <v>-7.2000000000000028</v>
      </c>
      <c r="X27" s="959">
        <v>0.7599999999999999</v>
      </c>
      <c r="Y27" s="957"/>
    </row>
    <row r="28" spans="1:25" ht="14.45" customHeight="1" x14ac:dyDescent="0.2">
      <c r="A28" s="924" t="s">
        <v>6556</v>
      </c>
      <c r="B28" s="919">
        <v>11</v>
      </c>
      <c r="C28" s="920">
        <v>6.96</v>
      </c>
      <c r="D28" s="909">
        <v>3.8</v>
      </c>
      <c r="E28" s="921">
        <v>16</v>
      </c>
      <c r="F28" s="922">
        <v>9.8000000000000007</v>
      </c>
      <c r="G28" s="901">
        <v>4.8</v>
      </c>
      <c r="H28" s="914">
        <v>15</v>
      </c>
      <c r="I28" s="913">
        <v>9.3800000000000008</v>
      </c>
      <c r="J28" s="900">
        <v>5.5</v>
      </c>
      <c r="K28" s="915">
        <v>0.61</v>
      </c>
      <c r="L28" s="914">
        <v>2</v>
      </c>
      <c r="M28" s="914">
        <v>21</v>
      </c>
      <c r="N28" s="916">
        <v>7</v>
      </c>
      <c r="O28" s="914" t="s">
        <v>6510</v>
      </c>
      <c r="P28" s="917" t="s">
        <v>6557</v>
      </c>
      <c r="Q28" s="918">
        <f t="shared" si="0"/>
        <v>4</v>
      </c>
      <c r="R28" s="955">
        <f t="shared" si="0"/>
        <v>2.4200000000000008</v>
      </c>
      <c r="S28" s="918">
        <f t="shared" si="1"/>
        <v>-1</v>
      </c>
      <c r="T28" s="955">
        <f t="shared" si="2"/>
        <v>-0.41999999999999993</v>
      </c>
      <c r="U28" s="962">
        <v>105</v>
      </c>
      <c r="V28" s="919">
        <v>82.5</v>
      </c>
      <c r="W28" s="919">
        <v>-22.5</v>
      </c>
      <c r="X28" s="960">
        <v>0.7857142857142857</v>
      </c>
      <c r="Y28" s="958">
        <v>9</v>
      </c>
    </row>
    <row r="29" spans="1:25" ht="14.45" customHeight="1" x14ac:dyDescent="0.2">
      <c r="A29" s="923" t="s">
        <v>6558</v>
      </c>
      <c r="B29" s="896">
        <v>1</v>
      </c>
      <c r="C29" s="897">
        <v>0.73</v>
      </c>
      <c r="D29" s="898">
        <v>21</v>
      </c>
      <c r="E29" s="908"/>
      <c r="F29" s="891"/>
      <c r="G29" s="892"/>
      <c r="H29" s="890"/>
      <c r="I29" s="891"/>
      <c r="J29" s="892"/>
      <c r="K29" s="893">
        <v>0.73</v>
      </c>
      <c r="L29" s="890">
        <v>3</v>
      </c>
      <c r="M29" s="890">
        <v>30</v>
      </c>
      <c r="N29" s="894">
        <v>10</v>
      </c>
      <c r="O29" s="890" t="s">
        <v>6510</v>
      </c>
      <c r="P29" s="907" t="s">
        <v>6559</v>
      </c>
      <c r="Q29" s="895">
        <f t="shared" si="0"/>
        <v>-1</v>
      </c>
      <c r="R29" s="954">
        <f t="shared" si="0"/>
        <v>-0.73</v>
      </c>
      <c r="S29" s="895">
        <f t="shared" si="1"/>
        <v>0</v>
      </c>
      <c r="T29" s="954">
        <f t="shared" si="2"/>
        <v>0</v>
      </c>
      <c r="U29" s="961" t="s">
        <v>329</v>
      </c>
      <c r="V29" s="904" t="s">
        <v>329</v>
      </c>
      <c r="W29" s="904" t="s">
        <v>329</v>
      </c>
      <c r="X29" s="959" t="s">
        <v>329</v>
      </c>
      <c r="Y29" s="957"/>
    </row>
    <row r="30" spans="1:25" ht="14.45" customHeight="1" x14ac:dyDescent="0.2">
      <c r="A30" s="923" t="s">
        <v>6560</v>
      </c>
      <c r="B30" s="896">
        <v>2</v>
      </c>
      <c r="C30" s="897">
        <v>1.47</v>
      </c>
      <c r="D30" s="898">
        <v>5</v>
      </c>
      <c r="E30" s="908">
        <v>2</v>
      </c>
      <c r="F30" s="891">
        <v>1.55</v>
      </c>
      <c r="G30" s="892">
        <v>9.5</v>
      </c>
      <c r="H30" s="890">
        <v>3</v>
      </c>
      <c r="I30" s="891">
        <v>2.2000000000000002</v>
      </c>
      <c r="J30" s="892">
        <v>7</v>
      </c>
      <c r="K30" s="893">
        <v>0.73</v>
      </c>
      <c r="L30" s="890">
        <v>2</v>
      </c>
      <c r="M30" s="890">
        <v>21</v>
      </c>
      <c r="N30" s="894">
        <v>7</v>
      </c>
      <c r="O30" s="890" t="s">
        <v>6510</v>
      </c>
      <c r="P30" s="907" t="s">
        <v>6561</v>
      </c>
      <c r="Q30" s="895">
        <f t="shared" si="0"/>
        <v>1</v>
      </c>
      <c r="R30" s="954">
        <f t="shared" si="0"/>
        <v>0.7300000000000002</v>
      </c>
      <c r="S30" s="895">
        <f t="shared" si="1"/>
        <v>1</v>
      </c>
      <c r="T30" s="954">
        <f t="shared" si="2"/>
        <v>0.65000000000000013</v>
      </c>
      <c r="U30" s="961">
        <v>21</v>
      </c>
      <c r="V30" s="904">
        <v>21</v>
      </c>
      <c r="W30" s="904">
        <v>0</v>
      </c>
      <c r="X30" s="959">
        <v>1</v>
      </c>
      <c r="Y30" s="957">
        <v>3</v>
      </c>
    </row>
    <row r="31" spans="1:25" ht="14.45" customHeight="1" x14ac:dyDescent="0.2">
      <c r="A31" s="924" t="s">
        <v>6562</v>
      </c>
      <c r="B31" s="910">
        <v>8</v>
      </c>
      <c r="C31" s="911">
        <v>6.93</v>
      </c>
      <c r="D31" s="899">
        <v>5.3</v>
      </c>
      <c r="E31" s="912">
        <v>3</v>
      </c>
      <c r="F31" s="913">
        <v>2.6</v>
      </c>
      <c r="G31" s="900">
        <v>5.3</v>
      </c>
      <c r="H31" s="914">
        <v>4</v>
      </c>
      <c r="I31" s="913">
        <v>3.53</v>
      </c>
      <c r="J31" s="900">
        <v>6</v>
      </c>
      <c r="K31" s="915">
        <v>0.87</v>
      </c>
      <c r="L31" s="914">
        <v>3</v>
      </c>
      <c r="M31" s="914">
        <v>27</v>
      </c>
      <c r="N31" s="916">
        <v>9</v>
      </c>
      <c r="O31" s="914" t="s">
        <v>6510</v>
      </c>
      <c r="P31" s="917" t="s">
        <v>6563</v>
      </c>
      <c r="Q31" s="918">
        <f t="shared" si="0"/>
        <v>-4</v>
      </c>
      <c r="R31" s="955">
        <f t="shared" si="0"/>
        <v>-3.4</v>
      </c>
      <c r="S31" s="918">
        <f t="shared" si="1"/>
        <v>1</v>
      </c>
      <c r="T31" s="955">
        <f t="shared" si="2"/>
        <v>0.92999999999999972</v>
      </c>
      <c r="U31" s="962">
        <v>36</v>
      </c>
      <c r="V31" s="919">
        <v>24</v>
      </c>
      <c r="W31" s="919">
        <v>-12</v>
      </c>
      <c r="X31" s="960">
        <v>0.66666666666666663</v>
      </c>
      <c r="Y31" s="958"/>
    </row>
    <row r="32" spans="1:25" ht="14.45" customHeight="1" x14ac:dyDescent="0.2">
      <c r="A32" s="924" t="s">
        <v>6564</v>
      </c>
      <c r="B32" s="910">
        <v>1</v>
      </c>
      <c r="C32" s="911">
        <v>1.3</v>
      </c>
      <c r="D32" s="899">
        <v>9</v>
      </c>
      <c r="E32" s="912"/>
      <c r="F32" s="913"/>
      <c r="G32" s="900"/>
      <c r="H32" s="914">
        <v>2</v>
      </c>
      <c r="I32" s="913">
        <v>1.98</v>
      </c>
      <c r="J32" s="900">
        <v>5.5</v>
      </c>
      <c r="K32" s="915">
        <v>1.3</v>
      </c>
      <c r="L32" s="914">
        <v>4</v>
      </c>
      <c r="M32" s="914">
        <v>33</v>
      </c>
      <c r="N32" s="916">
        <v>11</v>
      </c>
      <c r="O32" s="914" t="s">
        <v>6510</v>
      </c>
      <c r="P32" s="917" t="s">
        <v>6565</v>
      </c>
      <c r="Q32" s="918">
        <f t="shared" si="0"/>
        <v>1</v>
      </c>
      <c r="R32" s="955">
        <f t="shared" si="0"/>
        <v>0.67999999999999994</v>
      </c>
      <c r="S32" s="918">
        <f t="shared" si="1"/>
        <v>2</v>
      </c>
      <c r="T32" s="955">
        <f t="shared" si="2"/>
        <v>1.98</v>
      </c>
      <c r="U32" s="962">
        <v>22</v>
      </c>
      <c r="V32" s="919">
        <v>11</v>
      </c>
      <c r="W32" s="919">
        <v>-11</v>
      </c>
      <c r="X32" s="960">
        <v>0.5</v>
      </c>
      <c r="Y32" s="958"/>
    </row>
    <row r="33" spans="1:25" ht="14.45" customHeight="1" x14ac:dyDescent="0.2">
      <c r="A33" s="923" t="s">
        <v>6566</v>
      </c>
      <c r="B33" s="904">
        <v>1</v>
      </c>
      <c r="C33" s="905">
        <v>0.42</v>
      </c>
      <c r="D33" s="906">
        <v>2</v>
      </c>
      <c r="E33" s="887">
        <v>3</v>
      </c>
      <c r="F33" s="888">
        <v>1.25</v>
      </c>
      <c r="G33" s="889">
        <v>2</v>
      </c>
      <c r="H33" s="890"/>
      <c r="I33" s="891"/>
      <c r="J33" s="892"/>
      <c r="K33" s="893">
        <v>0.42</v>
      </c>
      <c r="L33" s="890">
        <v>2</v>
      </c>
      <c r="M33" s="890">
        <v>15</v>
      </c>
      <c r="N33" s="894">
        <v>5</v>
      </c>
      <c r="O33" s="890" t="s">
        <v>6510</v>
      </c>
      <c r="P33" s="907" t="s">
        <v>6567</v>
      </c>
      <c r="Q33" s="895">
        <f t="shared" si="0"/>
        <v>-1</v>
      </c>
      <c r="R33" s="954">
        <f t="shared" si="0"/>
        <v>-0.42</v>
      </c>
      <c r="S33" s="895">
        <f t="shared" si="1"/>
        <v>-3</v>
      </c>
      <c r="T33" s="954">
        <f t="shared" si="2"/>
        <v>-1.25</v>
      </c>
      <c r="U33" s="961" t="s">
        <v>329</v>
      </c>
      <c r="V33" s="904" t="s">
        <v>329</v>
      </c>
      <c r="W33" s="904" t="s">
        <v>329</v>
      </c>
      <c r="X33" s="959" t="s">
        <v>329</v>
      </c>
      <c r="Y33" s="957"/>
    </row>
    <row r="34" spans="1:25" ht="14.45" customHeight="1" x14ac:dyDescent="0.2">
      <c r="A34" s="924" t="s">
        <v>6568</v>
      </c>
      <c r="B34" s="919">
        <v>1</v>
      </c>
      <c r="C34" s="920">
        <v>0.56000000000000005</v>
      </c>
      <c r="D34" s="909">
        <v>2</v>
      </c>
      <c r="E34" s="921">
        <v>1</v>
      </c>
      <c r="F34" s="922">
        <v>0.56000000000000005</v>
      </c>
      <c r="G34" s="901">
        <v>5</v>
      </c>
      <c r="H34" s="914">
        <v>1</v>
      </c>
      <c r="I34" s="913">
        <v>0.56000000000000005</v>
      </c>
      <c r="J34" s="900">
        <v>2</v>
      </c>
      <c r="K34" s="915">
        <v>0.56000000000000005</v>
      </c>
      <c r="L34" s="914">
        <v>2</v>
      </c>
      <c r="M34" s="914">
        <v>21</v>
      </c>
      <c r="N34" s="916">
        <v>7</v>
      </c>
      <c r="O34" s="914" t="s">
        <v>6510</v>
      </c>
      <c r="P34" s="917" t="s">
        <v>6569</v>
      </c>
      <c r="Q34" s="918">
        <f t="shared" si="0"/>
        <v>0</v>
      </c>
      <c r="R34" s="955">
        <f t="shared" si="0"/>
        <v>0</v>
      </c>
      <c r="S34" s="918">
        <f t="shared" si="1"/>
        <v>0</v>
      </c>
      <c r="T34" s="955">
        <f t="shared" si="2"/>
        <v>0</v>
      </c>
      <c r="U34" s="962">
        <v>7</v>
      </c>
      <c r="V34" s="919">
        <v>2</v>
      </c>
      <c r="W34" s="919">
        <v>-5</v>
      </c>
      <c r="X34" s="960">
        <v>0.2857142857142857</v>
      </c>
      <c r="Y34" s="958"/>
    </row>
    <row r="35" spans="1:25" ht="14.45" customHeight="1" x14ac:dyDescent="0.2">
      <c r="A35" s="924" t="s">
        <v>6570</v>
      </c>
      <c r="B35" s="919"/>
      <c r="C35" s="920"/>
      <c r="D35" s="909"/>
      <c r="E35" s="921"/>
      <c r="F35" s="922"/>
      <c r="G35" s="901"/>
      <c r="H35" s="914">
        <v>1</v>
      </c>
      <c r="I35" s="913">
        <v>0.82</v>
      </c>
      <c r="J35" s="900">
        <v>7</v>
      </c>
      <c r="K35" s="915">
        <v>0.82</v>
      </c>
      <c r="L35" s="914">
        <v>3</v>
      </c>
      <c r="M35" s="914">
        <v>24</v>
      </c>
      <c r="N35" s="916">
        <v>8</v>
      </c>
      <c r="O35" s="914" t="s">
        <v>6510</v>
      </c>
      <c r="P35" s="917" t="s">
        <v>6571</v>
      </c>
      <c r="Q35" s="918">
        <f t="shared" si="0"/>
        <v>1</v>
      </c>
      <c r="R35" s="955">
        <f t="shared" si="0"/>
        <v>0.82</v>
      </c>
      <c r="S35" s="918">
        <f t="shared" si="1"/>
        <v>1</v>
      </c>
      <c r="T35" s="955">
        <f t="shared" si="2"/>
        <v>0.82</v>
      </c>
      <c r="U35" s="962">
        <v>8</v>
      </c>
      <c r="V35" s="919">
        <v>7</v>
      </c>
      <c r="W35" s="919">
        <v>-1</v>
      </c>
      <c r="X35" s="960">
        <v>0.875</v>
      </c>
      <c r="Y35" s="958"/>
    </row>
    <row r="36" spans="1:25" ht="14.45" customHeight="1" x14ac:dyDescent="0.2">
      <c r="A36" s="923" t="s">
        <v>6572</v>
      </c>
      <c r="B36" s="904"/>
      <c r="C36" s="905"/>
      <c r="D36" s="906"/>
      <c r="E36" s="887">
        <v>1</v>
      </c>
      <c r="F36" s="888">
        <v>7.01</v>
      </c>
      <c r="G36" s="889">
        <v>6</v>
      </c>
      <c r="H36" s="890"/>
      <c r="I36" s="891"/>
      <c r="J36" s="892"/>
      <c r="K36" s="893">
        <v>7.01</v>
      </c>
      <c r="L36" s="890">
        <v>5</v>
      </c>
      <c r="M36" s="890">
        <v>42</v>
      </c>
      <c r="N36" s="894">
        <v>14</v>
      </c>
      <c r="O36" s="890" t="s">
        <v>6510</v>
      </c>
      <c r="P36" s="907" t="s">
        <v>6573</v>
      </c>
      <c r="Q36" s="895">
        <f t="shared" si="0"/>
        <v>0</v>
      </c>
      <c r="R36" s="954">
        <f t="shared" si="0"/>
        <v>0</v>
      </c>
      <c r="S36" s="895">
        <f t="shared" si="1"/>
        <v>-1</v>
      </c>
      <c r="T36" s="954">
        <f t="shared" si="2"/>
        <v>-7.01</v>
      </c>
      <c r="U36" s="961" t="s">
        <v>329</v>
      </c>
      <c r="V36" s="904" t="s">
        <v>329</v>
      </c>
      <c r="W36" s="904" t="s">
        <v>329</v>
      </c>
      <c r="X36" s="959" t="s">
        <v>329</v>
      </c>
      <c r="Y36" s="957"/>
    </row>
    <row r="37" spans="1:25" ht="14.45" customHeight="1" x14ac:dyDescent="0.2">
      <c r="A37" s="923" t="s">
        <v>6574</v>
      </c>
      <c r="B37" s="904"/>
      <c r="C37" s="905"/>
      <c r="D37" s="906"/>
      <c r="E37" s="908">
        <v>1</v>
      </c>
      <c r="F37" s="891">
        <v>2.12</v>
      </c>
      <c r="G37" s="892">
        <v>3</v>
      </c>
      <c r="H37" s="887">
        <v>1</v>
      </c>
      <c r="I37" s="888">
        <v>2.12</v>
      </c>
      <c r="J37" s="889">
        <v>3</v>
      </c>
      <c r="K37" s="893">
        <v>2.12</v>
      </c>
      <c r="L37" s="890">
        <v>3</v>
      </c>
      <c r="M37" s="890">
        <v>24</v>
      </c>
      <c r="N37" s="894">
        <v>8</v>
      </c>
      <c r="O37" s="890" t="s">
        <v>6510</v>
      </c>
      <c r="P37" s="907" t="s">
        <v>6575</v>
      </c>
      <c r="Q37" s="895">
        <f t="shared" si="0"/>
        <v>1</v>
      </c>
      <c r="R37" s="954">
        <f t="shared" si="0"/>
        <v>2.12</v>
      </c>
      <c r="S37" s="895">
        <f t="shared" si="1"/>
        <v>0</v>
      </c>
      <c r="T37" s="954">
        <f t="shared" si="2"/>
        <v>0</v>
      </c>
      <c r="U37" s="961">
        <v>8</v>
      </c>
      <c r="V37" s="904">
        <v>3</v>
      </c>
      <c r="W37" s="904">
        <v>-5</v>
      </c>
      <c r="X37" s="959">
        <v>0.375</v>
      </c>
      <c r="Y37" s="957"/>
    </row>
    <row r="38" spans="1:25" ht="14.45" customHeight="1" x14ac:dyDescent="0.2">
      <c r="A38" s="924" t="s">
        <v>6576</v>
      </c>
      <c r="B38" s="919"/>
      <c r="C38" s="920"/>
      <c r="D38" s="909"/>
      <c r="E38" s="912">
        <v>1</v>
      </c>
      <c r="F38" s="913">
        <v>2.86</v>
      </c>
      <c r="G38" s="900">
        <v>5</v>
      </c>
      <c r="H38" s="921"/>
      <c r="I38" s="922"/>
      <c r="J38" s="901"/>
      <c r="K38" s="915">
        <v>2.86</v>
      </c>
      <c r="L38" s="914">
        <v>4</v>
      </c>
      <c r="M38" s="914">
        <v>36</v>
      </c>
      <c r="N38" s="916">
        <v>12</v>
      </c>
      <c r="O38" s="914" t="s">
        <v>6510</v>
      </c>
      <c r="P38" s="917" t="s">
        <v>6577</v>
      </c>
      <c r="Q38" s="918">
        <f t="shared" si="0"/>
        <v>0</v>
      </c>
      <c r="R38" s="955">
        <f t="shared" si="0"/>
        <v>0</v>
      </c>
      <c r="S38" s="918">
        <f t="shared" si="1"/>
        <v>-1</v>
      </c>
      <c r="T38" s="955">
        <f t="shared" si="2"/>
        <v>-2.86</v>
      </c>
      <c r="U38" s="962" t="s">
        <v>329</v>
      </c>
      <c r="V38" s="919" t="s">
        <v>329</v>
      </c>
      <c r="W38" s="919" t="s">
        <v>329</v>
      </c>
      <c r="X38" s="960" t="s">
        <v>329</v>
      </c>
      <c r="Y38" s="958"/>
    </row>
    <row r="39" spans="1:25" ht="14.45" customHeight="1" x14ac:dyDescent="0.2">
      <c r="A39" s="924" t="s">
        <v>6578</v>
      </c>
      <c r="B39" s="919"/>
      <c r="C39" s="920"/>
      <c r="D39" s="909"/>
      <c r="E39" s="912"/>
      <c r="F39" s="913"/>
      <c r="G39" s="900"/>
      <c r="H39" s="921">
        <v>1</v>
      </c>
      <c r="I39" s="922">
        <v>3.81</v>
      </c>
      <c r="J39" s="901">
        <v>5</v>
      </c>
      <c r="K39" s="915">
        <v>3.81</v>
      </c>
      <c r="L39" s="914">
        <v>4</v>
      </c>
      <c r="M39" s="914">
        <v>39</v>
      </c>
      <c r="N39" s="916">
        <v>13</v>
      </c>
      <c r="O39" s="914" t="s">
        <v>6510</v>
      </c>
      <c r="P39" s="917" t="s">
        <v>6579</v>
      </c>
      <c r="Q39" s="918">
        <f t="shared" si="0"/>
        <v>1</v>
      </c>
      <c r="R39" s="955">
        <f t="shared" si="0"/>
        <v>3.81</v>
      </c>
      <c r="S39" s="918">
        <f t="shared" si="1"/>
        <v>1</v>
      </c>
      <c r="T39" s="955">
        <f t="shared" si="2"/>
        <v>3.81</v>
      </c>
      <c r="U39" s="962">
        <v>13</v>
      </c>
      <c r="V39" s="919">
        <v>5</v>
      </c>
      <c r="W39" s="919">
        <v>-8</v>
      </c>
      <c r="X39" s="960">
        <v>0.38461538461538464</v>
      </c>
      <c r="Y39" s="958"/>
    </row>
    <row r="40" spans="1:25" ht="14.45" customHeight="1" x14ac:dyDescent="0.2">
      <c r="A40" s="923" t="s">
        <v>6580</v>
      </c>
      <c r="B40" s="904"/>
      <c r="C40" s="905"/>
      <c r="D40" s="906"/>
      <c r="E40" s="887">
        <v>1</v>
      </c>
      <c r="F40" s="888">
        <v>3.52</v>
      </c>
      <c r="G40" s="889">
        <v>9</v>
      </c>
      <c r="H40" s="890"/>
      <c r="I40" s="891"/>
      <c r="J40" s="892"/>
      <c r="K40" s="893">
        <v>3.52</v>
      </c>
      <c r="L40" s="890">
        <v>7</v>
      </c>
      <c r="M40" s="890">
        <v>63</v>
      </c>
      <c r="N40" s="894">
        <v>21</v>
      </c>
      <c r="O40" s="890" t="s">
        <v>6510</v>
      </c>
      <c r="P40" s="907" t="s">
        <v>6581</v>
      </c>
      <c r="Q40" s="895">
        <f t="shared" si="0"/>
        <v>0</v>
      </c>
      <c r="R40" s="954">
        <f t="shared" si="0"/>
        <v>0</v>
      </c>
      <c r="S40" s="895">
        <f t="shared" si="1"/>
        <v>-1</v>
      </c>
      <c r="T40" s="954">
        <f t="shared" si="2"/>
        <v>-3.52</v>
      </c>
      <c r="U40" s="961" t="s">
        <v>329</v>
      </c>
      <c r="V40" s="904" t="s">
        <v>329</v>
      </c>
      <c r="W40" s="904" t="s">
        <v>329</v>
      </c>
      <c r="X40" s="959" t="s">
        <v>329</v>
      </c>
      <c r="Y40" s="957"/>
    </row>
    <row r="41" spans="1:25" ht="14.45" customHeight="1" x14ac:dyDescent="0.2">
      <c r="A41" s="923" t="s">
        <v>6582</v>
      </c>
      <c r="B41" s="896">
        <v>1</v>
      </c>
      <c r="C41" s="897">
        <v>6.81</v>
      </c>
      <c r="D41" s="898">
        <v>9</v>
      </c>
      <c r="E41" s="908"/>
      <c r="F41" s="891"/>
      <c r="G41" s="892"/>
      <c r="H41" s="890"/>
      <c r="I41" s="891"/>
      <c r="J41" s="892"/>
      <c r="K41" s="893">
        <v>7.2</v>
      </c>
      <c r="L41" s="890">
        <v>2</v>
      </c>
      <c r="M41" s="890">
        <v>18</v>
      </c>
      <c r="N41" s="894">
        <v>6</v>
      </c>
      <c r="O41" s="890" t="s">
        <v>4959</v>
      </c>
      <c r="P41" s="907" t="s">
        <v>6583</v>
      </c>
      <c r="Q41" s="895">
        <f t="shared" si="0"/>
        <v>-1</v>
      </c>
      <c r="R41" s="954">
        <f t="shared" si="0"/>
        <v>-6.81</v>
      </c>
      <c r="S41" s="895">
        <f t="shared" si="1"/>
        <v>0</v>
      </c>
      <c r="T41" s="954">
        <f t="shared" si="2"/>
        <v>0</v>
      </c>
      <c r="U41" s="961" t="s">
        <v>329</v>
      </c>
      <c r="V41" s="904" t="s">
        <v>329</v>
      </c>
      <c r="W41" s="904" t="s">
        <v>329</v>
      </c>
      <c r="X41" s="959" t="s">
        <v>329</v>
      </c>
      <c r="Y41" s="957"/>
    </row>
    <row r="42" spans="1:25" ht="14.45" customHeight="1" x14ac:dyDescent="0.2">
      <c r="A42" s="923" t="s">
        <v>6584</v>
      </c>
      <c r="B42" s="896">
        <v>1</v>
      </c>
      <c r="C42" s="897">
        <v>0.54</v>
      </c>
      <c r="D42" s="898">
        <v>10</v>
      </c>
      <c r="E42" s="908"/>
      <c r="F42" s="891"/>
      <c r="G42" s="892"/>
      <c r="H42" s="890"/>
      <c r="I42" s="891"/>
      <c r="J42" s="892"/>
      <c r="K42" s="893">
        <v>0.54</v>
      </c>
      <c r="L42" s="890">
        <v>3</v>
      </c>
      <c r="M42" s="890">
        <v>24</v>
      </c>
      <c r="N42" s="894">
        <v>8</v>
      </c>
      <c r="O42" s="890" t="s">
        <v>6510</v>
      </c>
      <c r="P42" s="907" t="s">
        <v>6585</v>
      </c>
      <c r="Q42" s="895">
        <f t="shared" si="0"/>
        <v>-1</v>
      </c>
      <c r="R42" s="954">
        <f t="shared" si="0"/>
        <v>-0.54</v>
      </c>
      <c r="S42" s="895">
        <f t="shared" si="1"/>
        <v>0</v>
      </c>
      <c r="T42" s="954">
        <f t="shared" si="2"/>
        <v>0</v>
      </c>
      <c r="U42" s="961" t="s">
        <v>329</v>
      </c>
      <c r="V42" s="904" t="s">
        <v>329</v>
      </c>
      <c r="W42" s="904" t="s">
        <v>329</v>
      </c>
      <c r="X42" s="959" t="s">
        <v>329</v>
      </c>
      <c r="Y42" s="957"/>
    </row>
    <row r="43" spans="1:25" ht="14.45" customHeight="1" x14ac:dyDescent="0.2">
      <c r="A43" s="923" t="s">
        <v>6586</v>
      </c>
      <c r="B43" s="904">
        <v>1</v>
      </c>
      <c r="C43" s="905">
        <v>3.01</v>
      </c>
      <c r="D43" s="906">
        <v>4</v>
      </c>
      <c r="E43" s="908"/>
      <c r="F43" s="891"/>
      <c r="G43" s="892"/>
      <c r="H43" s="887">
        <v>1</v>
      </c>
      <c r="I43" s="888">
        <v>3.01</v>
      </c>
      <c r="J43" s="889">
        <v>11</v>
      </c>
      <c r="K43" s="893">
        <v>3.01</v>
      </c>
      <c r="L43" s="890">
        <v>4</v>
      </c>
      <c r="M43" s="890">
        <v>33</v>
      </c>
      <c r="N43" s="894">
        <v>11</v>
      </c>
      <c r="O43" s="890" t="s">
        <v>6510</v>
      </c>
      <c r="P43" s="907" t="s">
        <v>6587</v>
      </c>
      <c r="Q43" s="895">
        <f t="shared" si="0"/>
        <v>0</v>
      </c>
      <c r="R43" s="954">
        <f t="shared" si="0"/>
        <v>0</v>
      </c>
      <c r="S43" s="895">
        <f t="shared" si="1"/>
        <v>1</v>
      </c>
      <c r="T43" s="954">
        <f t="shared" si="2"/>
        <v>3.01</v>
      </c>
      <c r="U43" s="961">
        <v>11</v>
      </c>
      <c r="V43" s="904">
        <v>11</v>
      </c>
      <c r="W43" s="904">
        <v>0</v>
      </c>
      <c r="X43" s="959">
        <v>1</v>
      </c>
      <c r="Y43" s="957"/>
    </row>
    <row r="44" spans="1:25" ht="14.45" customHeight="1" x14ac:dyDescent="0.2">
      <c r="A44" s="923" t="s">
        <v>6588</v>
      </c>
      <c r="B44" s="904"/>
      <c r="C44" s="905"/>
      <c r="D44" s="906"/>
      <c r="E44" s="887">
        <v>1</v>
      </c>
      <c r="F44" s="888">
        <v>1.64</v>
      </c>
      <c r="G44" s="889">
        <v>9</v>
      </c>
      <c r="H44" s="890"/>
      <c r="I44" s="891"/>
      <c r="J44" s="892"/>
      <c r="K44" s="893">
        <v>1.64</v>
      </c>
      <c r="L44" s="890">
        <v>3</v>
      </c>
      <c r="M44" s="890">
        <v>27</v>
      </c>
      <c r="N44" s="894">
        <v>9</v>
      </c>
      <c r="O44" s="890" t="s">
        <v>6510</v>
      </c>
      <c r="P44" s="907" t="s">
        <v>6589</v>
      </c>
      <c r="Q44" s="895">
        <f t="shared" si="0"/>
        <v>0</v>
      </c>
      <c r="R44" s="954">
        <f t="shared" si="0"/>
        <v>0</v>
      </c>
      <c r="S44" s="895">
        <f t="shared" si="1"/>
        <v>-1</v>
      </c>
      <c r="T44" s="954">
        <f t="shared" si="2"/>
        <v>-1.64</v>
      </c>
      <c r="U44" s="961" t="s">
        <v>329</v>
      </c>
      <c r="V44" s="904" t="s">
        <v>329</v>
      </c>
      <c r="W44" s="904" t="s">
        <v>329</v>
      </c>
      <c r="X44" s="959" t="s">
        <v>329</v>
      </c>
      <c r="Y44" s="957"/>
    </row>
    <row r="45" spans="1:25" ht="14.45" customHeight="1" x14ac:dyDescent="0.2">
      <c r="A45" s="923" t="s">
        <v>6590</v>
      </c>
      <c r="B45" s="904"/>
      <c r="C45" s="905"/>
      <c r="D45" s="906"/>
      <c r="E45" s="887">
        <v>1</v>
      </c>
      <c r="F45" s="888">
        <v>0.31</v>
      </c>
      <c r="G45" s="889">
        <v>3</v>
      </c>
      <c r="H45" s="890"/>
      <c r="I45" s="891"/>
      <c r="J45" s="892"/>
      <c r="K45" s="893">
        <v>0.31</v>
      </c>
      <c r="L45" s="890">
        <v>1</v>
      </c>
      <c r="M45" s="890">
        <v>12</v>
      </c>
      <c r="N45" s="894">
        <v>4</v>
      </c>
      <c r="O45" s="890" t="s">
        <v>6510</v>
      </c>
      <c r="P45" s="907" t="s">
        <v>6591</v>
      </c>
      <c r="Q45" s="895">
        <f t="shared" si="0"/>
        <v>0</v>
      </c>
      <c r="R45" s="954">
        <f t="shared" si="0"/>
        <v>0</v>
      </c>
      <c r="S45" s="895">
        <f t="shared" si="1"/>
        <v>-1</v>
      </c>
      <c r="T45" s="954">
        <f t="shared" si="2"/>
        <v>-0.31</v>
      </c>
      <c r="U45" s="961" t="s">
        <v>329</v>
      </c>
      <c r="V45" s="904" t="s">
        <v>329</v>
      </c>
      <c r="W45" s="904" t="s">
        <v>329</v>
      </c>
      <c r="X45" s="959" t="s">
        <v>329</v>
      </c>
      <c r="Y45" s="957"/>
    </row>
    <row r="46" spans="1:25" ht="14.45" customHeight="1" x14ac:dyDescent="0.2">
      <c r="A46" s="923" t="s">
        <v>6592</v>
      </c>
      <c r="B46" s="904"/>
      <c r="C46" s="905"/>
      <c r="D46" s="906"/>
      <c r="E46" s="887">
        <v>1</v>
      </c>
      <c r="F46" s="888">
        <v>0.47</v>
      </c>
      <c r="G46" s="889">
        <v>2</v>
      </c>
      <c r="H46" s="890"/>
      <c r="I46" s="891"/>
      <c r="J46" s="892"/>
      <c r="K46" s="893">
        <v>0.47</v>
      </c>
      <c r="L46" s="890">
        <v>2</v>
      </c>
      <c r="M46" s="890">
        <v>18</v>
      </c>
      <c r="N46" s="894">
        <v>6</v>
      </c>
      <c r="O46" s="890" t="s">
        <v>6510</v>
      </c>
      <c r="P46" s="907" t="s">
        <v>6593</v>
      </c>
      <c r="Q46" s="895">
        <f t="shared" si="0"/>
        <v>0</v>
      </c>
      <c r="R46" s="954">
        <f t="shared" si="0"/>
        <v>0</v>
      </c>
      <c r="S46" s="895">
        <f t="shared" si="1"/>
        <v>-1</v>
      </c>
      <c r="T46" s="954">
        <f t="shared" si="2"/>
        <v>-0.47</v>
      </c>
      <c r="U46" s="961" t="s">
        <v>329</v>
      </c>
      <c r="V46" s="904" t="s">
        <v>329</v>
      </c>
      <c r="W46" s="904" t="s">
        <v>329</v>
      </c>
      <c r="X46" s="959" t="s">
        <v>329</v>
      </c>
      <c r="Y46" s="957"/>
    </row>
    <row r="47" spans="1:25" ht="14.45" customHeight="1" x14ac:dyDescent="0.2">
      <c r="A47" s="923" t="s">
        <v>6594</v>
      </c>
      <c r="B47" s="896">
        <v>1</v>
      </c>
      <c r="C47" s="897">
        <v>0.44</v>
      </c>
      <c r="D47" s="898">
        <v>5</v>
      </c>
      <c r="E47" s="908"/>
      <c r="F47" s="891"/>
      <c r="G47" s="892"/>
      <c r="H47" s="890"/>
      <c r="I47" s="891"/>
      <c r="J47" s="892"/>
      <c r="K47" s="893">
        <v>0.44</v>
      </c>
      <c r="L47" s="890">
        <v>2</v>
      </c>
      <c r="M47" s="890">
        <v>18</v>
      </c>
      <c r="N47" s="894">
        <v>6</v>
      </c>
      <c r="O47" s="890" t="s">
        <v>6510</v>
      </c>
      <c r="P47" s="907" t="s">
        <v>6595</v>
      </c>
      <c r="Q47" s="895">
        <f t="shared" si="0"/>
        <v>-1</v>
      </c>
      <c r="R47" s="954">
        <f t="shared" si="0"/>
        <v>-0.44</v>
      </c>
      <c r="S47" s="895">
        <f t="shared" si="1"/>
        <v>0</v>
      </c>
      <c r="T47" s="954">
        <f t="shared" si="2"/>
        <v>0</v>
      </c>
      <c r="U47" s="961" t="s">
        <v>329</v>
      </c>
      <c r="V47" s="904" t="s">
        <v>329</v>
      </c>
      <c r="W47" s="904" t="s">
        <v>329</v>
      </c>
      <c r="X47" s="959" t="s">
        <v>329</v>
      </c>
      <c r="Y47" s="957"/>
    </row>
    <row r="48" spans="1:25" ht="14.45" customHeight="1" x14ac:dyDescent="0.2">
      <c r="A48" s="924" t="s">
        <v>6596</v>
      </c>
      <c r="B48" s="910">
        <v>1</v>
      </c>
      <c r="C48" s="911">
        <v>0.32</v>
      </c>
      <c r="D48" s="899">
        <v>1</v>
      </c>
      <c r="E48" s="912"/>
      <c r="F48" s="913"/>
      <c r="G48" s="900"/>
      <c r="H48" s="914">
        <v>1</v>
      </c>
      <c r="I48" s="913">
        <v>1.06</v>
      </c>
      <c r="J48" s="900">
        <v>8</v>
      </c>
      <c r="K48" s="915">
        <v>1.06</v>
      </c>
      <c r="L48" s="914">
        <v>4</v>
      </c>
      <c r="M48" s="914">
        <v>33</v>
      </c>
      <c r="N48" s="916">
        <v>11</v>
      </c>
      <c r="O48" s="914" t="s">
        <v>6510</v>
      </c>
      <c r="P48" s="917" t="s">
        <v>6595</v>
      </c>
      <c r="Q48" s="918">
        <f t="shared" si="0"/>
        <v>0</v>
      </c>
      <c r="R48" s="955">
        <f t="shared" si="0"/>
        <v>0.74</v>
      </c>
      <c r="S48" s="918">
        <f t="shared" si="1"/>
        <v>1</v>
      </c>
      <c r="T48" s="955">
        <f t="shared" si="2"/>
        <v>1.06</v>
      </c>
      <c r="U48" s="962">
        <v>11</v>
      </c>
      <c r="V48" s="919">
        <v>8</v>
      </c>
      <c r="W48" s="919">
        <v>-3</v>
      </c>
      <c r="X48" s="960">
        <v>0.72727272727272729</v>
      </c>
      <c r="Y48" s="958"/>
    </row>
    <row r="49" spans="1:25" ht="14.45" customHeight="1" x14ac:dyDescent="0.2">
      <c r="A49" s="923" t="s">
        <v>6597</v>
      </c>
      <c r="B49" s="904"/>
      <c r="C49" s="905"/>
      <c r="D49" s="906"/>
      <c r="E49" s="887">
        <v>1</v>
      </c>
      <c r="F49" s="888">
        <v>3.9</v>
      </c>
      <c r="G49" s="889">
        <v>13</v>
      </c>
      <c r="H49" s="890">
        <v>1</v>
      </c>
      <c r="I49" s="891">
        <v>4.99</v>
      </c>
      <c r="J49" s="902">
        <v>12</v>
      </c>
      <c r="K49" s="893">
        <v>4.99</v>
      </c>
      <c r="L49" s="890">
        <v>3</v>
      </c>
      <c r="M49" s="890">
        <v>27</v>
      </c>
      <c r="N49" s="894">
        <v>9</v>
      </c>
      <c r="O49" s="890" t="s">
        <v>6510</v>
      </c>
      <c r="P49" s="907" t="s">
        <v>6598</v>
      </c>
      <c r="Q49" s="895">
        <f t="shared" si="0"/>
        <v>1</v>
      </c>
      <c r="R49" s="954">
        <f t="shared" si="0"/>
        <v>4.99</v>
      </c>
      <c r="S49" s="895">
        <f t="shared" si="1"/>
        <v>0</v>
      </c>
      <c r="T49" s="954">
        <f t="shared" si="2"/>
        <v>1.0900000000000003</v>
      </c>
      <c r="U49" s="961">
        <v>9</v>
      </c>
      <c r="V49" s="904">
        <v>12</v>
      </c>
      <c r="W49" s="904">
        <v>3</v>
      </c>
      <c r="X49" s="959">
        <v>1.3333333333333333</v>
      </c>
      <c r="Y49" s="957">
        <v>3</v>
      </c>
    </row>
    <row r="50" spans="1:25" ht="14.45" customHeight="1" x14ac:dyDescent="0.2">
      <c r="A50" s="924" t="s">
        <v>6599</v>
      </c>
      <c r="B50" s="919"/>
      <c r="C50" s="920"/>
      <c r="D50" s="909"/>
      <c r="E50" s="921">
        <v>3</v>
      </c>
      <c r="F50" s="922">
        <v>15.54</v>
      </c>
      <c r="G50" s="901">
        <v>9.3000000000000007</v>
      </c>
      <c r="H50" s="914">
        <v>2</v>
      </c>
      <c r="I50" s="913">
        <v>13.96</v>
      </c>
      <c r="J50" s="903">
        <v>26</v>
      </c>
      <c r="K50" s="915">
        <v>5.18</v>
      </c>
      <c r="L50" s="914">
        <v>3</v>
      </c>
      <c r="M50" s="914">
        <v>27</v>
      </c>
      <c r="N50" s="916">
        <v>9</v>
      </c>
      <c r="O50" s="914" t="s">
        <v>6510</v>
      </c>
      <c r="P50" s="917" t="s">
        <v>6600</v>
      </c>
      <c r="Q50" s="918">
        <f t="shared" si="0"/>
        <v>2</v>
      </c>
      <c r="R50" s="955">
        <f t="shared" si="0"/>
        <v>13.96</v>
      </c>
      <c r="S50" s="918">
        <f t="shared" si="1"/>
        <v>-1</v>
      </c>
      <c r="T50" s="955">
        <f t="shared" si="2"/>
        <v>-1.5799999999999983</v>
      </c>
      <c r="U50" s="962">
        <v>18</v>
      </c>
      <c r="V50" s="919">
        <v>52</v>
      </c>
      <c r="W50" s="919">
        <v>34</v>
      </c>
      <c r="X50" s="960">
        <v>2.8888888888888888</v>
      </c>
      <c r="Y50" s="958">
        <v>34</v>
      </c>
    </row>
    <row r="51" spans="1:25" ht="14.45" customHeight="1" x14ac:dyDescent="0.2">
      <c r="A51" s="923" t="s">
        <v>6601</v>
      </c>
      <c r="B51" s="904">
        <v>5</v>
      </c>
      <c r="C51" s="905">
        <v>14.21</v>
      </c>
      <c r="D51" s="906">
        <v>5.2</v>
      </c>
      <c r="E51" s="887">
        <v>9</v>
      </c>
      <c r="F51" s="888">
        <v>26.3</v>
      </c>
      <c r="G51" s="889">
        <v>4.5999999999999996</v>
      </c>
      <c r="H51" s="890">
        <v>2</v>
      </c>
      <c r="I51" s="891">
        <v>5.14</v>
      </c>
      <c r="J51" s="892">
        <v>3</v>
      </c>
      <c r="K51" s="893">
        <v>3.02</v>
      </c>
      <c r="L51" s="890">
        <v>4</v>
      </c>
      <c r="M51" s="890">
        <v>33</v>
      </c>
      <c r="N51" s="894">
        <v>11</v>
      </c>
      <c r="O51" s="890" t="s">
        <v>6510</v>
      </c>
      <c r="P51" s="907" t="s">
        <v>6602</v>
      </c>
      <c r="Q51" s="895">
        <f t="shared" si="0"/>
        <v>-3</v>
      </c>
      <c r="R51" s="954">
        <f t="shared" si="0"/>
        <v>-9.07</v>
      </c>
      <c r="S51" s="895">
        <f t="shared" si="1"/>
        <v>-7</v>
      </c>
      <c r="T51" s="954">
        <f t="shared" si="2"/>
        <v>-21.16</v>
      </c>
      <c r="U51" s="961">
        <v>22</v>
      </c>
      <c r="V51" s="904">
        <v>6</v>
      </c>
      <c r="W51" s="904">
        <v>-16</v>
      </c>
      <c r="X51" s="959">
        <v>0.27272727272727271</v>
      </c>
      <c r="Y51" s="957"/>
    </row>
    <row r="52" spans="1:25" ht="14.45" customHeight="1" x14ac:dyDescent="0.2">
      <c r="A52" s="924" t="s">
        <v>6603</v>
      </c>
      <c r="B52" s="919">
        <v>1</v>
      </c>
      <c r="C52" s="920">
        <v>3.11</v>
      </c>
      <c r="D52" s="909">
        <v>16</v>
      </c>
      <c r="E52" s="921"/>
      <c r="F52" s="922"/>
      <c r="G52" s="901"/>
      <c r="H52" s="914"/>
      <c r="I52" s="913"/>
      <c r="J52" s="900"/>
      <c r="K52" s="915">
        <v>3.11</v>
      </c>
      <c r="L52" s="914">
        <v>4</v>
      </c>
      <c r="M52" s="914">
        <v>39</v>
      </c>
      <c r="N52" s="916">
        <v>13</v>
      </c>
      <c r="O52" s="914" t="s">
        <v>6510</v>
      </c>
      <c r="P52" s="917" t="s">
        <v>6602</v>
      </c>
      <c r="Q52" s="918">
        <f t="shared" si="0"/>
        <v>-1</v>
      </c>
      <c r="R52" s="955">
        <f t="shared" si="0"/>
        <v>-3.11</v>
      </c>
      <c r="S52" s="918">
        <f t="shared" si="1"/>
        <v>0</v>
      </c>
      <c r="T52" s="955">
        <f t="shared" si="2"/>
        <v>0</v>
      </c>
      <c r="U52" s="962" t="s">
        <v>329</v>
      </c>
      <c r="V52" s="919" t="s">
        <v>329</v>
      </c>
      <c r="W52" s="919" t="s">
        <v>329</v>
      </c>
      <c r="X52" s="960" t="s">
        <v>329</v>
      </c>
      <c r="Y52" s="958"/>
    </row>
    <row r="53" spans="1:25" ht="14.45" customHeight="1" x14ac:dyDescent="0.2">
      <c r="A53" s="923" t="s">
        <v>6604</v>
      </c>
      <c r="B53" s="896">
        <v>1</v>
      </c>
      <c r="C53" s="897">
        <v>5.57</v>
      </c>
      <c r="D53" s="898">
        <v>5</v>
      </c>
      <c r="E53" s="908"/>
      <c r="F53" s="891"/>
      <c r="G53" s="892"/>
      <c r="H53" s="890"/>
      <c r="I53" s="891"/>
      <c r="J53" s="892"/>
      <c r="K53" s="893">
        <v>5.57</v>
      </c>
      <c r="L53" s="890">
        <v>3</v>
      </c>
      <c r="M53" s="890">
        <v>30</v>
      </c>
      <c r="N53" s="894">
        <v>10</v>
      </c>
      <c r="O53" s="890" t="s">
        <v>6510</v>
      </c>
      <c r="P53" s="907" t="s">
        <v>6605</v>
      </c>
      <c r="Q53" s="895">
        <f t="shared" si="0"/>
        <v>-1</v>
      </c>
      <c r="R53" s="954">
        <f t="shared" si="0"/>
        <v>-5.57</v>
      </c>
      <c r="S53" s="895">
        <f t="shared" si="1"/>
        <v>0</v>
      </c>
      <c r="T53" s="954">
        <f t="shared" si="2"/>
        <v>0</v>
      </c>
      <c r="U53" s="961" t="s">
        <v>329</v>
      </c>
      <c r="V53" s="904" t="s">
        <v>329</v>
      </c>
      <c r="W53" s="904" t="s">
        <v>329</v>
      </c>
      <c r="X53" s="959" t="s">
        <v>329</v>
      </c>
      <c r="Y53" s="957"/>
    </row>
    <row r="54" spans="1:25" ht="14.45" customHeight="1" x14ac:dyDescent="0.2">
      <c r="A54" s="923" t="s">
        <v>6606</v>
      </c>
      <c r="B54" s="896">
        <v>2</v>
      </c>
      <c r="C54" s="897">
        <v>3.18</v>
      </c>
      <c r="D54" s="898">
        <v>13.5</v>
      </c>
      <c r="E54" s="908"/>
      <c r="F54" s="891"/>
      <c r="G54" s="892"/>
      <c r="H54" s="890">
        <v>2</v>
      </c>
      <c r="I54" s="891">
        <v>3.18</v>
      </c>
      <c r="J54" s="892">
        <v>9</v>
      </c>
      <c r="K54" s="893">
        <v>1.59</v>
      </c>
      <c r="L54" s="890">
        <v>4</v>
      </c>
      <c r="M54" s="890">
        <v>36</v>
      </c>
      <c r="N54" s="894">
        <v>12</v>
      </c>
      <c r="O54" s="890" t="s">
        <v>6510</v>
      </c>
      <c r="P54" s="907" t="s">
        <v>6607</v>
      </c>
      <c r="Q54" s="895">
        <f t="shared" si="0"/>
        <v>0</v>
      </c>
      <c r="R54" s="954">
        <f t="shared" si="0"/>
        <v>0</v>
      </c>
      <c r="S54" s="895">
        <f t="shared" si="1"/>
        <v>2</v>
      </c>
      <c r="T54" s="954">
        <f t="shared" si="2"/>
        <v>3.18</v>
      </c>
      <c r="U54" s="961">
        <v>24</v>
      </c>
      <c r="V54" s="904">
        <v>18</v>
      </c>
      <c r="W54" s="904">
        <v>-6</v>
      </c>
      <c r="X54" s="959">
        <v>0.75</v>
      </c>
      <c r="Y54" s="957"/>
    </row>
    <row r="55" spans="1:25" ht="14.45" customHeight="1" x14ac:dyDescent="0.2">
      <c r="A55" s="924" t="s">
        <v>6608</v>
      </c>
      <c r="B55" s="910">
        <v>2</v>
      </c>
      <c r="C55" s="911">
        <v>7.08</v>
      </c>
      <c r="D55" s="899">
        <v>32.5</v>
      </c>
      <c r="E55" s="912">
        <v>1</v>
      </c>
      <c r="F55" s="913">
        <v>2.16</v>
      </c>
      <c r="G55" s="900">
        <v>15</v>
      </c>
      <c r="H55" s="914"/>
      <c r="I55" s="913"/>
      <c r="J55" s="900"/>
      <c r="K55" s="915">
        <v>2.16</v>
      </c>
      <c r="L55" s="914">
        <v>5</v>
      </c>
      <c r="M55" s="914">
        <v>48</v>
      </c>
      <c r="N55" s="916">
        <v>16</v>
      </c>
      <c r="O55" s="914" t="s">
        <v>6510</v>
      </c>
      <c r="P55" s="917" t="s">
        <v>6607</v>
      </c>
      <c r="Q55" s="918">
        <f t="shared" si="0"/>
        <v>-2</v>
      </c>
      <c r="R55" s="955">
        <f t="shared" si="0"/>
        <v>-7.08</v>
      </c>
      <c r="S55" s="918">
        <f t="shared" si="1"/>
        <v>-1</v>
      </c>
      <c r="T55" s="955">
        <f t="shared" si="2"/>
        <v>-2.16</v>
      </c>
      <c r="U55" s="962" t="s">
        <v>329</v>
      </c>
      <c r="V55" s="919" t="s">
        <v>329</v>
      </c>
      <c r="W55" s="919" t="s">
        <v>329</v>
      </c>
      <c r="X55" s="960" t="s">
        <v>329</v>
      </c>
      <c r="Y55" s="958"/>
    </row>
    <row r="56" spans="1:25" ht="14.45" customHeight="1" x14ac:dyDescent="0.2">
      <c r="A56" s="923" t="s">
        <v>6609</v>
      </c>
      <c r="B56" s="904">
        <v>36</v>
      </c>
      <c r="C56" s="905">
        <v>82.84</v>
      </c>
      <c r="D56" s="906">
        <v>5.6</v>
      </c>
      <c r="E56" s="908">
        <v>38</v>
      </c>
      <c r="F56" s="891">
        <v>87.79</v>
      </c>
      <c r="G56" s="892">
        <v>6.3</v>
      </c>
      <c r="H56" s="887">
        <v>65</v>
      </c>
      <c r="I56" s="888">
        <v>148.37</v>
      </c>
      <c r="J56" s="889">
        <v>6</v>
      </c>
      <c r="K56" s="893">
        <v>2.38</v>
      </c>
      <c r="L56" s="890">
        <v>4</v>
      </c>
      <c r="M56" s="890">
        <v>33</v>
      </c>
      <c r="N56" s="894">
        <v>11</v>
      </c>
      <c r="O56" s="890" t="s">
        <v>6510</v>
      </c>
      <c r="P56" s="907" t="s">
        <v>6610</v>
      </c>
      <c r="Q56" s="895">
        <f t="shared" si="0"/>
        <v>29</v>
      </c>
      <c r="R56" s="954">
        <f t="shared" si="0"/>
        <v>65.53</v>
      </c>
      <c r="S56" s="895">
        <f t="shared" si="1"/>
        <v>27</v>
      </c>
      <c r="T56" s="954">
        <f t="shared" si="2"/>
        <v>60.58</v>
      </c>
      <c r="U56" s="961">
        <v>715</v>
      </c>
      <c r="V56" s="904">
        <v>390</v>
      </c>
      <c r="W56" s="904">
        <v>-325</v>
      </c>
      <c r="X56" s="959">
        <v>0.54545454545454541</v>
      </c>
      <c r="Y56" s="957">
        <v>13</v>
      </c>
    </row>
    <row r="57" spans="1:25" ht="14.45" customHeight="1" x14ac:dyDescent="0.2">
      <c r="A57" s="924" t="s">
        <v>6611</v>
      </c>
      <c r="B57" s="919">
        <v>10</v>
      </c>
      <c r="C57" s="920">
        <v>27.04</v>
      </c>
      <c r="D57" s="909">
        <v>7.1</v>
      </c>
      <c r="E57" s="912">
        <v>34</v>
      </c>
      <c r="F57" s="913">
        <v>93.56</v>
      </c>
      <c r="G57" s="900">
        <v>8.6</v>
      </c>
      <c r="H57" s="921">
        <v>29</v>
      </c>
      <c r="I57" s="922">
        <v>78.11</v>
      </c>
      <c r="J57" s="901">
        <v>7.8</v>
      </c>
      <c r="K57" s="915">
        <v>2.76</v>
      </c>
      <c r="L57" s="914">
        <v>4</v>
      </c>
      <c r="M57" s="914">
        <v>39</v>
      </c>
      <c r="N57" s="916">
        <v>13</v>
      </c>
      <c r="O57" s="914" t="s">
        <v>6510</v>
      </c>
      <c r="P57" s="917" t="s">
        <v>6610</v>
      </c>
      <c r="Q57" s="918">
        <f t="shared" si="0"/>
        <v>19</v>
      </c>
      <c r="R57" s="955">
        <f t="shared" si="0"/>
        <v>51.07</v>
      </c>
      <c r="S57" s="918">
        <f t="shared" si="1"/>
        <v>-5</v>
      </c>
      <c r="T57" s="955">
        <f t="shared" si="2"/>
        <v>-15.450000000000003</v>
      </c>
      <c r="U57" s="962">
        <v>377</v>
      </c>
      <c r="V57" s="919">
        <v>226.2</v>
      </c>
      <c r="W57" s="919">
        <v>-150.80000000000001</v>
      </c>
      <c r="X57" s="960">
        <v>0.6</v>
      </c>
      <c r="Y57" s="958">
        <v>7</v>
      </c>
    </row>
    <row r="58" spans="1:25" ht="14.45" customHeight="1" x14ac:dyDescent="0.2">
      <c r="A58" s="924" t="s">
        <v>6612</v>
      </c>
      <c r="B58" s="919"/>
      <c r="C58" s="920"/>
      <c r="D58" s="909"/>
      <c r="E58" s="912">
        <v>2</v>
      </c>
      <c r="F58" s="913">
        <v>6.89</v>
      </c>
      <c r="G58" s="900">
        <v>6.5</v>
      </c>
      <c r="H58" s="921">
        <v>5</v>
      </c>
      <c r="I58" s="922">
        <v>18.52</v>
      </c>
      <c r="J58" s="901">
        <v>14.6</v>
      </c>
      <c r="K58" s="915">
        <v>3.7</v>
      </c>
      <c r="L58" s="914">
        <v>6</v>
      </c>
      <c r="M58" s="914">
        <v>51</v>
      </c>
      <c r="N58" s="916">
        <v>17</v>
      </c>
      <c r="O58" s="914" t="s">
        <v>6510</v>
      </c>
      <c r="P58" s="917" t="s">
        <v>6610</v>
      </c>
      <c r="Q58" s="918">
        <f t="shared" si="0"/>
        <v>5</v>
      </c>
      <c r="R58" s="955">
        <f t="shared" si="0"/>
        <v>18.52</v>
      </c>
      <c r="S58" s="918">
        <f t="shared" si="1"/>
        <v>3</v>
      </c>
      <c r="T58" s="955">
        <f t="shared" si="2"/>
        <v>11.629999999999999</v>
      </c>
      <c r="U58" s="962">
        <v>85</v>
      </c>
      <c r="V58" s="919">
        <v>73</v>
      </c>
      <c r="W58" s="919">
        <v>-12</v>
      </c>
      <c r="X58" s="960">
        <v>0.85882352941176465</v>
      </c>
      <c r="Y58" s="958">
        <v>5</v>
      </c>
    </row>
    <row r="59" spans="1:25" ht="14.45" customHeight="1" x14ac:dyDescent="0.2">
      <c r="A59" s="923" t="s">
        <v>6613</v>
      </c>
      <c r="B59" s="896">
        <v>1</v>
      </c>
      <c r="C59" s="897">
        <v>0.8</v>
      </c>
      <c r="D59" s="898">
        <v>2</v>
      </c>
      <c r="E59" s="908">
        <v>1</v>
      </c>
      <c r="F59" s="891">
        <v>0.79</v>
      </c>
      <c r="G59" s="892">
        <v>2</v>
      </c>
      <c r="H59" s="890">
        <v>2</v>
      </c>
      <c r="I59" s="891">
        <v>1.57</v>
      </c>
      <c r="J59" s="892">
        <v>2</v>
      </c>
      <c r="K59" s="893">
        <v>0.79</v>
      </c>
      <c r="L59" s="890">
        <v>2</v>
      </c>
      <c r="M59" s="890">
        <v>15</v>
      </c>
      <c r="N59" s="894">
        <v>5</v>
      </c>
      <c r="O59" s="890" t="s">
        <v>6510</v>
      </c>
      <c r="P59" s="907" t="s">
        <v>6614</v>
      </c>
      <c r="Q59" s="895">
        <f t="shared" si="0"/>
        <v>1</v>
      </c>
      <c r="R59" s="954">
        <f t="shared" si="0"/>
        <v>0.77</v>
      </c>
      <c r="S59" s="895">
        <f t="shared" si="1"/>
        <v>1</v>
      </c>
      <c r="T59" s="954">
        <f t="shared" si="2"/>
        <v>0.78</v>
      </c>
      <c r="U59" s="961">
        <v>10</v>
      </c>
      <c r="V59" s="904">
        <v>4</v>
      </c>
      <c r="W59" s="904">
        <v>-6</v>
      </c>
      <c r="X59" s="959">
        <v>0.4</v>
      </c>
      <c r="Y59" s="957"/>
    </row>
    <row r="60" spans="1:25" ht="14.45" customHeight="1" x14ac:dyDescent="0.2">
      <c r="A60" s="924" t="s">
        <v>6615</v>
      </c>
      <c r="B60" s="910">
        <v>1</v>
      </c>
      <c r="C60" s="911">
        <v>1.84</v>
      </c>
      <c r="D60" s="899">
        <v>8</v>
      </c>
      <c r="E60" s="912">
        <v>1</v>
      </c>
      <c r="F60" s="913">
        <v>1.84</v>
      </c>
      <c r="G60" s="900">
        <v>15</v>
      </c>
      <c r="H60" s="914"/>
      <c r="I60" s="913"/>
      <c r="J60" s="900"/>
      <c r="K60" s="915">
        <v>1.84</v>
      </c>
      <c r="L60" s="914">
        <v>5</v>
      </c>
      <c r="M60" s="914">
        <v>42</v>
      </c>
      <c r="N60" s="916">
        <v>14</v>
      </c>
      <c r="O60" s="914" t="s">
        <v>6510</v>
      </c>
      <c r="P60" s="917" t="s">
        <v>6614</v>
      </c>
      <c r="Q60" s="918">
        <f t="shared" si="0"/>
        <v>-1</v>
      </c>
      <c r="R60" s="955">
        <f t="shared" si="0"/>
        <v>-1.84</v>
      </c>
      <c r="S60" s="918">
        <f t="shared" si="1"/>
        <v>-1</v>
      </c>
      <c r="T60" s="955">
        <f t="shared" si="2"/>
        <v>-1.84</v>
      </c>
      <c r="U60" s="962" t="s">
        <v>329</v>
      </c>
      <c r="V60" s="919" t="s">
        <v>329</v>
      </c>
      <c r="W60" s="919" t="s">
        <v>329</v>
      </c>
      <c r="X60" s="960" t="s">
        <v>329</v>
      </c>
      <c r="Y60" s="958"/>
    </row>
    <row r="61" spans="1:25" ht="14.45" customHeight="1" x14ac:dyDescent="0.2">
      <c r="A61" s="924" t="s">
        <v>6616</v>
      </c>
      <c r="B61" s="910">
        <v>2</v>
      </c>
      <c r="C61" s="911">
        <v>10.52</v>
      </c>
      <c r="D61" s="899">
        <v>50</v>
      </c>
      <c r="E61" s="912"/>
      <c r="F61" s="913"/>
      <c r="G61" s="900"/>
      <c r="H61" s="914">
        <v>1</v>
      </c>
      <c r="I61" s="913">
        <v>4.82</v>
      </c>
      <c r="J61" s="903">
        <v>74</v>
      </c>
      <c r="K61" s="915">
        <v>4.82</v>
      </c>
      <c r="L61" s="914">
        <v>9</v>
      </c>
      <c r="M61" s="914">
        <v>81</v>
      </c>
      <c r="N61" s="916">
        <v>27</v>
      </c>
      <c r="O61" s="914" t="s">
        <v>6510</v>
      </c>
      <c r="P61" s="917" t="s">
        <v>6614</v>
      </c>
      <c r="Q61" s="918">
        <f t="shared" si="0"/>
        <v>-1</v>
      </c>
      <c r="R61" s="955">
        <f t="shared" si="0"/>
        <v>-5.6999999999999993</v>
      </c>
      <c r="S61" s="918">
        <f t="shared" si="1"/>
        <v>1</v>
      </c>
      <c r="T61" s="955">
        <f t="shared" si="2"/>
        <v>4.82</v>
      </c>
      <c r="U61" s="962">
        <v>27</v>
      </c>
      <c r="V61" s="919">
        <v>74</v>
      </c>
      <c r="W61" s="919">
        <v>47</v>
      </c>
      <c r="X61" s="960">
        <v>2.7407407407407409</v>
      </c>
      <c r="Y61" s="958">
        <v>47</v>
      </c>
    </row>
    <row r="62" spans="1:25" ht="14.45" customHeight="1" x14ac:dyDescent="0.2">
      <c r="A62" s="923" t="s">
        <v>6617</v>
      </c>
      <c r="B62" s="896">
        <v>184</v>
      </c>
      <c r="C62" s="897">
        <v>229.95</v>
      </c>
      <c r="D62" s="898">
        <v>4</v>
      </c>
      <c r="E62" s="908">
        <v>173</v>
      </c>
      <c r="F62" s="891">
        <v>214.11</v>
      </c>
      <c r="G62" s="892">
        <v>3.7</v>
      </c>
      <c r="H62" s="890">
        <v>130</v>
      </c>
      <c r="I62" s="891">
        <v>160.84</v>
      </c>
      <c r="J62" s="892">
        <v>4</v>
      </c>
      <c r="K62" s="893">
        <v>1.22</v>
      </c>
      <c r="L62" s="890">
        <v>2</v>
      </c>
      <c r="M62" s="890">
        <v>18</v>
      </c>
      <c r="N62" s="894">
        <v>6</v>
      </c>
      <c r="O62" s="890" t="s">
        <v>6510</v>
      </c>
      <c r="P62" s="907" t="s">
        <v>6618</v>
      </c>
      <c r="Q62" s="895">
        <f t="shared" si="0"/>
        <v>-54</v>
      </c>
      <c r="R62" s="954">
        <f t="shared" si="0"/>
        <v>-69.109999999999985</v>
      </c>
      <c r="S62" s="895">
        <f t="shared" si="1"/>
        <v>-43</v>
      </c>
      <c r="T62" s="954">
        <f t="shared" si="2"/>
        <v>-53.27000000000001</v>
      </c>
      <c r="U62" s="961">
        <v>780</v>
      </c>
      <c r="V62" s="904">
        <v>520</v>
      </c>
      <c r="W62" s="904">
        <v>-260</v>
      </c>
      <c r="X62" s="959">
        <v>0.66666666666666663</v>
      </c>
      <c r="Y62" s="957">
        <v>46</v>
      </c>
    </row>
    <row r="63" spans="1:25" ht="14.45" customHeight="1" x14ac:dyDescent="0.2">
      <c r="A63" s="924" t="s">
        <v>6619</v>
      </c>
      <c r="B63" s="910">
        <v>27</v>
      </c>
      <c r="C63" s="911">
        <v>47.47</v>
      </c>
      <c r="D63" s="899">
        <v>7.2</v>
      </c>
      <c r="E63" s="912">
        <v>35</v>
      </c>
      <c r="F63" s="913">
        <v>56.9</v>
      </c>
      <c r="G63" s="900">
        <v>6.9</v>
      </c>
      <c r="H63" s="914">
        <v>15</v>
      </c>
      <c r="I63" s="913">
        <v>24.25</v>
      </c>
      <c r="J63" s="903">
        <v>9.5</v>
      </c>
      <c r="K63" s="915">
        <v>1.58</v>
      </c>
      <c r="L63" s="914">
        <v>3</v>
      </c>
      <c r="M63" s="914">
        <v>24</v>
      </c>
      <c r="N63" s="916">
        <v>8</v>
      </c>
      <c r="O63" s="914" t="s">
        <v>6510</v>
      </c>
      <c r="P63" s="917" t="s">
        <v>6618</v>
      </c>
      <c r="Q63" s="918">
        <f t="shared" si="0"/>
        <v>-12</v>
      </c>
      <c r="R63" s="955">
        <f t="shared" si="0"/>
        <v>-23.22</v>
      </c>
      <c r="S63" s="918">
        <f t="shared" si="1"/>
        <v>-20</v>
      </c>
      <c r="T63" s="955">
        <f t="shared" si="2"/>
        <v>-32.65</v>
      </c>
      <c r="U63" s="962">
        <v>120</v>
      </c>
      <c r="V63" s="919">
        <v>142.5</v>
      </c>
      <c r="W63" s="919">
        <v>22.5</v>
      </c>
      <c r="X63" s="960">
        <v>1.1875</v>
      </c>
      <c r="Y63" s="958">
        <v>46</v>
      </c>
    </row>
    <row r="64" spans="1:25" ht="14.45" customHeight="1" x14ac:dyDescent="0.2">
      <c r="A64" s="924" t="s">
        <v>6620</v>
      </c>
      <c r="B64" s="910">
        <v>1</v>
      </c>
      <c r="C64" s="911">
        <v>1.87</v>
      </c>
      <c r="D64" s="899">
        <v>3</v>
      </c>
      <c r="E64" s="912">
        <v>3</v>
      </c>
      <c r="F64" s="913">
        <v>7.58</v>
      </c>
      <c r="G64" s="900">
        <v>12.3</v>
      </c>
      <c r="H64" s="914">
        <v>1</v>
      </c>
      <c r="I64" s="913">
        <v>1.36</v>
      </c>
      <c r="J64" s="900">
        <v>2</v>
      </c>
      <c r="K64" s="915">
        <v>2.37</v>
      </c>
      <c r="L64" s="914">
        <v>4</v>
      </c>
      <c r="M64" s="914">
        <v>39</v>
      </c>
      <c r="N64" s="916">
        <v>13</v>
      </c>
      <c r="O64" s="914" t="s">
        <v>6510</v>
      </c>
      <c r="P64" s="917" t="s">
        <v>6618</v>
      </c>
      <c r="Q64" s="918">
        <f t="shared" si="0"/>
        <v>0</v>
      </c>
      <c r="R64" s="955">
        <f t="shared" si="0"/>
        <v>-0.51</v>
      </c>
      <c r="S64" s="918">
        <f t="shared" si="1"/>
        <v>-2</v>
      </c>
      <c r="T64" s="955">
        <f t="shared" si="2"/>
        <v>-6.22</v>
      </c>
      <c r="U64" s="962">
        <v>13</v>
      </c>
      <c r="V64" s="919">
        <v>2</v>
      </c>
      <c r="W64" s="919">
        <v>-11</v>
      </c>
      <c r="X64" s="960">
        <v>0.15384615384615385</v>
      </c>
      <c r="Y64" s="958"/>
    </row>
    <row r="65" spans="1:25" ht="14.45" customHeight="1" x14ac:dyDescent="0.2">
      <c r="A65" s="923" t="s">
        <v>6621</v>
      </c>
      <c r="B65" s="904">
        <v>97</v>
      </c>
      <c r="C65" s="905">
        <v>37.15</v>
      </c>
      <c r="D65" s="906">
        <v>2.7</v>
      </c>
      <c r="E65" s="887">
        <v>159</v>
      </c>
      <c r="F65" s="888">
        <v>60.51</v>
      </c>
      <c r="G65" s="889">
        <v>2.2000000000000002</v>
      </c>
      <c r="H65" s="890">
        <v>83</v>
      </c>
      <c r="I65" s="891">
        <v>31.53</v>
      </c>
      <c r="J65" s="892">
        <v>2.5</v>
      </c>
      <c r="K65" s="893">
        <v>0.38</v>
      </c>
      <c r="L65" s="890">
        <v>1</v>
      </c>
      <c r="M65" s="890">
        <v>9</v>
      </c>
      <c r="N65" s="894">
        <v>3</v>
      </c>
      <c r="O65" s="890" t="s">
        <v>6510</v>
      </c>
      <c r="P65" s="907" t="s">
        <v>6622</v>
      </c>
      <c r="Q65" s="895">
        <f t="shared" si="0"/>
        <v>-14</v>
      </c>
      <c r="R65" s="954">
        <f t="shared" si="0"/>
        <v>-5.6199999999999974</v>
      </c>
      <c r="S65" s="895">
        <f t="shared" si="1"/>
        <v>-76</v>
      </c>
      <c r="T65" s="954">
        <f t="shared" si="2"/>
        <v>-28.979999999999997</v>
      </c>
      <c r="U65" s="961">
        <v>249</v>
      </c>
      <c r="V65" s="904">
        <v>207.5</v>
      </c>
      <c r="W65" s="904">
        <v>-41.5</v>
      </c>
      <c r="X65" s="959">
        <v>0.83333333333333337</v>
      </c>
      <c r="Y65" s="957">
        <v>12</v>
      </c>
    </row>
    <row r="66" spans="1:25" ht="14.45" customHeight="1" x14ac:dyDescent="0.2">
      <c r="A66" s="924" t="s">
        <v>6623</v>
      </c>
      <c r="B66" s="919">
        <v>8</v>
      </c>
      <c r="C66" s="920">
        <v>3.93</v>
      </c>
      <c r="D66" s="909">
        <v>3.9</v>
      </c>
      <c r="E66" s="921">
        <v>10</v>
      </c>
      <c r="F66" s="922">
        <v>4.6900000000000004</v>
      </c>
      <c r="G66" s="901">
        <v>3.5</v>
      </c>
      <c r="H66" s="914">
        <v>7</v>
      </c>
      <c r="I66" s="913">
        <v>4.24</v>
      </c>
      <c r="J66" s="903">
        <v>9</v>
      </c>
      <c r="K66" s="915">
        <v>0.47</v>
      </c>
      <c r="L66" s="914">
        <v>1</v>
      </c>
      <c r="M66" s="914">
        <v>12</v>
      </c>
      <c r="N66" s="916">
        <v>4</v>
      </c>
      <c r="O66" s="914" t="s">
        <v>6510</v>
      </c>
      <c r="P66" s="917" t="s">
        <v>6624</v>
      </c>
      <c r="Q66" s="918">
        <f t="shared" si="0"/>
        <v>-1</v>
      </c>
      <c r="R66" s="955">
        <f t="shared" si="0"/>
        <v>0.31000000000000005</v>
      </c>
      <c r="S66" s="918">
        <f t="shared" si="1"/>
        <v>-3</v>
      </c>
      <c r="T66" s="955">
        <f t="shared" si="2"/>
        <v>-0.45000000000000018</v>
      </c>
      <c r="U66" s="962">
        <v>28</v>
      </c>
      <c r="V66" s="919">
        <v>63</v>
      </c>
      <c r="W66" s="919">
        <v>35</v>
      </c>
      <c r="X66" s="960">
        <v>2.25</v>
      </c>
      <c r="Y66" s="958">
        <v>36</v>
      </c>
    </row>
    <row r="67" spans="1:25" ht="14.45" customHeight="1" x14ac:dyDescent="0.2">
      <c r="A67" s="924" t="s">
        <v>6625</v>
      </c>
      <c r="B67" s="919"/>
      <c r="C67" s="920"/>
      <c r="D67" s="909"/>
      <c r="E67" s="921">
        <v>1</v>
      </c>
      <c r="F67" s="922">
        <v>1.05</v>
      </c>
      <c r="G67" s="901">
        <v>3</v>
      </c>
      <c r="H67" s="914"/>
      <c r="I67" s="913"/>
      <c r="J67" s="900"/>
      <c r="K67" s="915">
        <v>1.05</v>
      </c>
      <c r="L67" s="914">
        <v>3</v>
      </c>
      <c r="M67" s="914">
        <v>27</v>
      </c>
      <c r="N67" s="916">
        <v>9</v>
      </c>
      <c r="O67" s="914" t="s">
        <v>6510</v>
      </c>
      <c r="P67" s="917" t="s">
        <v>6626</v>
      </c>
      <c r="Q67" s="918">
        <f t="shared" si="0"/>
        <v>0</v>
      </c>
      <c r="R67" s="955">
        <f t="shared" si="0"/>
        <v>0</v>
      </c>
      <c r="S67" s="918">
        <f t="shared" si="1"/>
        <v>-1</v>
      </c>
      <c r="T67" s="955">
        <f t="shared" si="2"/>
        <v>-1.05</v>
      </c>
      <c r="U67" s="962" t="s">
        <v>329</v>
      </c>
      <c r="V67" s="919" t="s">
        <v>329</v>
      </c>
      <c r="W67" s="919" t="s">
        <v>329</v>
      </c>
      <c r="X67" s="960" t="s">
        <v>329</v>
      </c>
      <c r="Y67" s="958"/>
    </row>
    <row r="68" spans="1:25" ht="14.45" customHeight="1" x14ac:dyDescent="0.2">
      <c r="A68" s="923" t="s">
        <v>6627</v>
      </c>
      <c r="B68" s="904">
        <v>2</v>
      </c>
      <c r="C68" s="905">
        <v>2.0299999999999998</v>
      </c>
      <c r="D68" s="906">
        <v>2.5</v>
      </c>
      <c r="E68" s="908"/>
      <c r="F68" s="891"/>
      <c r="G68" s="892"/>
      <c r="H68" s="887">
        <v>4</v>
      </c>
      <c r="I68" s="888">
        <v>3.21</v>
      </c>
      <c r="J68" s="889">
        <v>3</v>
      </c>
      <c r="K68" s="893">
        <v>0.74</v>
      </c>
      <c r="L68" s="890">
        <v>1</v>
      </c>
      <c r="M68" s="890">
        <v>12</v>
      </c>
      <c r="N68" s="894">
        <v>4</v>
      </c>
      <c r="O68" s="890" t="s">
        <v>6510</v>
      </c>
      <c r="P68" s="907" t="s">
        <v>6628</v>
      </c>
      <c r="Q68" s="895">
        <f t="shared" si="0"/>
        <v>2</v>
      </c>
      <c r="R68" s="954">
        <f t="shared" si="0"/>
        <v>1.1800000000000002</v>
      </c>
      <c r="S68" s="895">
        <f t="shared" si="1"/>
        <v>4</v>
      </c>
      <c r="T68" s="954">
        <f t="shared" si="2"/>
        <v>3.21</v>
      </c>
      <c r="U68" s="961">
        <v>16</v>
      </c>
      <c r="V68" s="904">
        <v>12</v>
      </c>
      <c r="W68" s="904">
        <v>-4</v>
      </c>
      <c r="X68" s="959">
        <v>0.75</v>
      </c>
      <c r="Y68" s="957"/>
    </row>
    <row r="69" spans="1:25" ht="14.45" customHeight="1" x14ac:dyDescent="0.2">
      <c r="A69" s="924" t="s">
        <v>6629</v>
      </c>
      <c r="B69" s="919">
        <v>2</v>
      </c>
      <c r="C69" s="920">
        <v>2.85</v>
      </c>
      <c r="D69" s="909">
        <v>4</v>
      </c>
      <c r="E69" s="912">
        <v>2</v>
      </c>
      <c r="F69" s="913">
        <v>2.13</v>
      </c>
      <c r="G69" s="900">
        <v>2</v>
      </c>
      <c r="H69" s="921"/>
      <c r="I69" s="922"/>
      <c r="J69" s="901"/>
      <c r="K69" s="915">
        <v>1.35</v>
      </c>
      <c r="L69" s="914">
        <v>3</v>
      </c>
      <c r="M69" s="914">
        <v>24</v>
      </c>
      <c r="N69" s="916">
        <v>8</v>
      </c>
      <c r="O69" s="914" t="s">
        <v>6510</v>
      </c>
      <c r="P69" s="917" t="s">
        <v>6630</v>
      </c>
      <c r="Q69" s="918">
        <f t="shared" si="0"/>
        <v>-2</v>
      </c>
      <c r="R69" s="955">
        <f t="shared" si="0"/>
        <v>-2.85</v>
      </c>
      <c r="S69" s="918">
        <f t="shared" si="1"/>
        <v>-2</v>
      </c>
      <c r="T69" s="955">
        <f t="shared" si="2"/>
        <v>-2.13</v>
      </c>
      <c r="U69" s="962" t="s">
        <v>329</v>
      </c>
      <c r="V69" s="919" t="s">
        <v>329</v>
      </c>
      <c r="W69" s="919" t="s">
        <v>329</v>
      </c>
      <c r="X69" s="960" t="s">
        <v>329</v>
      </c>
      <c r="Y69" s="958"/>
    </row>
    <row r="70" spans="1:25" ht="14.45" customHeight="1" x14ac:dyDescent="0.2">
      <c r="A70" s="923" t="s">
        <v>6631</v>
      </c>
      <c r="B70" s="896">
        <v>25</v>
      </c>
      <c r="C70" s="897">
        <v>18.46</v>
      </c>
      <c r="D70" s="898">
        <v>3.6</v>
      </c>
      <c r="E70" s="908">
        <v>23</v>
      </c>
      <c r="F70" s="891">
        <v>16.88</v>
      </c>
      <c r="G70" s="892">
        <v>3.8</v>
      </c>
      <c r="H70" s="890">
        <v>18</v>
      </c>
      <c r="I70" s="891">
        <v>13.08</v>
      </c>
      <c r="J70" s="892">
        <v>3.8</v>
      </c>
      <c r="K70" s="893">
        <v>0.62</v>
      </c>
      <c r="L70" s="890">
        <v>1</v>
      </c>
      <c r="M70" s="890">
        <v>12</v>
      </c>
      <c r="N70" s="894">
        <v>4</v>
      </c>
      <c r="O70" s="890" t="s">
        <v>6510</v>
      </c>
      <c r="P70" s="907" t="s">
        <v>6632</v>
      </c>
      <c r="Q70" s="895">
        <f t="shared" ref="Q70:R133" si="3">H70-B70</f>
        <v>-7</v>
      </c>
      <c r="R70" s="954">
        <f t="shared" si="3"/>
        <v>-5.3800000000000008</v>
      </c>
      <c r="S70" s="895">
        <f t="shared" ref="S70:S133" si="4">H70-E70</f>
        <v>-5</v>
      </c>
      <c r="T70" s="954">
        <f t="shared" ref="T70:T133" si="5">I70-F70</f>
        <v>-3.7999999999999989</v>
      </c>
      <c r="U70" s="961">
        <v>72</v>
      </c>
      <c r="V70" s="904">
        <v>68.399999999999991</v>
      </c>
      <c r="W70" s="904">
        <v>-3.6000000000000085</v>
      </c>
      <c r="X70" s="959">
        <v>0.94999999999999984</v>
      </c>
      <c r="Y70" s="957">
        <v>13</v>
      </c>
    </row>
    <row r="71" spans="1:25" ht="14.45" customHeight="1" x14ac:dyDescent="0.2">
      <c r="A71" s="924" t="s">
        <v>6633</v>
      </c>
      <c r="B71" s="910">
        <v>3</v>
      </c>
      <c r="C71" s="911">
        <v>3.12</v>
      </c>
      <c r="D71" s="899">
        <v>11.7</v>
      </c>
      <c r="E71" s="912">
        <v>2</v>
      </c>
      <c r="F71" s="913">
        <v>1.62</v>
      </c>
      <c r="G71" s="900">
        <v>5.5</v>
      </c>
      <c r="H71" s="914">
        <v>5</v>
      </c>
      <c r="I71" s="913">
        <v>4.46</v>
      </c>
      <c r="J71" s="900">
        <v>5.4</v>
      </c>
      <c r="K71" s="915">
        <v>0.81</v>
      </c>
      <c r="L71" s="914">
        <v>2</v>
      </c>
      <c r="M71" s="914">
        <v>18</v>
      </c>
      <c r="N71" s="916">
        <v>6</v>
      </c>
      <c r="O71" s="914" t="s">
        <v>6510</v>
      </c>
      <c r="P71" s="917" t="s">
        <v>6634</v>
      </c>
      <c r="Q71" s="918">
        <f t="shared" si="3"/>
        <v>2</v>
      </c>
      <c r="R71" s="955">
        <f t="shared" si="3"/>
        <v>1.3399999999999999</v>
      </c>
      <c r="S71" s="918">
        <f t="shared" si="4"/>
        <v>3</v>
      </c>
      <c r="T71" s="955">
        <f t="shared" si="5"/>
        <v>2.84</v>
      </c>
      <c r="U71" s="962">
        <v>30</v>
      </c>
      <c r="V71" s="919">
        <v>27</v>
      </c>
      <c r="W71" s="919">
        <v>-3</v>
      </c>
      <c r="X71" s="960">
        <v>0.9</v>
      </c>
      <c r="Y71" s="958">
        <v>5</v>
      </c>
    </row>
    <row r="72" spans="1:25" ht="14.45" customHeight="1" x14ac:dyDescent="0.2">
      <c r="A72" s="924" t="s">
        <v>6635</v>
      </c>
      <c r="B72" s="910"/>
      <c r="C72" s="911"/>
      <c r="D72" s="899"/>
      <c r="E72" s="912"/>
      <c r="F72" s="913"/>
      <c r="G72" s="900"/>
      <c r="H72" s="914">
        <v>1</v>
      </c>
      <c r="I72" s="913">
        <v>1.07</v>
      </c>
      <c r="J72" s="900">
        <v>7</v>
      </c>
      <c r="K72" s="915">
        <v>1.07</v>
      </c>
      <c r="L72" s="914">
        <v>3</v>
      </c>
      <c r="M72" s="914">
        <v>27</v>
      </c>
      <c r="N72" s="916">
        <v>9</v>
      </c>
      <c r="O72" s="914" t="s">
        <v>6510</v>
      </c>
      <c r="P72" s="917" t="s">
        <v>6636</v>
      </c>
      <c r="Q72" s="918">
        <f t="shared" si="3"/>
        <v>1</v>
      </c>
      <c r="R72" s="955">
        <f t="shared" si="3"/>
        <v>1.07</v>
      </c>
      <c r="S72" s="918">
        <f t="shared" si="4"/>
        <v>1</v>
      </c>
      <c r="T72" s="955">
        <f t="shared" si="5"/>
        <v>1.07</v>
      </c>
      <c r="U72" s="962">
        <v>9</v>
      </c>
      <c r="V72" s="919">
        <v>7</v>
      </c>
      <c r="W72" s="919">
        <v>-2</v>
      </c>
      <c r="X72" s="960">
        <v>0.77777777777777779</v>
      </c>
      <c r="Y72" s="958"/>
    </row>
    <row r="73" spans="1:25" ht="14.45" customHeight="1" x14ac:dyDescent="0.2">
      <c r="A73" s="923" t="s">
        <v>6637</v>
      </c>
      <c r="B73" s="904">
        <v>358</v>
      </c>
      <c r="C73" s="905">
        <v>333.21</v>
      </c>
      <c r="D73" s="906">
        <v>2.7</v>
      </c>
      <c r="E73" s="887">
        <v>349</v>
      </c>
      <c r="F73" s="888">
        <v>326.3</v>
      </c>
      <c r="G73" s="889">
        <v>2.7</v>
      </c>
      <c r="H73" s="890">
        <v>289</v>
      </c>
      <c r="I73" s="891">
        <v>266.13</v>
      </c>
      <c r="J73" s="892">
        <v>2.7</v>
      </c>
      <c r="K73" s="893">
        <v>0.89</v>
      </c>
      <c r="L73" s="890">
        <v>1</v>
      </c>
      <c r="M73" s="890">
        <v>12</v>
      </c>
      <c r="N73" s="894">
        <v>4</v>
      </c>
      <c r="O73" s="890" t="s">
        <v>6510</v>
      </c>
      <c r="P73" s="907" t="s">
        <v>6638</v>
      </c>
      <c r="Q73" s="895">
        <f t="shared" si="3"/>
        <v>-69</v>
      </c>
      <c r="R73" s="954">
        <f t="shared" si="3"/>
        <v>-67.079999999999984</v>
      </c>
      <c r="S73" s="895">
        <f t="shared" si="4"/>
        <v>-60</v>
      </c>
      <c r="T73" s="954">
        <f t="shared" si="5"/>
        <v>-60.170000000000016</v>
      </c>
      <c r="U73" s="961">
        <v>1156</v>
      </c>
      <c r="V73" s="904">
        <v>780.30000000000007</v>
      </c>
      <c r="W73" s="904">
        <v>-375.69999999999993</v>
      </c>
      <c r="X73" s="959">
        <v>0.67500000000000004</v>
      </c>
      <c r="Y73" s="957">
        <v>18</v>
      </c>
    </row>
    <row r="74" spans="1:25" ht="14.45" customHeight="1" x14ac:dyDescent="0.2">
      <c r="A74" s="924" t="s">
        <v>6639</v>
      </c>
      <c r="B74" s="919">
        <v>37</v>
      </c>
      <c r="C74" s="920">
        <v>51.32</v>
      </c>
      <c r="D74" s="909">
        <v>3.5</v>
      </c>
      <c r="E74" s="921">
        <v>46</v>
      </c>
      <c r="F74" s="922">
        <v>65.58</v>
      </c>
      <c r="G74" s="901">
        <v>4.4000000000000004</v>
      </c>
      <c r="H74" s="914">
        <v>41</v>
      </c>
      <c r="I74" s="913">
        <v>57.76</v>
      </c>
      <c r="J74" s="900">
        <v>4.9000000000000004</v>
      </c>
      <c r="K74" s="915">
        <v>1.37</v>
      </c>
      <c r="L74" s="914">
        <v>2</v>
      </c>
      <c r="M74" s="914">
        <v>21</v>
      </c>
      <c r="N74" s="916">
        <v>7</v>
      </c>
      <c r="O74" s="914" t="s">
        <v>6510</v>
      </c>
      <c r="P74" s="917" t="s">
        <v>6640</v>
      </c>
      <c r="Q74" s="918">
        <f t="shared" si="3"/>
        <v>4</v>
      </c>
      <c r="R74" s="955">
        <f t="shared" si="3"/>
        <v>6.4399999999999977</v>
      </c>
      <c r="S74" s="918">
        <f t="shared" si="4"/>
        <v>-5</v>
      </c>
      <c r="T74" s="955">
        <f t="shared" si="5"/>
        <v>-7.82</v>
      </c>
      <c r="U74" s="962">
        <v>287</v>
      </c>
      <c r="V74" s="919">
        <v>200.9</v>
      </c>
      <c r="W74" s="919">
        <v>-86.1</v>
      </c>
      <c r="X74" s="960">
        <v>0.70000000000000007</v>
      </c>
      <c r="Y74" s="958">
        <v>29</v>
      </c>
    </row>
    <row r="75" spans="1:25" ht="14.45" customHeight="1" x14ac:dyDescent="0.2">
      <c r="A75" s="924" t="s">
        <v>6641</v>
      </c>
      <c r="B75" s="919">
        <v>5</v>
      </c>
      <c r="C75" s="920">
        <v>8.33</v>
      </c>
      <c r="D75" s="909">
        <v>3.6</v>
      </c>
      <c r="E75" s="921">
        <v>10</v>
      </c>
      <c r="F75" s="922">
        <v>17.16</v>
      </c>
      <c r="G75" s="901">
        <v>3.4</v>
      </c>
      <c r="H75" s="914">
        <v>5</v>
      </c>
      <c r="I75" s="913">
        <v>8.82</v>
      </c>
      <c r="J75" s="900">
        <v>5.4</v>
      </c>
      <c r="K75" s="915">
        <v>1.76</v>
      </c>
      <c r="L75" s="914">
        <v>3</v>
      </c>
      <c r="M75" s="914">
        <v>27</v>
      </c>
      <c r="N75" s="916">
        <v>9</v>
      </c>
      <c r="O75" s="914" t="s">
        <v>6510</v>
      </c>
      <c r="P75" s="917" t="s">
        <v>6642</v>
      </c>
      <c r="Q75" s="918">
        <f t="shared" si="3"/>
        <v>0</v>
      </c>
      <c r="R75" s="955">
        <f t="shared" si="3"/>
        <v>0.49000000000000021</v>
      </c>
      <c r="S75" s="918">
        <f t="shared" si="4"/>
        <v>-5</v>
      </c>
      <c r="T75" s="955">
        <f t="shared" si="5"/>
        <v>-8.34</v>
      </c>
      <c r="U75" s="962">
        <v>45</v>
      </c>
      <c r="V75" s="919">
        <v>27</v>
      </c>
      <c r="W75" s="919">
        <v>-18</v>
      </c>
      <c r="X75" s="960">
        <v>0.6</v>
      </c>
      <c r="Y75" s="958"/>
    </row>
    <row r="76" spans="1:25" ht="14.45" customHeight="1" x14ac:dyDescent="0.2">
      <c r="A76" s="923" t="s">
        <v>6643</v>
      </c>
      <c r="B76" s="904">
        <v>33</v>
      </c>
      <c r="C76" s="905">
        <v>18.760000000000002</v>
      </c>
      <c r="D76" s="906">
        <v>2.8</v>
      </c>
      <c r="E76" s="887">
        <v>50</v>
      </c>
      <c r="F76" s="888">
        <v>28.29</v>
      </c>
      <c r="G76" s="889">
        <v>2.6</v>
      </c>
      <c r="H76" s="890">
        <v>45</v>
      </c>
      <c r="I76" s="891">
        <v>25.27</v>
      </c>
      <c r="J76" s="892">
        <v>2.6</v>
      </c>
      <c r="K76" s="893">
        <v>0.54</v>
      </c>
      <c r="L76" s="890">
        <v>1</v>
      </c>
      <c r="M76" s="890">
        <v>12</v>
      </c>
      <c r="N76" s="894">
        <v>4</v>
      </c>
      <c r="O76" s="890" t="s">
        <v>6510</v>
      </c>
      <c r="P76" s="907" t="s">
        <v>6644</v>
      </c>
      <c r="Q76" s="895">
        <f t="shared" si="3"/>
        <v>12</v>
      </c>
      <c r="R76" s="954">
        <f t="shared" si="3"/>
        <v>6.509999999999998</v>
      </c>
      <c r="S76" s="895">
        <f t="shared" si="4"/>
        <v>-5</v>
      </c>
      <c r="T76" s="954">
        <f t="shared" si="5"/>
        <v>-3.0199999999999996</v>
      </c>
      <c r="U76" s="961">
        <v>180</v>
      </c>
      <c r="V76" s="904">
        <v>117</v>
      </c>
      <c r="W76" s="904">
        <v>-63</v>
      </c>
      <c r="X76" s="959">
        <v>0.65</v>
      </c>
      <c r="Y76" s="957">
        <v>2</v>
      </c>
    </row>
    <row r="77" spans="1:25" ht="14.45" customHeight="1" x14ac:dyDescent="0.2">
      <c r="A77" s="924" t="s">
        <v>6645</v>
      </c>
      <c r="B77" s="919">
        <v>2</v>
      </c>
      <c r="C77" s="920">
        <v>1.69</v>
      </c>
      <c r="D77" s="909">
        <v>4</v>
      </c>
      <c r="E77" s="921">
        <v>6</v>
      </c>
      <c r="F77" s="922">
        <v>4.82</v>
      </c>
      <c r="G77" s="901">
        <v>4.5</v>
      </c>
      <c r="H77" s="914">
        <v>2</v>
      </c>
      <c r="I77" s="913">
        <v>1.61</v>
      </c>
      <c r="J77" s="900">
        <v>3</v>
      </c>
      <c r="K77" s="915">
        <v>0.8</v>
      </c>
      <c r="L77" s="914">
        <v>2</v>
      </c>
      <c r="M77" s="914">
        <v>21</v>
      </c>
      <c r="N77" s="916">
        <v>7</v>
      </c>
      <c r="O77" s="914" t="s">
        <v>6510</v>
      </c>
      <c r="P77" s="917" t="s">
        <v>6646</v>
      </c>
      <c r="Q77" s="918">
        <f t="shared" si="3"/>
        <v>0</v>
      </c>
      <c r="R77" s="955">
        <f t="shared" si="3"/>
        <v>-7.9999999999999849E-2</v>
      </c>
      <c r="S77" s="918">
        <f t="shared" si="4"/>
        <v>-4</v>
      </c>
      <c r="T77" s="955">
        <f t="shared" si="5"/>
        <v>-3.21</v>
      </c>
      <c r="U77" s="962">
        <v>14</v>
      </c>
      <c r="V77" s="919">
        <v>6</v>
      </c>
      <c r="W77" s="919">
        <v>-8</v>
      </c>
      <c r="X77" s="960">
        <v>0.42857142857142855</v>
      </c>
      <c r="Y77" s="958"/>
    </row>
    <row r="78" spans="1:25" ht="14.45" customHeight="1" x14ac:dyDescent="0.2">
      <c r="A78" s="923" t="s">
        <v>6647</v>
      </c>
      <c r="B78" s="896">
        <v>11</v>
      </c>
      <c r="C78" s="897">
        <v>7.49</v>
      </c>
      <c r="D78" s="898">
        <v>3.8</v>
      </c>
      <c r="E78" s="908">
        <v>10</v>
      </c>
      <c r="F78" s="891">
        <v>6.12</v>
      </c>
      <c r="G78" s="892">
        <v>3.5</v>
      </c>
      <c r="H78" s="890">
        <v>7</v>
      </c>
      <c r="I78" s="891">
        <v>4.3899999999999997</v>
      </c>
      <c r="J78" s="892">
        <v>3</v>
      </c>
      <c r="K78" s="893">
        <v>0.61</v>
      </c>
      <c r="L78" s="890">
        <v>1</v>
      </c>
      <c r="M78" s="890">
        <v>12</v>
      </c>
      <c r="N78" s="894">
        <v>4</v>
      </c>
      <c r="O78" s="890" t="s">
        <v>6510</v>
      </c>
      <c r="P78" s="907" t="s">
        <v>6648</v>
      </c>
      <c r="Q78" s="895">
        <f t="shared" si="3"/>
        <v>-4</v>
      </c>
      <c r="R78" s="954">
        <f t="shared" si="3"/>
        <v>-3.1000000000000005</v>
      </c>
      <c r="S78" s="895">
        <f t="shared" si="4"/>
        <v>-3</v>
      </c>
      <c r="T78" s="954">
        <f t="shared" si="5"/>
        <v>-1.7300000000000004</v>
      </c>
      <c r="U78" s="961">
        <v>28</v>
      </c>
      <c r="V78" s="904">
        <v>21</v>
      </c>
      <c r="W78" s="904">
        <v>-7</v>
      </c>
      <c r="X78" s="959">
        <v>0.75</v>
      </c>
      <c r="Y78" s="957">
        <v>3</v>
      </c>
    </row>
    <row r="79" spans="1:25" ht="14.45" customHeight="1" x14ac:dyDescent="0.2">
      <c r="A79" s="924" t="s">
        <v>6649</v>
      </c>
      <c r="B79" s="910">
        <v>3</v>
      </c>
      <c r="C79" s="911">
        <v>3.75</v>
      </c>
      <c r="D79" s="899">
        <v>9.6999999999999993</v>
      </c>
      <c r="E79" s="912">
        <v>3</v>
      </c>
      <c r="F79" s="913">
        <v>3.76</v>
      </c>
      <c r="G79" s="900">
        <v>8.3000000000000007</v>
      </c>
      <c r="H79" s="914">
        <v>3</v>
      </c>
      <c r="I79" s="913">
        <v>5.28</v>
      </c>
      <c r="J79" s="903">
        <v>12.7</v>
      </c>
      <c r="K79" s="915">
        <v>1.25</v>
      </c>
      <c r="L79" s="914">
        <v>3</v>
      </c>
      <c r="M79" s="914">
        <v>27</v>
      </c>
      <c r="N79" s="916">
        <v>9</v>
      </c>
      <c r="O79" s="914" t="s">
        <v>6510</v>
      </c>
      <c r="P79" s="917" t="s">
        <v>6648</v>
      </c>
      <c r="Q79" s="918">
        <f t="shared" si="3"/>
        <v>0</v>
      </c>
      <c r="R79" s="955">
        <f t="shared" si="3"/>
        <v>1.5300000000000002</v>
      </c>
      <c r="S79" s="918">
        <f t="shared" si="4"/>
        <v>0</v>
      </c>
      <c r="T79" s="955">
        <f t="shared" si="5"/>
        <v>1.5200000000000005</v>
      </c>
      <c r="U79" s="962">
        <v>27</v>
      </c>
      <c r="V79" s="919">
        <v>38.099999999999994</v>
      </c>
      <c r="W79" s="919">
        <v>11.099999999999994</v>
      </c>
      <c r="X79" s="960">
        <v>1.411111111111111</v>
      </c>
      <c r="Y79" s="958">
        <v>11</v>
      </c>
    </row>
    <row r="80" spans="1:25" ht="14.45" customHeight="1" x14ac:dyDescent="0.2">
      <c r="A80" s="923" t="s">
        <v>6650</v>
      </c>
      <c r="B80" s="904">
        <v>76</v>
      </c>
      <c r="C80" s="905">
        <v>47.91</v>
      </c>
      <c r="D80" s="906">
        <v>3</v>
      </c>
      <c r="E80" s="887">
        <v>87</v>
      </c>
      <c r="F80" s="888">
        <v>52.81</v>
      </c>
      <c r="G80" s="889">
        <v>3</v>
      </c>
      <c r="H80" s="890">
        <v>76</v>
      </c>
      <c r="I80" s="891">
        <v>45.68</v>
      </c>
      <c r="J80" s="902">
        <v>3.1</v>
      </c>
      <c r="K80" s="893">
        <v>0.6</v>
      </c>
      <c r="L80" s="890">
        <v>1</v>
      </c>
      <c r="M80" s="890">
        <v>9</v>
      </c>
      <c r="N80" s="894">
        <v>3</v>
      </c>
      <c r="O80" s="890" t="s">
        <v>6510</v>
      </c>
      <c r="P80" s="907" t="s">
        <v>6651</v>
      </c>
      <c r="Q80" s="895">
        <f t="shared" si="3"/>
        <v>0</v>
      </c>
      <c r="R80" s="954">
        <f t="shared" si="3"/>
        <v>-2.2299999999999969</v>
      </c>
      <c r="S80" s="895">
        <f t="shared" si="4"/>
        <v>-11</v>
      </c>
      <c r="T80" s="954">
        <f t="shared" si="5"/>
        <v>-7.1300000000000026</v>
      </c>
      <c r="U80" s="961">
        <v>228</v>
      </c>
      <c r="V80" s="904">
        <v>235.6</v>
      </c>
      <c r="W80" s="904">
        <v>7.5999999999999943</v>
      </c>
      <c r="X80" s="959">
        <v>1.0333333333333332</v>
      </c>
      <c r="Y80" s="957">
        <v>14</v>
      </c>
    </row>
    <row r="81" spans="1:25" ht="14.45" customHeight="1" x14ac:dyDescent="0.2">
      <c r="A81" s="924" t="s">
        <v>6652</v>
      </c>
      <c r="B81" s="919">
        <v>1</v>
      </c>
      <c r="C81" s="920">
        <v>0.62</v>
      </c>
      <c r="D81" s="909">
        <v>10</v>
      </c>
      <c r="E81" s="921">
        <v>1</v>
      </c>
      <c r="F81" s="922">
        <v>0.62</v>
      </c>
      <c r="G81" s="901">
        <v>2</v>
      </c>
      <c r="H81" s="914">
        <v>1</v>
      </c>
      <c r="I81" s="913">
        <v>0.62</v>
      </c>
      <c r="J81" s="903">
        <v>5</v>
      </c>
      <c r="K81" s="915">
        <v>0.62</v>
      </c>
      <c r="L81" s="914">
        <v>1</v>
      </c>
      <c r="M81" s="914">
        <v>12</v>
      </c>
      <c r="N81" s="916">
        <v>4</v>
      </c>
      <c r="O81" s="914" t="s">
        <v>6510</v>
      </c>
      <c r="P81" s="917" t="s">
        <v>6653</v>
      </c>
      <c r="Q81" s="918">
        <f t="shared" si="3"/>
        <v>0</v>
      </c>
      <c r="R81" s="955">
        <f t="shared" si="3"/>
        <v>0</v>
      </c>
      <c r="S81" s="918">
        <f t="shared" si="4"/>
        <v>0</v>
      </c>
      <c r="T81" s="955">
        <f t="shared" si="5"/>
        <v>0</v>
      </c>
      <c r="U81" s="962">
        <v>4</v>
      </c>
      <c r="V81" s="919">
        <v>5</v>
      </c>
      <c r="W81" s="919">
        <v>1</v>
      </c>
      <c r="X81" s="960">
        <v>1.25</v>
      </c>
      <c r="Y81" s="958">
        <v>1</v>
      </c>
    </row>
    <row r="82" spans="1:25" ht="14.45" customHeight="1" x14ac:dyDescent="0.2">
      <c r="A82" s="924" t="s">
        <v>6654</v>
      </c>
      <c r="B82" s="919"/>
      <c r="C82" s="920"/>
      <c r="D82" s="909"/>
      <c r="E82" s="921"/>
      <c r="F82" s="922"/>
      <c r="G82" s="901"/>
      <c r="H82" s="914">
        <v>1</v>
      </c>
      <c r="I82" s="913">
        <v>0.69</v>
      </c>
      <c r="J82" s="900">
        <v>3</v>
      </c>
      <c r="K82" s="915">
        <v>0.69</v>
      </c>
      <c r="L82" s="914">
        <v>1</v>
      </c>
      <c r="M82" s="914">
        <v>12</v>
      </c>
      <c r="N82" s="916">
        <v>4</v>
      </c>
      <c r="O82" s="914" t="s">
        <v>6510</v>
      </c>
      <c r="P82" s="917" t="s">
        <v>6655</v>
      </c>
      <c r="Q82" s="918">
        <f t="shared" si="3"/>
        <v>1</v>
      </c>
      <c r="R82" s="955">
        <f t="shared" si="3"/>
        <v>0.69</v>
      </c>
      <c r="S82" s="918">
        <f t="shared" si="4"/>
        <v>1</v>
      </c>
      <c r="T82" s="955">
        <f t="shared" si="5"/>
        <v>0.69</v>
      </c>
      <c r="U82" s="962">
        <v>4</v>
      </c>
      <c r="V82" s="919">
        <v>3</v>
      </c>
      <c r="W82" s="919">
        <v>-1</v>
      </c>
      <c r="X82" s="960">
        <v>0.75</v>
      </c>
      <c r="Y82" s="958"/>
    </row>
    <row r="83" spans="1:25" ht="14.45" customHeight="1" x14ac:dyDescent="0.2">
      <c r="A83" s="923" t="s">
        <v>6656</v>
      </c>
      <c r="B83" s="896">
        <v>4</v>
      </c>
      <c r="C83" s="897">
        <v>1.89</v>
      </c>
      <c r="D83" s="898">
        <v>2.8</v>
      </c>
      <c r="E83" s="908">
        <v>3</v>
      </c>
      <c r="F83" s="891">
        <v>1.25</v>
      </c>
      <c r="G83" s="892">
        <v>6.7</v>
      </c>
      <c r="H83" s="890">
        <v>2</v>
      </c>
      <c r="I83" s="891">
        <v>0.99</v>
      </c>
      <c r="J83" s="892">
        <v>5</v>
      </c>
      <c r="K83" s="893">
        <v>0.49</v>
      </c>
      <c r="L83" s="890">
        <v>2</v>
      </c>
      <c r="M83" s="890">
        <v>21</v>
      </c>
      <c r="N83" s="894">
        <v>7</v>
      </c>
      <c r="O83" s="890" t="s">
        <v>6510</v>
      </c>
      <c r="P83" s="907" t="s">
        <v>6657</v>
      </c>
      <c r="Q83" s="895">
        <f t="shared" si="3"/>
        <v>-2</v>
      </c>
      <c r="R83" s="954">
        <f t="shared" si="3"/>
        <v>-0.89999999999999991</v>
      </c>
      <c r="S83" s="895">
        <f t="shared" si="4"/>
        <v>-1</v>
      </c>
      <c r="T83" s="954">
        <f t="shared" si="5"/>
        <v>-0.26</v>
      </c>
      <c r="U83" s="961">
        <v>14</v>
      </c>
      <c r="V83" s="904">
        <v>10</v>
      </c>
      <c r="W83" s="904">
        <v>-4</v>
      </c>
      <c r="X83" s="959">
        <v>0.7142857142857143</v>
      </c>
      <c r="Y83" s="957"/>
    </row>
    <row r="84" spans="1:25" ht="14.45" customHeight="1" x14ac:dyDescent="0.2">
      <c r="A84" s="924" t="s">
        <v>6658</v>
      </c>
      <c r="B84" s="910">
        <v>1</v>
      </c>
      <c r="C84" s="911">
        <v>1.19</v>
      </c>
      <c r="D84" s="899">
        <v>5</v>
      </c>
      <c r="E84" s="912"/>
      <c r="F84" s="913"/>
      <c r="G84" s="900"/>
      <c r="H84" s="914"/>
      <c r="I84" s="913"/>
      <c r="J84" s="900"/>
      <c r="K84" s="915">
        <v>1.19</v>
      </c>
      <c r="L84" s="914">
        <v>4</v>
      </c>
      <c r="M84" s="914">
        <v>33</v>
      </c>
      <c r="N84" s="916">
        <v>11</v>
      </c>
      <c r="O84" s="914" t="s">
        <v>6510</v>
      </c>
      <c r="P84" s="917" t="s">
        <v>6659</v>
      </c>
      <c r="Q84" s="918">
        <f t="shared" si="3"/>
        <v>-1</v>
      </c>
      <c r="R84" s="955">
        <f t="shared" si="3"/>
        <v>-1.19</v>
      </c>
      <c r="S84" s="918">
        <f t="shared" si="4"/>
        <v>0</v>
      </c>
      <c r="T84" s="955">
        <f t="shared" si="5"/>
        <v>0</v>
      </c>
      <c r="U84" s="962" t="s">
        <v>329</v>
      </c>
      <c r="V84" s="919" t="s">
        <v>329</v>
      </c>
      <c r="W84" s="919" t="s">
        <v>329</v>
      </c>
      <c r="X84" s="960" t="s">
        <v>329</v>
      </c>
      <c r="Y84" s="958"/>
    </row>
    <row r="85" spans="1:25" ht="14.45" customHeight="1" x14ac:dyDescent="0.2">
      <c r="A85" s="923" t="s">
        <v>6660</v>
      </c>
      <c r="B85" s="904">
        <v>10</v>
      </c>
      <c r="C85" s="905">
        <v>4.84</v>
      </c>
      <c r="D85" s="906">
        <v>4.3</v>
      </c>
      <c r="E85" s="908">
        <v>7</v>
      </c>
      <c r="F85" s="891">
        <v>3.31</v>
      </c>
      <c r="G85" s="892">
        <v>4.7</v>
      </c>
      <c r="H85" s="887">
        <v>9</v>
      </c>
      <c r="I85" s="888">
        <v>4.26</v>
      </c>
      <c r="J85" s="889">
        <v>4.0999999999999996</v>
      </c>
      <c r="K85" s="893">
        <v>0.47</v>
      </c>
      <c r="L85" s="890">
        <v>2</v>
      </c>
      <c r="M85" s="890">
        <v>21</v>
      </c>
      <c r="N85" s="894">
        <v>7</v>
      </c>
      <c r="O85" s="890" t="s">
        <v>6510</v>
      </c>
      <c r="P85" s="907" t="s">
        <v>6661</v>
      </c>
      <c r="Q85" s="895">
        <f t="shared" si="3"/>
        <v>-1</v>
      </c>
      <c r="R85" s="954">
        <f t="shared" si="3"/>
        <v>-0.58000000000000007</v>
      </c>
      <c r="S85" s="895">
        <f t="shared" si="4"/>
        <v>2</v>
      </c>
      <c r="T85" s="954">
        <f t="shared" si="5"/>
        <v>0.94999999999999973</v>
      </c>
      <c r="U85" s="961">
        <v>63</v>
      </c>
      <c r="V85" s="904">
        <v>36.9</v>
      </c>
      <c r="W85" s="904">
        <v>-26.1</v>
      </c>
      <c r="X85" s="959">
        <v>0.58571428571428574</v>
      </c>
      <c r="Y85" s="957">
        <v>2</v>
      </c>
    </row>
    <row r="86" spans="1:25" ht="14.45" customHeight="1" x14ac:dyDescent="0.2">
      <c r="A86" s="924" t="s">
        <v>6662</v>
      </c>
      <c r="B86" s="919">
        <v>2</v>
      </c>
      <c r="C86" s="920">
        <v>1.36</v>
      </c>
      <c r="D86" s="909">
        <v>5.5</v>
      </c>
      <c r="E86" s="912">
        <v>4</v>
      </c>
      <c r="F86" s="913">
        <v>2.6</v>
      </c>
      <c r="G86" s="900">
        <v>7.5</v>
      </c>
      <c r="H86" s="921">
        <v>2</v>
      </c>
      <c r="I86" s="922">
        <v>1.26</v>
      </c>
      <c r="J86" s="901">
        <v>3.5</v>
      </c>
      <c r="K86" s="915">
        <v>0.63</v>
      </c>
      <c r="L86" s="914">
        <v>3</v>
      </c>
      <c r="M86" s="914">
        <v>27</v>
      </c>
      <c r="N86" s="916">
        <v>9</v>
      </c>
      <c r="O86" s="914" t="s">
        <v>6510</v>
      </c>
      <c r="P86" s="917" t="s">
        <v>6663</v>
      </c>
      <c r="Q86" s="918">
        <f t="shared" si="3"/>
        <v>0</v>
      </c>
      <c r="R86" s="955">
        <f t="shared" si="3"/>
        <v>-0.10000000000000009</v>
      </c>
      <c r="S86" s="918">
        <f t="shared" si="4"/>
        <v>-2</v>
      </c>
      <c r="T86" s="955">
        <f t="shared" si="5"/>
        <v>-1.34</v>
      </c>
      <c r="U86" s="962">
        <v>18</v>
      </c>
      <c r="V86" s="919">
        <v>7</v>
      </c>
      <c r="W86" s="919">
        <v>-11</v>
      </c>
      <c r="X86" s="960">
        <v>0.3888888888888889</v>
      </c>
      <c r="Y86" s="958"/>
    </row>
    <row r="87" spans="1:25" ht="14.45" customHeight="1" x14ac:dyDescent="0.2">
      <c r="A87" s="924" t="s">
        <v>6664</v>
      </c>
      <c r="B87" s="919"/>
      <c r="C87" s="920"/>
      <c r="D87" s="909"/>
      <c r="E87" s="912"/>
      <c r="F87" s="913"/>
      <c r="G87" s="900"/>
      <c r="H87" s="921">
        <v>1</v>
      </c>
      <c r="I87" s="922">
        <v>1.1100000000000001</v>
      </c>
      <c r="J87" s="901">
        <v>6</v>
      </c>
      <c r="K87" s="915">
        <v>0.97</v>
      </c>
      <c r="L87" s="914">
        <v>4</v>
      </c>
      <c r="M87" s="914">
        <v>33</v>
      </c>
      <c r="N87" s="916">
        <v>11</v>
      </c>
      <c r="O87" s="914" t="s">
        <v>6510</v>
      </c>
      <c r="P87" s="917" t="s">
        <v>6665</v>
      </c>
      <c r="Q87" s="918">
        <f t="shared" si="3"/>
        <v>1</v>
      </c>
      <c r="R87" s="955">
        <f t="shared" si="3"/>
        <v>1.1100000000000001</v>
      </c>
      <c r="S87" s="918">
        <f t="shared" si="4"/>
        <v>1</v>
      </c>
      <c r="T87" s="955">
        <f t="shared" si="5"/>
        <v>1.1100000000000001</v>
      </c>
      <c r="U87" s="962">
        <v>11</v>
      </c>
      <c r="V87" s="919">
        <v>6</v>
      </c>
      <c r="W87" s="919">
        <v>-5</v>
      </c>
      <c r="X87" s="960">
        <v>0.54545454545454541</v>
      </c>
      <c r="Y87" s="958"/>
    </row>
    <row r="88" spans="1:25" ht="14.45" customHeight="1" x14ac:dyDescent="0.2">
      <c r="A88" s="923" t="s">
        <v>6666</v>
      </c>
      <c r="B88" s="904">
        <v>20</v>
      </c>
      <c r="C88" s="905">
        <v>6.88</v>
      </c>
      <c r="D88" s="906">
        <v>2.7</v>
      </c>
      <c r="E88" s="887">
        <v>26</v>
      </c>
      <c r="F88" s="888">
        <v>8.76</v>
      </c>
      <c r="G88" s="889">
        <v>3.8</v>
      </c>
      <c r="H88" s="890">
        <v>11</v>
      </c>
      <c r="I88" s="891">
        <v>3.61</v>
      </c>
      <c r="J88" s="902">
        <v>3.5</v>
      </c>
      <c r="K88" s="893">
        <v>0.32</v>
      </c>
      <c r="L88" s="890">
        <v>1</v>
      </c>
      <c r="M88" s="890">
        <v>9</v>
      </c>
      <c r="N88" s="894">
        <v>3</v>
      </c>
      <c r="O88" s="890" t="s">
        <v>6510</v>
      </c>
      <c r="P88" s="907" t="s">
        <v>6667</v>
      </c>
      <c r="Q88" s="895">
        <f t="shared" si="3"/>
        <v>-9</v>
      </c>
      <c r="R88" s="954">
        <f t="shared" si="3"/>
        <v>-3.27</v>
      </c>
      <c r="S88" s="895">
        <f t="shared" si="4"/>
        <v>-15</v>
      </c>
      <c r="T88" s="954">
        <f t="shared" si="5"/>
        <v>-5.15</v>
      </c>
      <c r="U88" s="961">
        <v>33</v>
      </c>
      <c r="V88" s="904">
        <v>38.5</v>
      </c>
      <c r="W88" s="904">
        <v>5.5</v>
      </c>
      <c r="X88" s="959">
        <v>1.1666666666666667</v>
      </c>
      <c r="Y88" s="957">
        <v>11</v>
      </c>
    </row>
    <row r="89" spans="1:25" ht="14.45" customHeight="1" x14ac:dyDescent="0.2">
      <c r="A89" s="924" t="s">
        <v>6668</v>
      </c>
      <c r="B89" s="919">
        <v>6</v>
      </c>
      <c r="C89" s="920">
        <v>2.87</v>
      </c>
      <c r="D89" s="909">
        <v>3</v>
      </c>
      <c r="E89" s="921">
        <v>5</v>
      </c>
      <c r="F89" s="922">
        <v>2.12</v>
      </c>
      <c r="G89" s="901">
        <v>4.5999999999999996</v>
      </c>
      <c r="H89" s="914">
        <v>5</v>
      </c>
      <c r="I89" s="913">
        <v>2.23</v>
      </c>
      <c r="J89" s="900">
        <v>4.4000000000000004</v>
      </c>
      <c r="K89" s="915">
        <v>0.42</v>
      </c>
      <c r="L89" s="914">
        <v>2</v>
      </c>
      <c r="M89" s="914">
        <v>15</v>
      </c>
      <c r="N89" s="916">
        <v>5</v>
      </c>
      <c r="O89" s="914" t="s">
        <v>6510</v>
      </c>
      <c r="P89" s="917" t="s">
        <v>6669</v>
      </c>
      <c r="Q89" s="918">
        <f t="shared" si="3"/>
        <v>-1</v>
      </c>
      <c r="R89" s="955">
        <f t="shared" si="3"/>
        <v>-0.64000000000000012</v>
      </c>
      <c r="S89" s="918">
        <f t="shared" si="4"/>
        <v>0</v>
      </c>
      <c r="T89" s="955">
        <f t="shared" si="5"/>
        <v>0.10999999999999988</v>
      </c>
      <c r="U89" s="962">
        <v>25</v>
      </c>
      <c r="V89" s="919">
        <v>22</v>
      </c>
      <c r="W89" s="919">
        <v>-3</v>
      </c>
      <c r="X89" s="960">
        <v>0.88</v>
      </c>
      <c r="Y89" s="958"/>
    </row>
    <row r="90" spans="1:25" ht="14.45" customHeight="1" x14ac:dyDescent="0.2">
      <c r="A90" s="924" t="s">
        <v>6670</v>
      </c>
      <c r="B90" s="919">
        <v>3</v>
      </c>
      <c r="C90" s="920">
        <v>2.16</v>
      </c>
      <c r="D90" s="909">
        <v>4.3</v>
      </c>
      <c r="E90" s="921"/>
      <c r="F90" s="922"/>
      <c r="G90" s="901"/>
      <c r="H90" s="914"/>
      <c r="I90" s="913"/>
      <c r="J90" s="900"/>
      <c r="K90" s="915">
        <v>0.72</v>
      </c>
      <c r="L90" s="914">
        <v>3</v>
      </c>
      <c r="M90" s="914">
        <v>24</v>
      </c>
      <c r="N90" s="916">
        <v>8</v>
      </c>
      <c r="O90" s="914" t="s">
        <v>6510</v>
      </c>
      <c r="P90" s="917" t="s">
        <v>6671</v>
      </c>
      <c r="Q90" s="918">
        <f t="shared" si="3"/>
        <v>-3</v>
      </c>
      <c r="R90" s="955">
        <f t="shared" si="3"/>
        <v>-2.16</v>
      </c>
      <c r="S90" s="918">
        <f t="shared" si="4"/>
        <v>0</v>
      </c>
      <c r="T90" s="955">
        <f t="shared" si="5"/>
        <v>0</v>
      </c>
      <c r="U90" s="962" t="s">
        <v>329</v>
      </c>
      <c r="V90" s="919" t="s">
        <v>329</v>
      </c>
      <c r="W90" s="919" t="s">
        <v>329</v>
      </c>
      <c r="X90" s="960" t="s">
        <v>329</v>
      </c>
      <c r="Y90" s="958"/>
    </row>
    <row r="91" spans="1:25" ht="14.45" customHeight="1" x14ac:dyDescent="0.2">
      <c r="A91" s="923" t="s">
        <v>6672</v>
      </c>
      <c r="B91" s="904"/>
      <c r="C91" s="905"/>
      <c r="D91" s="906"/>
      <c r="E91" s="887">
        <v>1</v>
      </c>
      <c r="F91" s="888">
        <v>0.47</v>
      </c>
      <c r="G91" s="889">
        <v>2</v>
      </c>
      <c r="H91" s="890"/>
      <c r="I91" s="891"/>
      <c r="J91" s="892"/>
      <c r="K91" s="893">
        <v>0.68</v>
      </c>
      <c r="L91" s="890">
        <v>3</v>
      </c>
      <c r="M91" s="890">
        <v>24</v>
      </c>
      <c r="N91" s="894">
        <v>8</v>
      </c>
      <c r="O91" s="890" t="s">
        <v>6510</v>
      </c>
      <c r="P91" s="907" t="s">
        <v>6673</v>
      </c>
      <c r="Q91" s="895">
        <f t="shared" si="3"/>
        <v>0</v>
      </c>
      <c r="R91" s="954">
        <f t="shared" si="3"/>
        <v>0</v>
      </c>
      <c r="S91" s="895">
        <f t="shared" si="4"/>
        <v>-1</v>
      </c>
      <c r="T91" s="954">
        <f t="shared" si="5"/>
        <v>-0.47</v>
      </c>
      <c r="U91" s="961" t="s">
        <v>329</v>
      </c>
      <c r="V91" s="904" t="s">
        <v>329</v>
      </c>
      <c r="W91" s="904" t="s">
        <v>329</v>
      </c>
      <c r="X91" s="959" t="s">
        <v>329</v>
      </c>
      <c r="Y91" s="957"/>
    </row>
    <row r="92" spans="1:25" ht="14.45" customHeight="1" x14ac:dyDescent="0.2">
      <c r="A92" s="924" t="s">
        <v>6674</v>
      </c>
      <c r="B92" s="919"/>
      <c r="C92" s="920"/>
      <c r="D92" s="909"/>
      <c r="E92" s="921">
        <v>1</v>
      </c>
      <c r="F92" s="922">
        <v>0.89</v>
      </c>
      <c r="G92" s="901">
        <v>6</v>
      </c>
      <c r="H92" s="914"/>
      <c r="I92" s="913"/>
      <c r="J92" s="900"/>
      <c r="K92" s="915">
        <v>0.89</v>
      </c>
      <c r="L92" s="914">
        <v>4</v>
      </c>
      <c r="M92" s="914">
        <v>33</v>
      </c>
      <c r="N92" s="916">
        <v>11</v>
      </c>
      <c r="O92" s="914" t="s">
        <v>6510</v>
      </c>
      <c r="P92" s="917" t="s">
        <v>6675</v>
      </c>
      <c r="Q92" s="918">
        <f t="shared" si="3"/>
        <v>0</v>
      </c>
      <c r="R92" s="955">
        <f t="shared" si="3"/>
        <v>0</v>
      </c>
      <c r="S92" s="918">
        <f t="shared" si="4"/>
        <v>-1</v>
      </c>
      <c r="T92" s="955">
        <f t="shared" si="5"/>
        <v>-0.89</v>
      </c>
      <c r="U92" s="962" t="s">
        <v>329</v>
      </c>
      <c r="V92" s="919" t="s">
        <v>329</v>
      </c>
      <c r="W92" s="919" t="s">
        <v>329</v>
      </c>
      <c r="X92" s="960" t="s">
        <v>329</v>
      </c>
      <c r="Y92" s="958"/>
    </row>
    <row r="93" spans="1:25" ht="14.45" customHeight="1" x14ac:dyDescent="0.2">
      <c r="A93" s="924" t="s">
        <v>6676</v>
      </c>
      <c r="B93" s="919"/>
      <c r="C93" s="920"/>
      <c r="D93" s="909"/>
      <c r="E93" s="921"/>
      <c r="F93" s="922"/>
      <c r="G93" s="901"/>
      <c r="H93" s="914">
        <v>1</v>
      </c>
      <c r="I93" s="913">
        <v>4.47</v>
      </c>
      <c r="J93" s="903">
        <v>26</v>
      </c>
      <c r="K93" s="915">
        <v>1.68</v>
      </c>
      <c r="L93" s="914">
        <v>5</v>
      </c>
      <c r="M93" s="914">
        <v>42</v>
      </c>
      <c r="N93" s="916">
        <v>14</v>
      </c>
      <c r="O93" s="914" t="s">
        <v>6510</v>
      </c>
      <c r="P93" s="917" t="s">
        <v>6677</v>
      </c>
      <c r="Q93" s="918">
        <f t="shared" si="3"/>
        <v>1</v>
      </c>
      <c r="R93" s="955">
        <f t="shared" si="3"/>
        <v>4.47</v>
      </c>
      <c r="S93" s="918">
        <f t="shared" si="4"/>
        <v>1</v>
      </c>
      <c r="T93" s="955">
        <f t="shared" si="5"/>
        <v>4.47</v>
      </c>
      <c r="U93" s="962">
        <v>14</v>
      </c>
      <c r="V93" s="919">
        <v>26</v>
      </c>
      <c r="W93" s="919">
        <v>12</v>
      </c>
      <c r="X93" s="960">
        <v>1.8571428571428572</v>
      </c>
      <c r="Y93" s="958">
        <v>12</v>
      </c>
    </row>
    <row r="94" spans="1:25" ht="14.45" customHeight="1" x14ac:dyDescent="0.2">
      <c r="A94" s="923" t="s">
        <v>6678</v>
      </c>
      <c r="B94" s="904"/>
      <c r="C94" s="905"/>
      <c r="D94" s="906"/>
      <c r="E94" s="908"/>
      <c r="F94" s="891"/>
      <c r="G94" s="892"/>
      <c r="H94" s="887">
        <v>1</v>
      </c>
      <c r="I94" s="888">
        <v>1.1100000000000001</v>
      </c>
      <c r="J94" s="889">
        <v>8</v>
      </c>
      <c r="K94" s="893">
        <v>1.1100000000000001</v>
      </c>
      <c r="L94" s="890">
        <v>4</v>
      </c>
      <c r="M94" s="890">
        <v>36</v>
      </c>
      <c r="N94" s="894">
        <v>12</v>
      </c>
      <c r="O94" s="890" t="s">
        <v>6510</v>
      </c>
      <c r="P94" s="907" t="s">
        <v>6679</v>
      </c>
      <c r="Q94" s="895">
        <f t="shared" si="3"/>
        <v>1</v>
      </c>
      <c r="R94" s="954">
        <f t="shared" si="3"/>
        <v>1.1100000000000001</v>
      </c>
      <c r="S94" s="895">
        <f t="shared" si="4"/>
        <v>1</v>
      </c>
      <c r="T94" s="954">
        <f t="shared" si="5"/>
        <v>1.1100000000000001</v>
      </c>
      <c r="U94" s="961">
        <v>12</v>
      </c>
      <c r="V94" s="904">
        <v>8</v>
      </c>
      <c r="W94" s="904">
        <v>-4</v>
      </c>
      <c r="X94" s="959">
        <v>0.66666666666666663</v>
      </c>
      <c r="Y94" s="957"/>
    </row>
    <row r="95" spans="1:25" ht="14.45" customHeight="1" x14ac:dyDescent="0.2">
      <c r="A95" s="923" t="s">
        <v>6680</v>
      </c>
      <c r="B95" s="904">
        <v>5</v>
      </c>
      <c r="C95" s="905">
        <v>2.15</v>
      </c>
      <c r="D95" s="906">
        <v>2.4</v>
      </c>
      <c r="E95" s="887">
        <v>7</v>
      </c>
      <c r="F95" s="888">
        <v>2.99</v>
      </c>
      <c r="G95" s="889">
        <v>3.9</v>
      </c>
      <c r="H95" s="890">
        <v>6</v>
      </c>
      <c r="I95" s="891">
        <v>2.56</v>
      </c>
      <c r="J95" s="892">
        <v>4</v>
      </c>
      <c r="K95" s="893">
        <v>0.43</v>
      </c>
      <c r="L95" s="890">
        <v>2</v>
      </c>
      <c r="M95" s="890">
        <v>18</v>
      </c>
      <c r="N95" s="894">
        <v>6</v>
      </c>
      <c r="O95" s="890" t="s">
        <v>6510</v>
      </c>
      <c r="P95" s="907" t="s">
        <v>6681</v>
      </c>
      <c r="Q95" s="895">
        <f t="shared" si="3"/>
        <v>1</v>
      </c>
      <c r="R95" s="954">
        <f t="shared" si="3"/>
        <v>0.41000000000000014</v>
      </c>
      <c r="S95" s="895">
        <f t="shared" si="4"/>
        <v>-1</v>
      </c>
      <c r="T95" s="954">
        <f t="shared" si="5"/>
        <v>-0.43000000000000016</v>
      </c>
      <c r="U95" s="961">
        <v>36</v>
      </c>
      <c r="V95" s="904">
        <v>24</v>
      </c>
      <c r="W95" s="904">
        <v>-12</v>
      </c>
      <c r="X95" s="959">
        <v>0.66666666666666663</v>
      </c>
      <c r="Y95" s="957">
        <v>4</v>
      </c>
    </row>
    <row r="96" spans="1:25" ht="14.45" customHeight="1" x14ac:dyDescent="0.2">
      <c r="A96" s="924" t="s">
        <v>6682</v>
      </c>
      <c r="B96" s="919">
        <v>4</v>
      </c>
      <c r="C96" s="920">
        <v>2.02</v>
      </c>
      <c r="D96" s="909">
        <v>3</v>
      </c>
      <c r="E96" s="921">
        <v>2</v>
      </c>
      <c r="F96" s="922">
        <v>1.01</v>
      </c>
      <c r="G96" s="901">
        <v>3</v>
      </c>
      <c r="H96" s="914">
        <v>1</v>
      </c>
      <c r="I96" s="913">
        <v>0.5</v>
      </c>
      <c r="J96" s="900">
        <v>3</v>
      </c>
      <c r="K96" s="915">
        <v>0.5</v>
      </c>
      <c r="L96" s="914">
        <v>2</v>
      </c>
      <c r="M96" s="914">
        <v>21</v>
      </c>
      <c r="N96" s="916">
        <v>7</v>
      </c>
      <c r="O96" s="914" t="s">
        <v>6510</v>
      </c>
      <c r="P96" s="917" t="s">
        <v>6683</v>
      </c>
      <c r="Q96" s="918">
        <f t="shared" si="3"/>
        <v>-3</v>
      </c>
      <c r="R96" s="955">
        <f t="shared" si="3"/>
        <v>-1.52</v>
      </c>
      <c r="S96" s="918">
        <f t="shared" si="4"/>
        <v>-1</v>
      </c>
      <c r="T96" s="955">
        <f t="shared" si="5"/>
        <v>-0.51</v>
      </c>
      <c r="U96" s="962">
        <v>7</v>
      </c>
      <c r="V96" s="919">
        <v>3</v>
      </c>
      <c r="W96" s="919">
        <v>-4</v>
      </c>
      <c r="X96" s="960">
        <v>0.42857142857142855</v>
      </c>
      <c r="Y96" s="958"/>
    </row>
    <row r="97" spans="1:25" ht="14.45" customHeight="1" x14ac:dyDescent="0.2">
      <c r="A97" s="923" t="s">
        <v>6684</v>
      </c>
      <c r="B97" s="904"/>
      <c r="C97" s="905"/>
      <c r="D97" s="906"/>
      <c r="E97" s="908">
        <v>1</v>
      </c>
      <c r="F97" s="891">
        <v>0.42</v>
      </c>
      <c r="G97" s="892">
        <v>2</v>
      </c>
      <c r="H97" s="887">
        <v>1</v>
      </c>
      <c r="I97" s="888">
        <v>0.42</v>
      </c>
      <c r="J97" s="889">
        <v>3</v>
      </c>
      <c r="K97" s="893">
        <v>0.42</v>
      </c>
      <c r="L97" s="890">
        <v>2</v>
      </c>
      <c r="M97" s="890">
        <v>18</v>
      </c>
      <c r="N97" s="894">
        <v>6</v>
      </c>
      <c r="O97" s="890" t="s">
        <v>6510</v>
      </c>
      <c r="P97" s="907" t="s">
        <v>6685</v>
      </c>
      <c r="Q97" s="895">
        <f t="shared" si="3"/>
        <v>1</v>
      </c>
      <c r="R97" s="954">
        <f t="shared" si="3"/>
        <v>0.42</v>
      </c>
      <c r="S97" s="895">
        <f t="shared" si="4"/>
        <v>0</v>
      </c>
      <c r="T97" s="954">
        <f t="shared" si="5"/>
        <v>0</v>
      </c>
      <c r="U97" s="961">
        <v>6</v>
      </c>
      <c r="V97" s="904">
        <v>3</v>
      </c>
      <c r="W97" s="904">
        <v>-3</v>
      </c>
      <c r="X97" s="959">
        <v>0.5</v>
      </c>
      <c r="Y97" s="957"/>
    </row>
    <row r="98" spans="1:25" ht="14.45" customHeight="1" x14ac:dyDescent="0.2">
      <c r="A98" s="923" t="s">
        <v>6686</v>
      </c>
      <c r="B98" s="904"/>
      <c r="C98" s="905"/>
      <c r="D98" s="906"/>
      <c r="E98" s="887">
        <v>1</v>
      </c>
      <c r="F98" s="888">
        <v>0.52</v>
      </c>
      <c r="G98" s="889">
        <v>6</v>
      </c>
      <c r="H98" s="890">
        <v>1</v>
      </c>
      <c r="I98" s="891">
        <v>0.51</v>
      </c>
      <c r="J98" s="892">
        <v>2</v>
      </c>
      <c r="K98" s="893">
        <v>0.51</v>
      </c>
      <c r="L98" s="890">
        <v>2</v>
      </c>
      <c r="M98" s="890">
        <v>21</v>
      </c>
      <c r="N98" s="894">
        <v>7</v>
      </c>
      <c r="O98" s="890" t="s">
        <v>6510</v>
      </c>
      <c r="P98" s="907" t="s">
        <v>6687</v>
      </c>
      <c r="Q98" s="895">
        <f t="shared" si="3"/>
        <v>1</v>
      </c>
      <c r="R98" s="954">
        <f t="shared" si="3"/>
        <v>0.51</v>
      </c>
      <c r="S98" s="895">
        <f t="shared" si="4"/>
        <v>0</v>
      </c>
      <c r="T98" s="954">
        <f t="shared" si="5"/>
        <v>-1.0000000000000009E-2</v>
      </c>
      <c r="U98" s="961">
        <v>7</v>
      </c>
      <c r="V98" s="904">
        <v>2</v>
      </c>
      <c r="W98" s="904">
        <v>-5</v>
      </c>
      <c r="X98" s="959">
        <v>0.2857142857142857</v>
      </c>
      <c r="Y98" s="957"/>
    </row>
    <row r="99" spans="1:25" ht="14.45" customHeight="1" x14ac:dyDescent="0.2">
      <c r="A99" s="924" t="s">
        <v>6688</v>
      </c>
      <c r="B99" s="919"/>
      <c r="C99" s="920"/>
      <c r="D99" s="909"/>
      <c r="E99" s="921">
        <v>1</v>
      </c>
      <c r="F99" s="922">
        <v>0.67</v>
      </c>
      <c r="G99" s="901">
        <v>5</v>
      </c>
      <c r="H99" s="914"/>
      <c r="I99" s="913"/>
      <c r="J99" s="900"/>
      <c r="K99" s="915">
        <v>0.67</v>
      </c>
      <c r="L99" s="914">
        <v>3</v>
      </c>
      <c r="M99" s="914">
        <v>27</v>
      </c>
      <c r="N99" s="916">
        <v>9</v>
      </c>
      <c r="O99" s="914" t="s">
        <v>6510</v>
      </c>
      <c r="P99" s="917" t="s">
        <v>6687</v>
      </c>
      <c r="Q99" s="918">
        <f t="shared" si="3"/>
        <v>0</v>
      </c>
      <c r="R99" s="955">
        <f t="shared" si="3"/>
        <v>0</v>
      </c>
      <c r="S99" s="918">
        <f t="shared" si="4"/>
        <v>-1</v>
      </c>
      <c r="T99" s="955">
        <f t="shared" si="5"/>
        <v>-0.67</v>
      </c>
      <c r="U99" s="962" t="s">
        <v>329</v>
      </c>
      <c r="V99" s="919" t="s">
        <v>329</v>
      </c>
      <c r="W99" s="919" t="s">
        <v>329</v>
      </c>
      <c r="X99" s="960" t="s">
        <v>329</v>
      </c>
      <c r="Y99" s="958"/>
    </row>
    <row r="100" spans="1:25" ht="14.45" customHeight="1" x14ac:dyDescent="0.2">
      <c r="A100" s="924" t="s">
        <v>6689</v>
      </c>
      <c r="B100" s="919"/>
      <c r="C100" s="920"/>
      <c r="D100" s="909"/>
      <c r="E100" s="921">
        <v>1</v>
      </c>
      <c r="F100" s="922">
        <v>1.18</v>
      </c>
      <c r="G100" s="901">
        <v>8</v>
      </c>
      <c r="H100" s="914"/>
      <c r="I100" s="913"/>
      <c r="J100" s="900"/>
      <c r="K100" s="915">
        <v>0.87</v>
      </c>
      <c r="L100" s="914">
        <v>4</v>
      </c>
      <c r="M100" s="914">
        <v>33</v>
      </c>
      <c r="N100" s="916">
        <v>11</v>
      </c>
      <c r="O100" s="914" t="s">
        <v>6510</v>
      </c>
      <c r="P100" s="917" t="s">
        <v>6687</v>
      </c>
      <c r="Q100" s="918">
        <f t="shared" si="3"/>
        <v>0</v>
      </c>
      <c r="R100" s="955">
        <f t="shared" si="3"/>
        <v>0</v>
      </c>
      <c r="S100" s="918">
        <f t="shared" si="4"/>
        <v>-1</v>
      </c>
      <c r="T100" s="955">
        <f t="shared" si="5"/>
        <v>-1.18</v>
      </c>
      <c r="U100" s="962" t="s">
        <v>329</v>
      </c>
      <c r="V100" s="919" t="s">
        <v>329</v>
      </c>
      <c r="W100" s="919" t="s">
        <v>329</v>
      </c>
      <c r="X100" s="960" t="s">
        <v>329</v>
      </c>
      <c r="Y100" s="958"/>
    </row>
    <row r="101" spans="1:25" ht="14.45" customHeight="1" x14ac:dyDescent="0.2">
      <c r="A101" s="923" t="s">
        <v>6690</v>
      </c>
      <c r="B101" s="904">
        <v>5</v>
      </c>
      <c r="C101" s="905">
        <v>1.74</v>
      </c>
      <c r="D101" s="906">
        <v>3</v>
      </c>
      <c r="E101" s="908"/>
      <c r="F101" s="891"/>
      <c r="G101" s="892"/>
      <c r="H101" s="887">
        <v>5</v>
      </c>
      <c r="I101" s="888">
        <v>1.74</v>
      </c>
      <c r="J101" s="889">
        <v>3.8</v>
      </c>
      <c r="K101" s="893">
        <v>0.35</v>
      </c>
      <c r="L101" s="890">
        <v>1</v>
      </c>
      <c r="M101" s="890">
        <v>12</v>
      </c>
      <c r="N101" s="894">
        <v>4</v>
      </c>
      <c r="O101" s="890" t="s">
        <v>6510</v>
      </c>
      <c r="P101" s="907" t="s">
        <v>6691</v>
      </c>
      <c r="Q101" s="895">
        <f t="shared" si="3"/>
        <v>0</v>
      </c>
      <c r="R101" s="954">
        <f t="shared" si="3"/>
        <v>0</v>
      </c>
      <c r="S101" s="895">
        <f t="shared" si="4"/>
        <v>5</v>
      </c>
      <c r="T101" s="954">
        <f t="shared" si="5"/>
        <v>1.74</v>
      </c>
      <c r="U101" s="961">
        <v>20</v>
      </c>
      <c r="V101" s="904">
        <v>19</v>
      </c>
      <c r="W101" s="904">
        <v>-1</v>
      </c>
      <c r="X101" s="959">
        <v>0.95</v>
      </c>
      <c r="Y101" s="957">
        <v>6</v>
      </c>
    </row>
    <row r="102" spans="1:25" ht="14.45" customHeight="1" x14ac:dyDescent="0.2">
      <c r="A102" s="924" t="s">
        <v>6692</v>
      </c>
      <c r="B102" s="919"/>
      <c r="C102" s="920"/>
      <c r="D102" s="909"/>
      <c r="E102" s="912"/>
      <c r="F102" s="913"/>
      <c r="G102" s="900"/>
      <c r="H102" s="921">
        <v>1</v>
      </c>
      <c r="I102" s="922">
        <v>0.57999999999999996</v>
      </c>
      <c r="J102" s="901">
        <v>6</v>
      </c>
      <c r="K102" s="915">
        <v>0.49</v>
      </c>
      <c r="L102" s="914">
        <v>2</v>
      </c>
      <c r="M102" s="914">
        <v>18</v>
      </c>
      <c r="N102" s="916">
        <v>6</v>
      </c>
      <c r="O102" s="914" t="s">
        <v>6510</v>
      </c>
      <c r="P102" s="917" t="s">
        <v>6691</v>
      </c>
      <c r="Q102" s="918">
        <f t="shared" si="3"/>
        <v>1</v>
      </c>
      <c r="R102" s="955">
        <f t="shared" si="3"/>
        <v>0.57999999999999996</v>
      </c>
      <c r="S102" s="918">
        <f t="shared" si="4"/>
        <v>1</v>
      </c>
      <c r="T102" s="955">
        <f t="shared" si="5"/>
        <v>0.57999999999999996</v>
      </c>
      <c r="U102" s="962">
        <v>6</v>
      </c>
      <c r="V102" s="919">
        <v>6</v>
      </c>
      <c r="W102" s="919">
        <v>0</v>
      </c>
      <c r="X102" s="960">
        <v>1</v>
      </c>
      <c r="Y102" s="958"/>
    </row>
    <row r="103" spans="1:25" ht="14.45" customHeight="1" x14ac:dyDescent="0.2">
      <c r="A103" s="923" t="s">
        <v>6693</v>
      </c>
      <c r="B103" s="904">
        <v>9</v>
      </c>
      <c r="C103" s="905">
        <v>2.76</v>
      </c>
      <c r="D103" s="906">
        <v>2</v>
      </c>
      <c r="E103" s="887">
        <v>12</v>
      </c>
      <c r="F103" s="888">
        <v>3.65</v>
      </c>
      <c r="G103" s="889">
        <v>2.7</v>
      </c>
      <c r="H103" s="890">
        <v>4</v>
      </c>
      <c r="I103" s="891">
        <v>1.22</v>
      </c>
      <c r="J103" s="902">
        <v>4.5</v>
      </c>
      <c r="K103" s="893">
        <v>0.3</v>
      </c>
      <c r="L103" s="890">
        <v>1</v>
      </c>
      <c r="M103" s="890">
        <v>12</v>
      </c>
      <c r="N103" s="894">
        <v>4</v>
      </c>
      <c r="O103" s="890" t="s">
        <v>6510</v>
      </c>
      <c r="P103" s="907" t="s">
        <v>6694</v>
      </c>
      <c r="Q103" s="895">
        <f t="shared" si="3"/>
        <v>-5</v>
      </c>
      <c r="R103" s="954">
        <f t="shared" si="3"/>
        <v>-1.5399999999999998</v>
      </c>
      <c r="S103" s="895">
        <f t="shared" si="4"/>
        <v>-8</v>
      </c>
      <c r="T103" s="954">
        <f t="shared" si="5"/>
        <v>-2.4299999999999997</v>
      </c>
      <c r="U103" s="961">
        <v>16</v>
      </c>
      <c r="V103" s="904">
        <v>18</v>
      </c>
      <c r="W103" s="904">
        <v>2</v>
      </c>
      <c r="X103" s="959">
        <v>1.125</v>
      </c>
      <c r="Y103" s="957">
        <v>5</v>
      </c>
    </row>
    <row r="104" spans="1:25" ht="14.45" customHeight="1" x14ac:dyDescent="0.2">
      <c r="A104" s="924" t="s">
        <v>6695</v>
      </c>
      <c r="B104" s="919">
        <v>2</v>
      </c>
      <c r="C104" s="920">
        <v>0.95</v>
      </c>
      <c r="D104" s="909">
        <v>9.5</v>
      </c>
      <c r="E104" s="921">
        <v>2</v>
      </c>
      <c r="F104" s="922">
        <v>0.7</v>
      </c>
      <c r="G104" s="901">
        <v>2</v>
      </c>
      <c r="H104" s="914"/>
      <c r="I104" s="913"/>
      <c r="J104" s="900"/>
      <c r="K104" s="915">
        <v>0.46</v>
      </c>
      <c r="L104" s="914">
        <v>2</v>
      </c>
      <c r="M104" s="914">
        <v>18</v>
      </c>
      <c r="N104" s="916">
        <v>6</v>
      </c>
      <c r="O104" s="914" t="s">
        <v>6510</v>
      </c>
      <c r="P104" s="917" t="s">
        <v>6696</v>
      </c>
      <c r="Q104" s="918">
        <f t="shared" si="3"/>
        <v>-2</v>
      </c>
      <c r="R104" s="955">
        <f t="shared" si="3"/>
        <v>-0.95</v>
      </c>
      <c r="S104" s="918">
        <f t="shared" si="4"/>
        <v>-2</v>
      </c>
      <c r="T104" s="955">
        <f t="shared" si="5"/>
        <v>-0.7</v>
      </c>
      <c r="U104" s="962" t="s">
        <v>329</v>
      </c>
      <c r="V104" s="919" t="s">
        <v>329</v>
      </c>
      <c r="W104" s="919" t="s">
        <v>329</v>
      </c>
      <c r="X104" s="960" t="s">
        <v>329</v>
      </c>
      <c r="Y104" s="958"/>
    </row>
    <row r="105" spans="1:25" ht="14.45" customHeight="1" x14ac:dyDescent="0.2">
      <c r="A105" s="923" t="s">
        <v>6697</v>
      </c>
      <c r="B105" s="904">
        <v>2</v>
      </c>
      <c r="C105" s="905">
        <v>1.49</v>
      </c>
      <c r="D105" s="906">
        <v>4</v>
      </c>
      <c r="E105" s="887">
        <v>3</v>
      </c>
      <c r="F105" s="888">
        <v>1.86</v>
      </c>
      <c r="G105" s="889">
        <v>2.7</v>
      </c>
      <c r="H105" s="890"/>
      <c r="I105" s="891"/>
      <c r="J105" s="892"/>
      <c r="K105" s="893">
        <v>0.74</v>
      </c>
      <c r="L105" s="890">
        <v>2</v>
      </c>
      <c r="M105" s="890">
        <v>15</v>
      </c>
      <c r="N105" s="894">
        <v>5</v>
      </c>
      <c r="O105" s="890" t="s">
        <v>6510</v>
      </c>
      <c r="P105" s="907" t="s">
        <v>6698</v>
      </c>
      <c r="Q105" s="895">
        <f t="shared" si="3"/>
        <v>-2</v>
      </c>
      <c r="R105" s="954">
        <f t="shared" si="3"/>
        <v>-1.49</v>
      </c>
      <c r="S105" s="895">
        <f t="shared" si="4"/>
        <v>-3</v>
      </c>
      <c r="T105" s="954">
        <f t="shared" si="5"/>
        <v>-1.86</v>
      </c>
      <c r="U105" s="961" t="s">
        <v>329</v>
      </c>
      <c r="V105" s="904" t="s">
        <v>329</v>
      </c>
      <c r="W105" s="904" t="s">
        <v>329</v>
      </c>
      <c r="X105" s="959" t="s">
        <v>329</v>
      </c>
      <c r="Y105" s="957"/>
    </row>
    <row r="106" spans="1:25" ht="14.45" customHeight="1" x14ac:dyDescent="0.2">
      <c r="A106" s="924" t="s">
        <v>6699</v>
      </c>
      <c r="B106" s="919">
        <v>2</v>
      </c>
      <c r="C106" s="920">
        <v>2.86</v>
      </c>
      <c r="D106" s="909">
        <v>16.5</v>
      </c>
      <c r="E106" s="921">
        <v>1</v>
      </c>
      <c r="F106" s="922">
        <v>0.94</v>
      </c>
      <c r="G106" s="901">
        <v>3</v>
      </c>
      <c r="H106" s="914">
        <v>1</v>
      </c>
      <c r="I106" s="913">
        <v>1.4</v>
      </c>
      <c r="J106" s="903">
        <v>21</v>
      </c>
      <c r="K106" s="915">
        <v>1.24</v>
      </c>
      <c r="L106" s="914">
        <v>4</v>
      </c>
      <c r="M106" s="914">
        <v>33</v>
      </c>
      <c r="N106" s="916">
        <v>11</v>
      </c>
      <c r="O106" s="914" t="s">
        <v>6510</v>
      </c>
      <c r="P106" s="917" t="s">
        <v>6700</v>
      </c>
      <c r="Q106" s="918">
        <f t="shared" si="3"/>
        <v>-1</v>
      </c>
      <c r="R106" s="955">
        <f t="shared" si="3"/>
        <v>-1.46</v>
      </c>
      <c r="S106" s="918">
        <f t="shared" si="4"/>
        <v>0</v>
      </c>
      <c r="T106" s="955">
        <f t="shared" si="5"/>
        <v>0.45999999999999996</v>
      </c>
      <c r="U106" s="962">
        <v>11</v>
      </c>
      <c r="V106" s="919">
        <v>21</v>
      </c>
      <c r="W106" s="919">
        <v>10</v>
      </c>
      <c r="X106" s="960">
        <v>1.9090909090909092</v>
      </c>
      <c r="Y106" s="958">
        <v>10</v>
      </c>
    </row>
    <row r="107" spans="1:25" ht="14.45" customHeight="1" x14ac:dyDescent="0.2">
      <c r="A107" s="923" t="s">
        <v>6701</v>
      </c>
      <c r="B107" s="904">
        <v>2</v>
      </c>
      <c r="C107" s="905">
        <v>0.9</v>
      </c>
      <c r="D107" s="906">
        <v>2</v>
      </c>
      <c r="E107" s="887">
        <v>4</v>
      </c>
      <c r="F107" s="888">
        <v>1.81</v>
      </c>
      <c r="G107" s="889">
        <v>2.5</v>
      </c>
      <c r="H107" s="890">
        <v>1</v>
      </c>
      <c r="I107" s="891">
        <v>0.46</v>
      </c>
      <c r="J107" s="892">
        <v>3</v>
      </c>
      <c r="K107" s="893">
        <v>0.45</v>
      </c>
      <c r="L107" s="890">
        <v>1</v>
      </c>
      <c r="M107" s="890">
        <v>12</v>
      </c>
      <c r="N107" s="894">
        <v>4</v>
      </c>
      <c r="O107" s="890" t="s">
        <v>6510</v>
      </c>
      <c r="P107" s="907" t="s">
        <v>6702</v>
      </c>
      <c r="Q107" s="895">
        <f t="shared" si="3"/>
        <v>-1</v>
      </c>
      <c r="R107" s="954">
        <f t="shared" si="3"/>
        <v>-0.44</v>
      </c>
      <c r="S107" s="895">
        <f t="shared" si="4"/>
        <v>-3</v>
      </c>
      <c r="T107" s="954">
        <f t="shared" si="5"/>
        <v>-1.35</v>
      </c>
      <c r="U107" s="961">
        <v>4</v>
      </c>
      <c r="V107" s="904">
        <v>3</v>
      </c>
      <c r="W107" s="904">
        <v>-1</v>
      </c>
      <c r="X107" s="959">
        <v>0.75</v>
      </c>
      <c r="Y107" s="957"/>
    </row>
    <row r="108" spans="1:25" ht="14.45" customHeight="1" x14ac:dyDescent="0.2">
      <c r="A108" s="924" t="s">
        <v>6703</v>
      </c>
      <c r="B108" s="919"/>
      <c r="C108" s="920"/>
      <c r="D108" s="909"/>
      <c r="E108" s="921">
        <v>3</v>
      </c>
      <c r="F108" s="922">
        <v>2.23</v>
      </c>
      <c r="G108" s="901">
        <v>5</v>
      </c>
      <c r="H108" s="914"/>
      <c r="I108" s="913"/>
      <c r="J108" s="900"/>
      <c r="K108" s="915">
        <v>0.72</v>
      </c>
      <c r="L108" s="914">
        <v>3</v>
      </c>
      <c r="M108" s="914">
        <v>24</v>
      </c>
      <c r="N108" s="916">
        <v>8</v>
      </c>
      <c r="O108" s="914" t="s">
        <v>6510</v>
      </c>
      <c r="P108" s="917" t="s">
        <v>6702</v>
      </c>
      <c r="Q108" s="918">
        <f t="shared" si="3"/>
        <v>0</v>
      </c>
      <c r="R108" s="955">
        <f t="shared" si="3"/>
        <v>0</v>
      </c>
      <c r="S108" s="918">
        <f t="shared" si="4"/>
        <v>-3</v>
      </c>
      <c r="T108" s="955">
        <f t="shared" si="5"/>
        <v>-2.23</v>
      </c>
      <c r="U108" s="962" t="s">
        <v>329</v>
      </c>
      <c r="V108" s="919" t="s">
        <v>329</v>
      </c>
      <c r="W108" s="919" t="s">
        <v>329</v>
      </c>
      <c r="X108" s="960" t="s">
        <v>329</v>
      </c>
      <c r="Y108" s="958"/>
    </row>
    <row r="109" spans="1:25" ht="14.45" customHeight="1" x14ac:dyDescent="0.2">
      <c r="A109" s="923" t="s">
        <v>6704</v>
      </c>
      <c r="B109" s="896">
        <v>1</v>
      </c>
      <c r="C109" s="897">
        <v>0.54</v>
      </c>
      <c r="D109" s="898">
        <v>6</v>
      </c>
      <c r="E109" s="908"/>
      <c r="F109" s="891"/>
      <c r="G109" s="892"/>
      <c r="H109" s="890"/>
      <c r="I109" s="891"/>
      <c r="J109" s="892"/>
      <c r="K109" s="893">
        <v>0.54</v>
      </c>
      <c r="L109" s="890">
        <v>3</v>
      </c>
      <c r="M109" s="890">
        <v>27</v>
      </c>
      <c r="N109" s="894">
        <v>9</v>
      </c>
      <c r="O109" s="890" t="s">
        <v>6510</v>
      </c>
      <c r="P109" s="907" t="s">
        <v>6705</v>
      </c>
      <c r="Q109" s="895">
        <f t="shared" si="3"/>
        <v>-1</v>
      </c>
      <c r="R109" s="954">
        <f t="shared" si="3"/>
        <v>-0.54</v>
      </c>
      <c r="S109" s="895">
        <f t="shared" si="4"/>
        <v>0</v>
      </c>
      <c r="T109" s="954">
        <f t="shared" si="5"/>
        <v>0</v>
      </c>
      <c r="U109" s="961" t="s">
        <v>329</v>
      </c>
      <c r="V109" s="904" t="s">
        <v>329</v>
      </c>
      <c r="W109" s="904" t="s">
        <v>329</v>
      </c>
      <c r="X109" s="959" t="s">
        <v>329</v>
      </c>
      <c r="Y109" s="957"/>
    </row>
    <row r="110" spans="1:25" ht="14.45" customHeight="1" x14ac:dyDescent="0.2">
      <c r="A110" s="923" t="s">
        <v>6706</v>
      </c>
      <c r="B110" s="904">
        <v>3</v>
      </c>
      <c r="C110" s="905">
        <v>1.46</v>
      </c>
      <c r="D110" s="906">
        <v>2.2999999999999998</v>
      </c>
      <c r="E110" s="887">
        <v>6</v>
      </c>
      <c r="F110" s="888">
        <v>2.92</v>
      </c>
      <c r="G110" s="889">
        <v>3.5</v>
      </c>
      <c r="H110" s="890">
        <v>1</v>
      </c>
      <c r="I110" s="891">
        <v>0.49</v>
      </c>
      <c r="J110" s="892">
        <v>2</v>
      </c>
      <c r="K110" s="893">
        <v>0.49</v>
      </c>
      <c r="L110" s="890">
        <v>2</v>
      </c>
      <c r="M110" s="890">
        <v>21</v>
      </c>
      <c r="N110" s="894">
        <v>7</v>
      </c>
      <c r="O110" s="890" t="s">
        <v>6510</v>
      </c>
      <c r="P110" s="907" t="s">
        <v>6707</v>
      </c>
      <c r="Q110" s="895">
        <f t="shared" si="3"/>
        <v>-2</v>
      </c>
      <c r="R110" s="954">
        <f t="shared" si="3"/>
        <v>-0.97</v>
      </c>
      <c r="S110" s="895">
        <f t="shared" si="4"/>
        <v>-5</v>
      </c>
      <c r="T110" s="954">
        <f t="shared" si="5"/>
        <v>-2.4299999999999997</v>
      </c>
      <c r="U110" s="961">
        <v>7</v>
      </c>
      <c r="V110" s="904">
        <v>2</v>
      </c>
      <c r="W110" s="904">
        <v>-5</v>
      </c>
      <c r="X110" s="959">
        <v>0.2857142857142857</v>
      </c>
      <c r="Y110" s="957"/>
    </row>
    <row r="111" spans="1:25" ht="14.45" customHeight="1" x14ac:dyDescent="0.2">
      <c r="A111" s="924" t="s">
        <v>6708</v>
      </c>
      <c r="B111" s="919">
        <v>3</v>
      </c>
      <c r="C111" s="920">
        <v>2.02</v>
      </c>
      <c r="D111" s="909">
        <v>5.3</v>
      </c>
      <c r="E111" s="921">
        <v>4</v>
      </c>
      <c r="F111" s="922">
        <v>2.63</v>
      </c>
      <c r="G111" s="901">
        <v>8.8000000000000007</v>
      </c>
      <c r="H111" s="914">
        <v>5</v>
      </c>
      <c r="I111" s="913">
        <v>3.23</v>
      </c>
      <c r="J111" s="900">
        <v>8</v>
      </c>
      <c r="K111" s="915">
        <v>0.65</v>
      </c>
      <c r="L111" s="914">
        <v>3</v>
      </c>
      <c r="M111" s="914">
        <v>30</v>
      </c>
      <c r="N111" s="916">
        <v>10</v>
      </c>
      <c r="O111" s="914" t="s">
        <v>6510</v>
      </c>
      <c r="P111" s="917" t="s">
        <v>6709</v>
      </c>
      <c r="Q111" s="918">
        <f t="shared" si="3"/>
        <v>2</v>
      </c>
      <c r="R111" s="955">
        <f t="shared" si="3"/>
        <v>1.21</v>
      </c>
      <c r="S111" s="918">
        <f t="shared" si="4"/>
        <v>1</v>
      </c>
      <c r="T111" s="955">
        <f t="shared" si="5"/>
        <v>0.60000000000000009</v>
      </c>
      <c r="U111" s="962">
        <v>50</v>
      </c>
      <c r="V111" s="919">
        <v>40</v>
      </c>
      <c r="W111" s="919">
        <v>-10</v>
      </c>
      <c r="X111" s="960">
        <v>0.8</v>
      </c>
      <c r="Y111" s="958">
        <v>6</v>
      </c>
    </row>
    <row r="112" spans="1:25" ht="14.45" customHeight="1" x14ac:dyDescent="0.2">
      <c r="A112" s="923" t="s">
        <v>6710</v>
      </c>
      <c r="B112" s="904">
        <v>29</v>
      </c>
      <c r="C112" s="905">
        <v>7.35</v>
      </c>
      <c r="D112" s="906">
        <v>3</v>
      </c>
      <c r="E112" s="887">
        <v>40</v>
      </c>
      <c r="F112" s="888">
        <v>10</v>
      </c>
      <c r="G112" s="889">
        <v>2.8</v>
      </c>
      <c r="H112" s="890">
        <v>24</v>
      </c>
      <c r="I112" s="891">
        <v>5.93</v>
      </c>
      <c r="J112" s="892">
        <v>2.8</v>
      </c>
      <c r="K112" s="893">
        <v>0.25</v>
      </c>
      <c r="L112" s="890">
        <v>1</v>
      </c>
      <c r="M112" s="890">
        <v>9</v>
      </c>
      <c r="N112" s="894">
        <v>3</v>
      </c>
      <c r="O112" s="890" t="s">
        <v>6510</v>
      </c>
      <c r="P112" s="907" t="s">
        <v>6711</v>
      </c>
      <c r="Q112" s="895">
        <f t="shared" si="3"/>
        <v>-5</v>
      </c>
      <c r="R112" s="954">
        <f t="shared" si="3"/>
        <v>-1.42</v>
      </c>
      <c r="S112" s="895">
        <f t="shared" si="4"/>
        <v>-16</v>
      </c>
      <c r="T112" s="954">
        <f t="shared" si="5"/>
        <v>-4.07</v>
      </c>
      <c r="U112" s="961">
        <v>72</v>
      </c>
      <c r="V112" s="904">
        <v>67.199999999999989</v>
      </c>
      <c r="W112" s="904">
        <v>-4.8000000000000114</v>
      </c>
      <c r="X112" s="959">
        <v>0.93333333333333313</v>
      </c>
      <c r="Y112" s="957">
        <v>6</v>
      </c>
    </row>
    <row r="113" spans="1:25" ht="14.45" customHeight="1" x14ac:dyDescent="0.2">
      <c r="A113" s="924" t="s">
        <v>6712</v>
      </c>
      <c r="B113" s="919">
        <v>4</v>
      </c>
      <c r="C113" s="920">
        <v>1.26</v>
      </c>
      <c r="D113" s="909">
        <v>4</v>
      </c>
      <c r="E113" s="921">
        <v>6</v>
      </c>
      <c r="F113" s="922">
        <v>2</v>
      </c>
      <c r="G113" s="901">
        <v>3.2</v>
      </c>
      <c r="H113" s="914">
        <v>2</v>
      </c>
      <c r="I113" s="913">
        <v>0.81</v>
      </c>
      <c r="J113" s="903">
        <v>4.5</v>
      </c>
      <c r="K113" s="915">
        <v>0.31</v>
      </c>
      <c r="L113" s="914">
        <v>1</v>
      </c>
      <c r="M113" s="914">
        <v>12</v>
      </c>
      <c r="N113" s="916">
        <v>4</v>
      </c>
      <c r="O113" s="914" t="s">
        <v>6510</v>
      </c>
      <c r="P113" s="917" t="s">
        <v>6713</v>
      </c>
      <c r="Q113" s="918">
        <f t="shared" si="3"/>
        <v>-2</v>
      </c>
      <c r="R113" s="955">
        <f t="shared" si="3"/>
        <v>-0.44999999999999996</v>
      </c>
      <c r="S113" s="918">
        <f t="shared" si="4"/>
        <v>-4</v>
      </c>
      <c r="T113" s="955">
        <f t="shared" si="5"/>
        <v>-1.19</v>
      </c>
      <c r="U113" s="962">
        <v>8</v>
      </c>
      <c r="V113" s="919">
        <v>9</v>
      </c>
      <c r="W113" s="919">
        <v>1</v>
      </c>
      <c r="X113" s="960">
        <v>1.125</v>
      </c>
      <c r="Y113" s="958">
        <v>1</v>
      </c>
    </row>
    <row r="114" spans="1:25" ht="14.45" customHeight="1" x14ac:dyDescent="0.2">
      <c r="A114" s="924" t="s">
        <v>6714</v>
      </c>
      <c r="B114" s="919">
        <v>1</v>
      </c>
      <c r="C114" s="920">
        <v>0.62</v>
      </c>
      <c r="D114" s="909">
        <v>2</v>
      </c>
      <c r="E114" s="921"/>
      <c r="F114" s="922"/>
      <c r="G114" s="901"/>
      <c r="H114" s="914"/>
      <c r="I114" s="913"/>
      <c r="J114" s="900"/>
      <c r="K114" s="915">
        <v>0.62</v>
      </c>
      <c r="L114" s="914">
        <v>2</v>
      </c>
      <c r="M114" s="914">
        <v>21</v>
      </c>
      <c r="N114" s="916">
        <v>7</v>
      </c>
      <c r="O114" s="914" t="s">
        <v>6510</v>
      </c>
      <c r="P114" s="917" t="s">
        <v>6715</v>
      </c>
      <c r="Q114" s="918">
        <f t="shared" si="3"/>
        <v>-1</v>
      </c>
      <c r="R114" s="955">
        <f t="shared" si="3"/>
        <v>-0.62</v>
      </c>
      <c r="S114" s="918">
        <f t="shared" si="4"/>
        <v>0</v>
      </c>
      <c r="T114" s="955">
        <f t="shared" si="5"/>
        <v>0</v>
      </c>
      <c r="U114" s="962" t="s">
        <v>329</v>
      </c>
      <c r="V114" s="919" t="s">
        <v>329</v>
      </c>
      <c r="W114" s="919" t="s">
        <v>329</v>
      </c>
      <c r="X114" s="960" t="s">
        <v>329</v>
      </c>
      <c r="Y114" s="958"/>
    </row>
    <row r="115" spans="1:25" ht="14.45" customHeight="1" x14ac:dyDescent="0.2">
      <c r="A115" s="923" t="s">
        <v>6716</v>
      </c>
      <c r="B115" s="896">
        <v>1</v>
      </c>
      <c r="C115" s="897">
        <v>1.65</v>
      </c>
      <c r="D115" s="898">
        <v>11</v>
      </c>
      <c r="E115" s="908"/>
      <c r="F115" s="891"/>
      <c r="G115" s="892"/>
      <c r="H115" s="890"/>
      <c r="I115" s="891"/>
      <c r="J115" s="892"/>
      <c r="K115" s="893">
        <v>1.57</v>
      </c>
      <c r="L115" s="890">
        <v>2</v>
      </c>
      <c r="M115" s="890">
        <v>21</v>
      </c>
      <c r="N115" s="894">
        <v>7</v>
      </c>
      <c r="O115" s="890" t="s">
        <v>6510</v>
      </c>
      <c r="P115" s="907" t="s">
        <v>6717</v>
      </c>
      <c r="Q115" s="895">
        <f t="shared" si="3"/>
        <v>-1</v>
      </c>
      <c r="R115" s="954">
        <f t="shared" si="3"/>
        <v>-1.65</v>
      </c>
      <c r="S115" s="895">
        <f t="shared" si="4"/>
        <v>0</v>
      </c>
      <c r="T115" s="954">
        <f t="shared" si="5"/>
        <v>0</v>
      </c>
      <c r="U115" s="961" t="s">
        <v>329</v>
      </c>
      <c r="V115" s="904" t="s">
        <v>329</v>
      </c>
      <c r="W115" s="904" t="s">
        <v>329</v>
      </c>
      <c r="X115" s="959" t="s">
        <v>329</v>
      </c>
      <c r="Y115" s="957"/>
    </row>
    <row r="116" spans="1:25" ht="14.45" customHeight="1" x14ac:dyDescent="0.2">
      <c r="A116" s="923" t="s">
        <v>6718</v>
      </c>
      <c r="B116" s="896">
        <v>1</v>
      </c>
      <c r="C116" s="897">
        <v>5.0199999999999996</v>
      </c>
      <c r="D116" s="898">
        <v>12</v>
      </c>
      <c r="E116" s="908"/>
      <c r="F116" s="891"/>
      <c r="G116" s="892"/>
      <c r="H116" s="890"/>
      <c r="I116" s="891"/>
      <c r="J116" s="892"/>
      <c r="K116" s="893">
        <v>4.59</v>
      </c>
      <c r="L116" s="890">
        <v>5</v>
      </c>
      <c r="M116" s="890">
        <v>45</v>
      </c>
      <c r="N116" s="894">
        <v>15</v>
      </c>
      <c r="O116" s="890" t="s">
        <v>6510</v>
      </c>
      <c r="P116" s="907" t="s">
        <v>6719</v>
      </c>
      <c r="Q116" s="895">
        <f t="shared" si="3"/>
        <v>-1</v>
      </c>
      <c r="R116" s="954">
        <f t="shared" si="3"/>
        <v>-5.0199999999999996</v>
      </c>
      <c r="S116" s="895">
        <f t="shared" si="4"/>
        <v>0</v>
      </c>
      <c r="T116" s="954">
        <f t="shared" si="5"/>
        <v>0</v>
      </c>
      <c r="U116" s="961" t="s">
        <v>329</v>
      </c>
      <c r="V116" s="904" t="s">
        <v>329</v>
      </c>
      <c r="W116" s="904" t="s">
        <v>329</v>
      </c>
      <c r="X116" s="959" t="s">
        <v>329</v>
      </c>
      <c r="Y116" s="957"/>
    </row>
    <row r="117" spans="1:25" ht="14.45" customHeight="1" x14ac:dyDescent="0.2">
      <c r="A117" s="923" t="s">
        <v>6720</v>
      </c>
      <c r="B117" s="904"/>
      <c r="C117" s="905"/>
      <c r="D117" s="906"/>
      <c r="E117" s="908"/>
      <c r="F117" s="891"/>
      <c r="G117" s="892"/>
      <c r="H117" s="887">
        <v>1</v>
      </c>
      <c r="I117" s="888">
        <v>0.31</v>
      </c>
      <c r="J117" s="902">
        <v>9</v>
      </c>
      <c r="K117" s="893">
        <v>0.31</v>
      </c>
      <c r="L117" s="890">
        <v>1</v>
      </c>
      <c r="M117" s="890">
        <v>9</v>
      </c>
      <c r="N117" s="894">
        <v>3</v>
      </c>
      <c r="O117" s="890" t="s">
        <v>6510</v>
      </c>
      <c r="P117" s="907" t="s">
        <v>6721</v>
      </c>
      <c r="Q117" s="895">
        <f t="shared" si="3"/>
        <v>1</v>
      </c>
      <c r="R117" s="954">
        <f t="shared" si="3"/>
        <v>0.31</v>
      </c>
      <c r="S117" s="895">
        <f t="shared" si="4"/>
        <v>1</v>
      </c>
      <c r="T117" s="954">
        <f t="shared" si="5"/>
        <v>0.31</v>
      </c>
      <c r="U117" s="961">
        <v>3</v>
      </c>
      <c r="V117" s="904">
        <v>9</v>
      </c>
      <c r="W117" s="904">
        <v>6</v>
      </c>
      <c r="X117" s="959">
        <v>3</v>
      </c>
      <c r="Y117" s="957">
        <v>6</v>
      </c>
    </row>
    <row r="118" spans="1:25" ht="14.45" customHeight="1" x14ac:dyDescent="0.2">
      <c r="A118" s="923" t="s">
        <v>6722</v>
      </c>
      <c r="B118" s="904"/>
      <c r="C118" s="905"/>
      <c r="D118" s="906"/>
      <c r="E118" s="887">
        <v>1</v>
      </c>
      <c r="F118" s="888">
        <v>0.53</v>
      </c>
      <c r="G118" s="889">
        <v>3</v>
      </c>
      <c r="H118" s="890"/>
      <c r="I118" s="891"/>
      <c r="J118" s="892"/>
      <c r="K118" s="893">
        <v>0.53</v>
      </c>
      <c r="L118" s="890">
        <v>2</v>
      </c>
      <c r="M118" s="890">
        <v>18</v>
      </c>
      <c r="N118" s="894">
        <v>6</v>
      </c>
      <c r="O118" s="890" t="s">
        <v>6510</v>
      </c>
      <c r="P118" s="907" t="s">
        <v>6723</v>
      </c>
      <c r="Q118" s="895">
        <f t="shared" si="3"/>
        <v>0</v>
      </c>
      <c r="R118" s="954">
        <f t="shared" si="3"/>
        <v>0</v>
      </c>
      <c r="S118" s="895">
        <f t="shared" si="4"/>
        <v>-1</v>
      </c>
      <c r="T118" s="954">
        <f t="shared" si="5"/>
        <v>-0.53</v>
      </c>
      <c r="U118" s="961" t="s">
        <v>329</v>
      </c>
      <c r="V118" s="904" t="s">
        <v>329</v>
      </c>
      <c r="W118" s="904" t="s">
        <v>329</v>
      </c>
      <c r="X118" s="959" t="s">
        <v>329</v>
      </c>
      <c r="Y118" s="957"/>
    </row>
    <row r="119" spans="1:25" ht="14.45" customHeight="1" x14ac:dyDescent="0.2">
      <c r="A119" s="923" t="s">
        <v>6724</v>
      </c>
      <c r="B119" s="904"/>
      <c r="C119" s="905"/>
      <c r="D119" s="906"/>
      <c r="E119" s="887">
        <v>1</v>
      </c>
      <c r="F119" s="888">
        <v>0.72</v>
      </c>
      <c r="G119" s="889">
        <v>11</v>
      </c>
      <c r="H119" s="890"/>
      <c r="I119" s="891"/>
      <c r="J119" s="892"/>
      <c r="K119" s="893">
        <v>0.72</v>
      </c>
      <c r="L119" s="890">
        <v>3</v>
      </c>
      <c r="M119" s="890">
        <v>24</v>
      </c>
      <c r="N119" s="894">
        <v>8</v>
      </c>
      <c r="O119" s="890" t="s">
        <v>6510</v>
      </c>
      <c r="P119" s="907" t="s">
        <v>6725</v>
      </c>
      <c r="Q119" s="895">
        <f t="shared" si="3"/>
        <v>0</v>
      </c>
      <c r="R119" s="954">
        <f t="shared" si="3"/>
        <v>0</v>
      </c>
      <c r="S119" s="895">
        <f t="shared" si="4"/>
        <v>-1</v>
      </c>
      <c r="T119" s="954">
        <f t="shared" si="5"/>
        <v>-0.72</v>
      </c>
      <c r="U119" s="961" t="s">
        <v>329</v>
      </c>
      <c r="V119" s="904" t="s">
        <v>329</v>
      </c>
      <c r="W119" s="904" t="s">
        <v>329</v>
      </c>
      <c r="X119" s="959" t="s">
        <v>329</v>
      </c>
      <c r="Y119" s="957"/>
    </row>
    <row r="120" spans="1:25" ht="14.45" customHeight="1" x14ac:dyDescent="0.2">
      <c r="A120" s="923" t="s">
        <v>6726</v>
      </c>
      <c r="B120" s="896">
        <v>2</v>
      </c>
      <c r="C120" s="897">
        <v>0.99</v>
      </c>
      <c r="D120" s="898">
        <v>8</v>
      </c>
      <c r="E120" s="908">
        <v>1</v>
      </c>
      <c r="F120" s="891">
        <v>0.49</v>
      </c>
      <c r="G120" s="892">
        <v>12</v>
      </c>
      <c r="H120" s="890">
        <v>1</v>
      </c>
      <c r="I120" s="891">
        <v>0.49</v>
      </c>
      <c r="J120" s="892">
        <v>5</v>
      </c>
      <c r="K120" s="893">
        <v>0.49</v>
      </c>
      <c r="L120" s="890">
        <v>2</v>
      </c>
      <c r="M120" s="890">
        <v>15</v>
      </c>
      <c r="N120" s="894">
        <v>5</v>
      </c>
      <c r="O120" s="890" t="s">
        <v>6510</v>
      </c>
      <c r="P120" s="907" t="s">
        <v>6727</v>
      </c>
      <c r="Q120" s="895">
        <f t="shared" si="3"/>
        <v>-1</v>
      </c>
      <c r="R120" s="954">
        <f t="shared" si="3"/>
        <v>-0.5</v>
      </c>
      <c r="S120" s="895">
        <f t="shared" si="4"/>
        <v>0</v>
      </c>
      <c r="T120" s="954">
        <f t="shared" si="5"/>
        <v>0</v>
      </c>
      <c r="U120" s="961">
        <v>5</v>
      </c>
      <c r="V120" s="904">
        <v>5</v>
      </c>
      <c r="W120" s="904">
        <v>0</v>
      </c>
      <c r="X120" s="959">
        <v>1</v>
      </c>
      <c r="Y120" s="957"/>
    </row>
    <row r="121" spans="1:25" ht="14.45" customHeight="1" x14ac:dyDescent="0.2">
      <c r="A121" s="924" t="s">
        <v>6728</v>
      </c>
      <c r="B121" s="910">
        <v>1</v>
      </c>
      <c r="C121" s="911">
        <v>1.07</v>
      </c>
      <c r="D121" s="899">
        <v>11</v>
      </c>
      <c r="E121" s="912"/>
      <c r="F121" s="913"/>
      <c r="G121" s="900"/>
      <c r="H121" s="914"/>
      <c r="I121" s="913"/>
      <c r="J121" s="900"/>
      <c r="K121" s="915">
        <v>1.07</v>
      </c>
      <c r="L121" s="914">
        <v>3</v>
      </c>
      <c r="M121" s="914">
        <v>24</v>
      </c>
      <c r="N121" s="916">
        <v>8</v>
      </c>
      <c r="O121" s="914" t="s">
        <v>6510</v>
      </c>
      <c r="P121" s="917" t="s">
        <v>6729</v>
      </c>
      <c r="Q121" s="918">
        <f t="shared" si="3"/>
        <v>-1</v>
      </c>
      <c r="R121" s="955">
        <f t="shared" si="3"/>
        <v>-1.07</v>
      </c>
      <c r="S121" s="918">
        <f t="shared" si="4"/>
        <v>0</v>
      </c>
      <c r="T121" s="955">
        <f t="shared" si="5"/>
        <v>0</v>
      </c>
      <c r="U121" s="962" t="s">
        <v>329</v>
      </c>
      <c r="V121" s="919" t="s">
        <v>329</v>
      </c>
      <c r="W121" s="919" t="s">
        <v>329</v>
      </c>
      <c r="X121" s="960" t="s">
        <v>329</v>
      </c>
      <c r="Y121" s="958"/>
    </row>
    <row r="122" spans="1:25" ht="14.45" customHeight="1" x14ac:dyDescent="0.2">
      <c r="A122" s="923" t="s">
        <v>6730</v>
      </c>
      <c r="B122" s="896">
        <v>1</v>
      </c>
      <c r="C122" s="897">
        <v>1.73</v>
      </c>
      <c r="D122" s="898">
        <v>4</v>
      </c>
      <c r="E122" s="908"/>
      <c r="F122" s="891"/>
      <c r="G122" s="892"/>
      <c r="H122" s="890"/>
      <c r="I122" s="891"/>
      <c r="J122" s="892"/>
      <c r="K122" s="893">
        <v>1.73</v>
      </c>
      <c r="L122" s="890">
        <v>3</v>
      </c>
      <c r="M122" s="890">
        <v>30</v>
      </c>
      <c r="N122" s="894">
        <v>10</v>
      </c>
      <c r="O122" s="890" t="s">
        <v>6510</v>
      </c>
      <c r="P122" s="907" t="s">
        <v>6731</v>
      </c>
      <c r="Q122" s="895">
        <f t="shared" si="3"/>
        <v>-1</v>
      </c>
      <c r="R122" s="954">
        <f t="shared" si="3"/>
        <v>-1.73</v>
      </c>
      <c r="S122" s="895">
        <f t="shared" si="4"/>
        <v>0</v>
      </c>
      <c r="T122" s="954">
        <f t="shared" si="5"/>
        <v>0</v>
      </c>
      <c r="U122" s="961" t="s">
        <v>329</v>
      </c>
      <c r="V122" s="904" t="s">
        <v>329</v>
      </c>
      <c r="W122" s="904" t="s">
        <v>329</v>
      </c>
      <c r="X122" s="959" t="s">
        <v>329</v>
      </c>
      <c r="Y122" s="957"/>
    </row>
    <row r="123" spans="1:25" ht="14.45" customHeight="1" x14ac:dyDescent="0.2">
      <c r="A123" s="923" t="s">
        <v>6732</v>
      </c>
      <c r="B123" s="896">
        <v>1</v>
      </c>
      <c r="C123" s="897">
        <v>3</v>
      </c>
      <c r="D123" s="898">
        <v>7</v>
      </c>
      <c r="E123" s="908"/>
      <c r="F123" s="891"/>
      <c r="G123" s="892"/>
      <c r="H123" s="890"/>
      <c r="I123" s="891"/>
      <c r="J123" s="892"/>
      <c r="K123" s="893">
        <v>3</v>
      </c>
      <c r="L123" s="890">
        <v>6</v>
      </c>
      <c r="M123" s="890">
        <v>54</v>
      </c>
      <c r="N123" s="894">
        <v>18</v>
      </c>
      <c r="O123" s="890" t="s">
        <v>6510</v>
      </c>
      <c r="P123" s="907" t="s">
        <v>6733</v>
      </c>
      <c r="Q123" s="895">
        <f t="shared" si="3"/>
        <v>-1</v>
      </c>
      <c r="R123" s="954">
        <f t="shared" si="3"/>
        <v>-3</v>
      </c>
      <c r="S123" s="895">
        <f t="shared" si="4"/>
        <v>0</v>
      </c>
      <c r="T123" s="954">
        <f t="shared" si="5"/>
        <v>0</v>
      </c>
      <c r="U123" s="961" t="s">
        <v>329</v>
      </c>
      <c r="V123" s="904" t="s">
        <v>329</v>
      </c>
      <c r="W123" s="904" t="s">
        <v>329</v>
      </c>
      <c r="X123" s="959" t="s">
        <v>329</v>
      </c>
      <c r="Y123" s="957"/>
    </row>
    <row r="124" spans="1:25" ht="14.45" customHeight="1" x14ac:dyDescent="0.2">
      <c r="A124" s="923" t="s">
        <v>6734</v>
      </c>
      <c r="B124" s="904">
        <v>4</v>
      </c>
      <c r="C124" s="905">
        <v>5.56</v>
      </c>
      <c r="D124" s="906">
        <v>7.5</v>
      </c>
      <c r="E124" s="887">
        <v>4</v>
      </c>
      <c r="F124" s="888">
        <v>5.73</v>
      </c>
      <c r="G124" s="889">
        <v>6.5</v>
      </c>
      <c r="H124" s="890">
        <v>2</v>
      </c>
      <c r="I124" s="891">
        <v>2.87</v>
      </c>
      <c r="J124" s="902">
        <v>12.5</v>
      </c>
      <c r="K124" s="893">
        <v>1.43</v>
      </c>
      <c r="L124" s="890">
        <v>4</v>
      </c>
      <c r="M124" s="890">
        <v>36</v>
      </c>
      <c r="N124" s="894">
        <v>12</v>
      </c>
      <c r="O124" s="890" t="s">
        <v>6510</v>
      </c>
      <c r="P124" s="907" t="s">
        <v>6735</v>
      </c>
      <c r="Q124" s="895">
        <f t="shared" si="3"/>
        <v>-2</v>
      </c>
      <c r="R124" s="954">
        <f t="shared" si="3"/>
        <v>-2.6899999999999995</v>
      </c>
      <c r="S124" s="895">
        <f t="shared" si="4"/>
        <v>-2</v>
      </c>
      <c r="T124" s="954">
        <f t="shared" si="5"/>
        <v>-2.8600000000000003</v>
      </c>
      <c r="U124" s="961">
        <v>24</v>
      </c>
      <c r="V124" s="904">
        <v>25</v>
      </c>
      <c r="W124" s="904">
        <v>1</v>
      </c>
      <c r="X124" s="959">
        <v>1.0416666666666667</v>
      </c>
      <c r="Y124" s="957">
        <v>6</v>
      </c>
    </row>
    <row r="125" spans="1:25" ht="14.45" customHeight="1" x14ac:dyDescent="0.2">
      <c r="A125" s="924" t="s">
        <v>6736</v>
      </c>
      <c r="B125" s="919">
        <v>7</v>
      </c>
      <c r="C125" s="920">
        <v>15.09</v>
      </c>
      <c r="D125" s="909">
        <v>19.7</v>
      </c>
      <c r="E125" s="921">
        <v>7</v>
      </c>
      <c r="F125" s="922">
        <v>13.02</v>
      </c>
      <c r="G125" s="901">
        <v>9.3000000000000007</v>
      </c>
      <c r="H125" s="914">
        <v>4</v>
      </c>
      <c r="I125" s="913">
        <v>6.9</v>
      </c>
      <c r="J125" s="900">
        <v>11.5</v>
      </c>
      <c r="K125" s="915">
        <v>1.81</v>
      </c>
      <c r="L125" s="914">
        <v>5</v>
      </c>
      <c r="M125" s="914">
        <v>45</v>
      </c>
      <c r="N125" s="916">
        <v>15</v>
      </c>
      <c r="O125" s="914" t="s">
        <v>6510</v>
      </c>
      <c r="P125" s="917" t="s">
        <v>6737</v>
      </c>
      <c r="Q125" s="918">
        <f t="shared" si="3"/>
        <v>-3</v>
      </c>
      <c r="R125" s="955">
        <f t="shared" si="3"/>
        <v>-8.19</v>
      </c>
      <c r="S125" s="918">
        <f t="shared" si="4"/>
        <v>-3</v>
      </c>
      <c r="T125" s="955">
        <f t="shared" si="5"/>
        <v>-6.1199999999999992</v>
      </c>
      <c r="U125" s="962">
        <v>60</v>
      </c>
      <c r="V125" s="919">
        <v>46</v>
      </c>
      <c r="W125" s="919">
        <v>-14</v>
      </c>
      <c r="X125" s="960">
        <v>0.76666666666666672</v>
      </c>
      <c r="Y125" s="958">
        <v>4</v>
      </c>
    </row>
    <row r="126" spans="1:25" ht="14.45" customHeight="1" x14ac:dyDescent="0.2">
      <c r="A126" s="924" t="s">
        <v>6738</v>
      </c>
      <c r="B126" s="919">
        <v>1</v>
      </c>
      <c r="C126" s="920">
        <v>3.72</v>
      </c>
      <c r="D126" s="909">
        <v>25</v>
      </c>
      <c r="E126" s="921">
        <v>2</v>
      </c>
      <c r="F126" s="922">
        <v>6.63</v>
      </c>
      <c r="G126" s="901">
        <v>18</v>
      </c>
      <c r="H126" s="914">
        <v>1</v>
      </c>
      <c r="I126" s="913">
        <v>3.72</v>
      </c>
      <c r="J126" s="903">
        <v>32</v>
      </c>
      <c r="K126" s="915">
        <v>3.72</v>
      </c>
      <c r="L126" s="914">
        <v>8</v>
      </c>
      <c r="M126" s="914">
        <v>69</v>
      </c>
      <c r="N126" s="916">
        <v>23</v>
      </c>
      <c r="O126" s="914" t="s">
        <v>6510</v>
      </c>
      <c r="P126" s="917" t="s">
        <v>6739</v>
      </c>
      <c r="Q126" s="918">
        <f t="shared" si="3"/>
        <v>0</v>
      </c>
      <c r="R126" s="955">
        <f t="shared" si="3"/>
        <v>0</v>
      </c>
      <c r="S126" s="918">
        <f t="shared" si="4"/>
        <v>-1</v>
      </c>
      <c r="T126" s="955">
        <f t="shared" si="5"/>
        <v>-2.9099999999999997</v>
      </c>
      <c r="U126" s="962">
        <v>23</v>
      </c>
      <c r="V126" s="919">
        <v>32</v>
      </c>
      <c r="W126" s="919">
        <v>9</v>
      </c>
      <c r="X126" s="960">
        <v>1.3913043478260869</v>
      </c>
      <c r="Y126" s="958">
        <v>9</v>
      </c>
    </row>
    <row r="127" spans="1:25" ht="14.45" customHeight="1" x14ac:dyDescent="0.2">
      <c r="A127" s="923" t="s">
        <v>6740</v>
      </c>
      <c r="B127" s="896">
        <v>2</v>
      </c>
      <c r="C127" s="897">
        <v>2.23</v>
      </c>
      <c r="D127" s="898">
        <v>16</v>
      </c>
      <c r="E127" s="908"/>
      <c r="F127" s="891"/>
      <c r="G127" s="892"/>
      <c r="H127" s="890"/>
      <c r="I127" s="891"/>
      <c r="J127" s="892"/>
      <c r="K127" s="893">
        <v>1.1100000000000001</v>
      </c>
      <c r="L127" s="890">
        <v>4</v>
      </c>
      <c r="M127" s="890">
        <v>33</v>
      </c>
      <c r="N127" s="894">
        <v>11</v>
      </c>
      <c r="O127" s="890" t="s">
        <v>6510</v>
      </c>
      <c r="P127" s="907" t="s">
        <v>6741</v>
      </c>
      <c r="Q127" s="895">
        <f t="shared" si="3"/>
        <v>-2</v>
      </c>
      <c r="R127" s="954">
        <f t="shared" si="3"/>
        <v>-2.23</v>
      </c>
      <c r="S127" s="895">
        <f t="shared" si="4"/>
        <v>0</v>
      </c>
      <c r="T127" s="954">
        <f t="shared" si="5"/>
        <v>0</v>
      </c>
      <c r="U127" s="961" t="s">
        <v>329</v>
      </c>
      <c r="V127" s="904" t="s">
        <v>329</v>
      </c>
      <c r="W127" s="904" t="s">
        <v>329</v>
      </c>
      <c r="X127" s="959" t="s">
        <v>329</v>
      </c>
      <c r="Y127" s="957"/>
    </row>
    <row r="128" spans="1:25" ht="14.45" customHeight="1" x14ac:dyDescent="0.2">
      <c r="A128" s="923" t="s">
        <v>6742</v>
      </c>
      <c r="B128" s="904">
        <v>5</v>
      </c>
      <c r="C128" s="905">
        <v>2.71</v>
      </c>
      <c r="D128" s="906">
        <v>4</v>
      </c>
      <c r="E128" s="908">
        <v>1</v>
      </c>
      <c r="F128" s="891">
        <v>0.54</v>
      </c>
      <c r="G128" s="892">
        <v>2</v>
      </c>
      <c r="H128" s="887">
        <v>3</v>
      </c>
      <c r="I128" s="888">
        <v>1.64</v>
      </c>
      <c r="J128" s="889">
        <v>3.7</v>
      </c>
      <c r="K128" s="893">
        <v>0.54</v>
      </c>
      <c r="L128" s="890">
        <v>2</v>
      </c>
      <c r="M128" s="890">
        <v>21</v>
      </c>
      <c r="N128" s="894">
        <v>7</v>
      </c>
      <c r="O128" s="890" t="s">
        <v>6510</v>
      </c>
      <c r="P128" s="907" t="s">
        <v>6743</v>
      </c>
      <c r="Q128" s="895">
        <f t="shared" si="3"/>
        <v>-2</v>
      </c>
      <c r="R128" s="954">
        <f t="shared" si="3"/>
        <v>-1.07</v>
      </c>
      <c r="S128" s="895">
        <f t="shared" si="4"/>
        <v>2</v>
      </c>
      <c r="T128" s="954">
        <f t="shared" si="5"/>
        <v>1.0999999999999999</v>
      </c>
      <c r="U128" s="961">
        <v>21</v>
      </c>
      <c r="V128" s="904">
        <v>11.100000000000001</v>
      </c>
      <c r="W128" s="904">
        <v>-9.8999999999999986</v>
      </c>
      <c r="X128" s="959">
        <v>0.52857142857142869</v>
      </c>
      <c r="Y128" s="957"/>
    </row>
    <row r="129" spans="1:25" ht="14.45" customHeight="1" x14ac:dyDescent="0.2">
      <c r="A129" s="924" t="s">
        <v>6744</v>
      </c>
      <c r="B129" s="919">
        <v>2</v>
      </c>
      <c r="C129" s="920">
        <v>1.65</v>
      </c>
      <c r="D129" s="909">
        <v>10</v>
      </c>
      <c r="E129" s="912"/>
      <c r="F129" s="913"/>
      <c r="G129" s="900"/>
      <c r="H129" s="921">
        <v>3</v>
      </c>
      <c r="I129" s="922">
        <v>2.57</v>
      </c>
      <c r="J129" s="903">
        <v>11.3</v>
      </c>
      <c r="K129" s="915">
        <v>0.82</v>
      </c>
      <c r="L129" s="914">
        <v>3</v>
      </c>
      <c r="M129" s="914">
        <v>30</v>
      </c>
      <c r="N129" s="916">
        <v>10</v>
      </c>
      <c r="O129" s="914" t="s">
        <v>6510</v>
      </c>
      <c r="P129" s="917" t="s">
        <v>6745</v>
      </c>
      <c r="Q129" s="918">
        <f t="shared" si="3"/>
        <v>1</v>
      </c>
      <c r="R129" s="955">
        <f t="shared" si="3"/>
        <v>0.91999999999999993</v>
      </c>
      <c r="S129" s="918">
        <f t="shared" si="4"/>
        <v>3</v>
      </c>
      <c r="T129" s="955">
        <f t="shared" si="5"/>
        <v>2.57</v>
      </c>
      <c r="U129" s="962">
        <v>30</v>
      </c>
      <c r="V129" s="919">
        <v>33.900000000000006</v>
      </c>
      <c r="W129" s="919">
        <v>3.9000000000000057</v>
      </c>
      <c r="X129" s="960">
        <v>1.1300000000000001</v>
      </c>
      <c r="Y129" s="958">
        <v>8</v>
      </c>
    </row>
    <row r="130" spans="1:25" ht="14.45" customHeight="1" x14ac:dyDescent="0.2">
      <c r="A130" s="924" t="s">
        <v>6746</v>
      </c>
      <c r="B130" s="919"/>
      <c r="C130" s="920"/>
      <c r="D130" s="909"/>
      <c r="E130" s="912"/>
      <c r="F130" s="913"/>
      <c r="G130" s="900"/>
      <c r="H130" s="921">
        <v>1</v>
      </c>
      <c r="I130" s="922">
        <v>1.31</v>
      </c>
      <c r="J130" s="903">
        <v>19</v>
      </c>
      <c r="K130" s="915">
        <v>1.31</v>
      </c>
      <c r="L130" s="914">
        <v>4</v>
      </c>
      <c r="M130" s="914">
        <v>39</v>
      </c>
      <c r="N130" s="916">
        <v>13</v>
      </c>
      <c r="O130" s="914" t="s">
        <v>6510</v>
      </c>
      <c r="P130" s="917" t="s">
        <v>6747</v>
      </c>
      <c r="Q130" s="918">
        <f t="shared" si="3"/>
        <v>1</v>
      </c>
      <c r="R130" s="955">
        <f t="shared" si="3"/>
        <v>1.31</v>
      </c>
      <c r="S130" s="918">
        <f t="shared" si="4"/>
        <v>1</v>
      </c>
      <c r="T130" s="955">
        <f t="shared" si="5"/>
        <v>1.31</v>
      </c>
      <c r="U130" s="962">
        <v>13</v>
      </c>
      <c r="V130" s="919">
        <v>19</v>
      </c>
      <c r="W130" s="919">
        <v>6</v>
      </c>
      <c r="X130" s="960">
        <v>1.4615384615384615</v>
      </c>
      <c r="Y130" s="958">
        <v>6</v>
      </c>
    </row>
    <row r="131" spans="1:25" ht="14.45" customHeight="1" x14ac:dyDescent="0.2">
      <c r="A131" s="923" t="s">
        <v>6748</v>
      </c>
      <c r="B131" s="896">
        <v>1</v>
      </c>
      <c r="C131" s="897">
        <v>0.18</v>
      </c>
      <c r="D131" s="898">
        <v>1</v>
      </c>
      <c r="E131" s="908"/>
      <c r="F131" s="891"/>
      <c r="G131" s="892"/>
      <c r="H131" s="890"/>
      <c r="I131" s="891"/>
      <c r="J131" s="892"/>
      <c r="K131" s="893">
        <v>0.12</v>
      </c>
      <c r="L131" s="890">
        <v>0</v>
      </c>
      <c r="M131" s="890">
        <v>3</v>
      </c>
      <c r="N131" s="894">
        <v>1</v>
      </c>
      <c r="O131" s="890" t="s">
        <v>6510</v>
      </c>
      <c r="P131" s="907" t="s">
        <v>6749</v>
      </c>
      <c r="Q131" s="895">
        <f t="shared" si="3"/>
        <v>-1</v>
      </c>
      <c r="R131" s="954">
        <f t="shared" si="3"/>
        <v>-0.18</v>
      </c>
      <c r="S131" s="895">
        <f t="shared" si="4"/>
        <v>0</v>
      </c>
      <c r="T131" s="954">
        <f t="shared" si="5"/>
        <v>0</v>
      </c>
      <c r="U131" s="961" t="s">
        <v>329</v>
      </c>
      <c r="V131" s="904" t="s">
        <v>329</v>
      </c>
      <c r="W131" s="904" t="s">
        <v>329</v>
      </c>
      <c r="X131" s="959" t="s">
        <v>329</v>
      </c>
      <c r="Y131" s="957"/>
    </row>
    <row r="132" spans="1:25" ht="14.45" customHeight="1" x14ac:dyDescent="0.2">
      <c r="A132" s="923" t="s">
        <v>6750</v>
      </c>
      <c r="B132" s="904"/>
      <c r="C132" s="905"/>
      <c r="D132" s="906"/>
      <c r="E132" s="887">
        <v>1</v>
      </c>
      <c r="F132" s="888">
        <v>0.83</v>
      </c>
      <c r="G132" s="889">
        <v>2</v>
      </c>
      <c r="H132" s="890">
        <v>1</v>
      </c>
      <c r="I132" s="891">
        <v>1.6</v>
      </c>
      <c r="J132" s="902">
        <v>15</v>
      </c>
      <c r="K132" s="893">
        <v>1.6</v>
      </c>
      <c r="L132" s="890">
        <v>4</v>
      </c>
      <c r="M132" s="890">
        <v>39</v>
      </c>
      <c r="N132" s="894">
        <v>13</v>
      </c>
      <c r="O132" s="890" t="s">
        <v>6510</v>
      </c>
      <c r="P132" s="907" t="s">
        <v>6751</v>
      </c>
      <c r="Q132" s="895">
        <f t="shared" si="3"/>
        <v>1</v>
      </c>
      <c r="R132" s="954">
        <f t="shared" si="3"/>
        <v>1.6</v>
      </c>
      <c r="S132" s="895">
        <f t="shared" si="4"/>
        <v>0</v>
      </c>
      <c r="T132" s="954">
        <f t="shared" si="5"/>
        <v>0.77000000000000013</v>
      </c>
      <c r="U132" s="961">
        <v>13</v>
      </c>
      <c r="V132" s="904">
        <v>15</v>
      </c>
      <c r="W132" s="904">
        <v>2</v>
      </c>
      <c r="X132" s="959">
        <v>1.1538461538461537</v>
      </c>
      <c r="Y132" s="957">
        <v>2</v>
      </c>
    </row>
    <row r="133" spans="1:25" ht="14.45" customHeight="1" x14ac:dyDescent="0.2">
      <c r="A133" s="924" t="s">
        <v>6752</v>
      </c>
      <c r="B133" s="919"/>
      <c r="C133" s="920"/>
      <c r="D133" s="909"/>
      <c r="E133" s="921">
        <v>1</v>
      </c>
      <c r="F133" s="922">
        <v>1.99</v>
      </c>
      <c r="G133" s="901">
        <v>24</v>
      </c>
      <c r="H133" s="914"/>
      <c r="I133" s="913"/>
      <c r="J133" s="900"/>
      <c r="K133" s="915">
        <v>1.99</v>
      </c>
      <c r="L133" s="914">
        <v>6</v>
      </c>
      <c r="M133" s="914">
        <v>51</v>
      </c>
      <c r="N133" s="916">
        <v>17</v>
      </c>
      <c r="O133" s="914" t="s">
        <v>6510</v>
      </c>
      <c r="P133" s="917" t="s">
        <v>6753</v>
      </c>
      <c r="Q133" s="918">
        <f t="shared" si="3"/>
        <v>0</v>
      </c>
      <c r="R133" s="955">
        <f t="shared" si="3"/>
        <v>0</v>
      </c>
      <c r="S133" s="918">
        <f t="shared" si="4"/>
        <v>-1</v>
      </c>
      <c r="T133" s="955">
        <f t="shared" si="5"/>
        <v>-1.99</v>
      </c>
      <c r="U133" s="962" t="s">
        <v>329</v>
      </c>
      <c r="V133" s="919" t="s">
        <v>329</v>
      </c>
      <c r="W133" s="919" t="s">
        <v>329</v>
      </c>
      <c r="X133" s="960" t="s">
        <v>329</v>
      </c>
      <c r="Y133" s="958"/>
    </row>
    <row r="134" spans="1:25" ht="14.45" customHeight="1" x14ac:dyDescent="0.2">
      <c r="A134" s="924" t="s">
        <v>6754</v>
      </c>
      <c r="B134" s="919"/>
      <c r="C134" s="920"/>
      <c r="D134" s="909"/>
      <c r="E134" s="921">
        <v>1</v>
      </c>
      <c r="F134" s="922">
        <v>5.27</v>
      </c>
      <c r="G134" s="901">
        <v>18</v>
      </c>
      <c r="H134" s="914"/>
      <c r="I134" s="913"/>
      <c r="J134" s="900"/>
      <c r="K134" s="915">
        <v>5.27</v>
      </c>
      <c r="L134" s="914">
        <v>8</v>
      </c>
      <c r="M134" s="914">
        <v>72</v>
      </c>
      <c r="N134" s="916">
        <v>24</v>
      </c>
      <c r="O134" s="914" t="s">
        <v>6510</v>
      </c>
      <c r="P134" s="917" t="s">
        <v>6755</v>
      </c>
      <c r="Q134" s="918">
        <f t="shared" ref="Q134:R170" si="6">H134-B134</f>
        <v>0</v>
      </c>
      <c r="R134" s="955">
        <f t="shared" si="6"/>
        <v>0</v>
      </c>
      <c r="S134" s="918">
        <f t="shared" ref="S134:S170" si="7">H134-E134</f>
        <v>-1</v>
      </c>
      <c r="T134" s="955">
        <f t="shared" ref="T134:T170" si="8">I134-F134</f>
        <v>-5.27</v>
      </c>
      <c r="U134" s="962" t="s">
        <v>329</v>
      </c>
      <c r="V134" s="919" t="s">
        <v>329</v>
      </c>
      <c r="W134" s="919" t="s">
        <v>329</v>
      </c>
      <c r="X134" s="960" t="s">
        <v>329</v>
      </c>
      <c r="Y134" s="958"/>
    </row>
    <row r="135" spans="1:25" ht="14.45" customHeight="1" x14ac:dyDescent="0.2">
      <c r="A135" s="923" t="s">
        <v>6756</v>
      </c>
      <c r="B135" s="904">
        <v>3</v>
      </c>
      <c r="C135" s="905">
        <v>4.58</v>
      </c>
      <c r="D135" s="906">
        <v>9</v>
      </c>
      <c r="E135" s="887">
        <v>2</v>
      </c>
      <c r="F135" s="888">
        <v>2.56</v>
      </c>
      <c r="G135" s="889">
        <v>4</v>
      </c>
      <c r="H135" s="890"/>
      <c r="I135" s="891"/>
      <c r="J135" s="892"/>
      <c r="K135" s="893">
        <v>1.28</v>
      </c>
      <c r="L135" s="890">
        <v>3</v>
      </c>
      <c r="M135" s="890">
        <v>24</v>
      </c>
      <c r="N135" s="894">
        <v>8</v>
      </c>
      <c r="O135" s="890" t="s">
        <v>6510</v>
      </c>
      <c r="P135" s="907" t="s">
        <v>6757</v>
      </c>
      <c r="Q135" s="895">
        <f t="shared" si="6"/>
        <v>-3</v>
      </c>
      <c r="R135" s="954">
        <f t="shared" si="6"/>
        <v>-4.58</v>
      </c>
      <c r="S135" s="895">
        <f t="shared" si="7"/>
        <v>-2</v>
      </c>
      <c r="T135" s="954">
        <f t="shared" si="8"/>
        <v>-2.56</v>
      </c>
      <c r="U135" s="961" t="s">
        <v>329</v>
      </c>
      <c r="V135" s="904" t="s">
        <v>329</v>
      </c>
      <c r="W135" s="904" t="s">
        <v>329</v>
      </c>
      <c r="X135" s="959" t="s">
        <v>329</v>
      </c>
      <c r="Y135" s="957"/>
    </row>
    <row r="136" spans="1:25" ht="14.45" customHeight="1" x14ac:dyDescent="0.2">
      <c r="A136" s="924" t="s">
        <v>6758</v>
      </c>
      <c r="B136" s="919">
        <v>3</v>
      </c>
      <c r="C136" s="920">
        <v>7.11</v>
      </c>
      <c r="D136" s="909">
        <v>10.7</v>
      </c>
      <c r="E136" s="921">
        <v>7</v>
      </c>
      <c r="F136" s="922">
        <v>17.37</v>
      </c>
      <c r="G136" s="901">
        <v>15.7</v>
      </c>
      <c r="H136" s="914">
        <v>2</v>
      </c>
      <c r="I136" s="913">
        <v>4.1900000000000004</v>
      </c>
      <c r="J136" s="900">
        <v>5.5</v>
      </c>
      <c r="K136" s="915">
        <v>2.36</v>
      </c>
      <c r="L136" s="914">
        <v>4</v>
      </c>
      <c r="M136" s="914">
        <v>39</v>
      </c>
      <c r="N136" s="916">
        <v>13</v>
      </c>
      <c r="O136" s="914" t="s">
        <v>6510</v>
      </c>
      <c r="P136" s="917" t="s">
        <v>6759</v>
      </c>
      <c r="Q136" s="918">
        <f t="shared" si="6"/>
        <v>-1</v>
      </c>
      <c r="R136" s="955">
        <f t="shared" si="6"/>
        <v>-2.92</v>
      </c>
      <c r="S136" s="918">
        <f t="shared" si="7"/>
        <v>-5</v>
      </c>
      <c r="T136" s="955">
        <f t="shared" si="8"/>
        <v>-13.18</v>
      </c>
      <c r="U136" s="962">
        <v>26</v>
      </c>
      <c r="V136" s="919">
        <v>11</v>
      </c>
      <c r="W136" s="919">
        <v>-15</v>
      </c>
      <c r="X136" s="960">
        <v>0.42307692307692307</v>
      </c>
      <c r="Y136" s="958"/>
    </row>
    <row r="137" spans="1:25" ht="14.45" customHeight="1" x14ac:dyDescent="0.2">
      <c r="A137" s="924" t="s">
        <v>6760</v>
      </c>
      <c r="B137" s="919">
        <v>2</v>
      </c>
      <c r="C137" s="920">
        <v>9.69</v>
      </c>
      <c r="D137" s="909">
        <v>14</v>
      </c>
      <c r="E137" s="921"/>
      <c r="F137" s="922"/>
      <c r="G137" s="901"/>
      <c r="H137" s="914">
        <v>1</v>
      </c>
      <c r="I137" s="913">
        <v>4.8499999999999996</v>
      </c>
      <c r="J137" s="900">
        <v>9</v>
      </c>
      <c r="K137" s="915">
        <v>4.8499999999999996</v>
      </c>
      <c r="L137" s="914">
        <v>5</v>
      </c>
      <c r="M137" s="914">
        <v>48</v>
      </c>
      <c r="N137" s="916">
        <v>16</v>
      </c>
      <c r="O137" s="914" t="s">
        <v>6510</v>
      </c>
      <c r="P137" s="917" t="s">
        <v>6761</v>
      </c>
      <c r="Q137" s="918">
        <f t="shared" si="6"/>
        <v>-1</v>
      </c>
      <c r="R137" s="955">
        <f t="shared" si="6"/>
        <v>-4.84</v>
      </c>
      <c r="S137" s="918">
        <f t="shared" si="7"/>
        <v>1</v>
      </c>
      <c r="T137" s="955">
        <f t="shared" si="8"/>
        <v>4.8499999999999996</v>
      </c>
      <c r="U137" s="962">
        <v>16</v>
      </c>
      <c r="V137" s="919">
        <v>9</v>
      </c>
      <c r="W137" s="919">
        <v>-7</v>
      </c>
      <c r="X137" s="960">
        <v>0.5625</v>
      </c>
      <c r="Y137" s="958"/>
    </row>
    <row r="138" spans="1:25" ht="14.45" customHeight="1" x14ac:dyDescent="0.2">
      <c r="A138" s="923" t="s">
        <v>6762</v>
      </c>
      <c r="B138" s="904">
        <v>1</v>
      </c>
      <c r="C138" s="905">
        <v>0.7</v>
      </c>
      <c r="D138" s="906">
        <v>2</v>
      </c>
      <c r="E138" s="887"/>
      <c r="F138" s="888"/>
      <c r="G138" s="889"/>
      <c r="H138" s="890"/>
      <c r="I138" s="891"/>
      <c r="J138" s="892"/>
      <c r="K138" s="893">
        <v>0.7</v>
      </c>
      <c r="L138" s="890">
        <v>2</v>
      </c>
      <c r="M138" s="890">
        <v>15</v>
      </c>
      <c r="N138" s="894">
        <v>5</v>
      </c>
      <c r="O138" s="890" t="s">
        <v>6510</v>
      </c>
      <c r="P138" s="907" t="s">
        <v>6763</v>
      </c>
      <c r="Q138" s="895">
        <f t="shared" si="6"/>
        <v>-1</v>
      </c>
      <c r="R138" s="954">
        <f t="shared" si="6"/>
        <v>-0.7</v>
      </c>
      <c r="S138" s="895">
        <f t="shared" si="7"/>
        <v>0</v>
      </c>
      <c r="T138" s="954">
        <f t="shared" si="8"/>
        <v>0</v>
      </c>
      <c r="U138" s="961" t="s">
        <v>329</v>
      </c>
      <c r="V138" s="904" t="s">
        <v>329</v>
      </c>
      <c r="W138" s="904" t="s">
        <v>329</v>
      </c>
      <c r="X138" s="959" t="s">
        <v>329</v>
      </c>
      <c r="Y138" s="957"/>
    </row>
    <row r="139" spans="1:25" ht="14.45" customHeight="1" x14ac:dyDescent="0.2">
      <c r="A139" s="924" t="s">
        <v>6764</v>
      </c>
      <c r="B139" s="919"/>
      <c r="C139" s="920"/>
      <c r="D139" s="909"/>
      <c r="E139" s="921">
        <v>2</v>
      </c>
      <c r="F139" s="922">
        <v>1.75</v>
      </c>
      <c r="G139" s="901">
        <v>6.5</v>
      </c>
      <c r="H139" s="914"/>
      <c r="I139" s="913"/>
      <c r="J139" s="900"/>
      <c r="K139" s="915">
        <v>0.88</v>
      </c>
      <c r="L139" s="914">
        <v>2</v>
      </c>
      <c r="M139" s="914">
        <v>21</v>
      </c>
      <c r="N139" s="916">
        <v>7</v>
      </c>
      <c r="O139" s="914" t="s">
        <v>6510</v>
      </c>
      <c r="P139" s="917" t="s">
        <v>6765</v>
      </c>
      <c r="Q139" s="918">
        <f t="shared" si="6"/>
        <v>0</v>
      </c>
      <c r="R139" s="955">
        <f t="shared" si="6"/>
        <v>0</v>
      </c>
      <c r="S139" s="918">
        <f t="shared" si="7"/>
        <v>-2</v>
      </c>
      <c r="T139" s="955">
        <f t="shared" si="8"/>
        <v>-1.75</v>
      </c>
      <c r="U139" s="962" t="s">
        <v>329</v>
      </c>
      <c r="V139" s="919" t="s">
        <v>329</v>
      </c>
      <c r="W139" s="919" t="s">
        <v>329</v>
      </c>
      <c r="X139" s="960" t="s">
        <v>329</v>
      </c>
      <c r="Y139" s="958"/>
    </row>
    <row r="140" spans="1:25" ht="14.45" customHeight="1" x14ac:dyDescent="0.2">
      <c r="A140" s="924" t="s">
        <v>6766</v>
      </c>
      <c r="B140" s="919">
        <v>1</v>
      </c>
      <c r="C140" s="920">
        <v>3.18</v>
      </c>
      <c r="D140" s="909">
        <v>9</v>
      </c>
      <c r="E140" s="921"/>
      <c r="F140" s="922"/>
      <c r="G140" s="901"/>
      <c r="H140" s="914"/>
      <c r="I140" s="913"/>
      <c r="J140" s="900"/>
      <c r="K140" s="915">
        <v>3.18</v>
      </c>
      <c r="L140" s="914">
        <v>4</v>
      </c>
      <c r="M140" s="914">
        <v>33</v>
      </c>
      <c r="N140" s="916">
        <v>11</v>
      </c>
      <c r="O140" s="914" t="s">
        <v>6510</v>
      </c>
      <c r="P140" s="917" t="s">
        <v>6767</v>
      </c>
      <c r="Q140" s="918">
        <f t="shared" si="6"/>
        <v>-1</v>
      </c>
      <c r="R140" s="955">
        <f t="shared" si="6"/>
        <v>-3.18</v>
      </c>
      <c r="S140" s="918">
        <f t="shared" si="7"/>
        <v>0</v>
      </c>
      <c r="T140" s="955">
        <f t="shared" si="8"/>
        <v>0</v>
      </c>
      <c r="U140" s="962" t="s">
        <v>329</v>
      </c>
      <c r="V140" s="919" t="s">
        <v>329</v>
      </c>
      <c r="W140" s="919" t="s">
        <v>329</v>
      </c>
      <c r="X140" s="960" t="s">
        <v>329</v>
      </c>
      <c r="Y140" s="958"/>
    </row>
    <row r="141" spans="1:25" ht="14.45" customHeight="1" x14ac:dyDescent="0.2">
      <c r="A141" s="923" t="s">
        <v>6768</v>
      </c>
      <c r="B141" s="904"/>
      <c r="C141" s="905"/>
      <c r="D141" s="906"/>
      <c r="E141" s="887">
        <v>1</v>
      </c>
      <c r="F141" s="888">
        <v>0.56000000000000005</v>
      </c>
      <c r="G141" s="889">
        <v>4</v>
      </c>
      <c r="H141" s="890"/>
      <c r="I141" s="891"/>
      <c r="J141" s="892"/>
      <c r="K141" s="893">
        <v>0.56000000000000005</v>
      </c>
      <c r="L141" s="890">
        <v>2</v>
      </c>
      <c r="M141" s="890">
        <v>15</v>
      </c>
      <c r="N141" s="894">
        <v>5</v>
      </c>
      <c r="O141" s="890" t="s">
        <v>6510</v>
      </c>
      <c r="P141" s="907" t="s">
        <v>6769</v>
      </c>
      <c r="Q141" s="895">
        <f t="shared" si="6"/>
        <v>0</v>
      </c>
      <c r="R141" s="954">
        <f t="shared" si="6"/>
        <v>0</v>
      </c>
      <c r="S141" s="895">
        <f t="shared" si="7"/>
        <v>-1</v>
      </c>
      <c r="T141" s="954">
        <f t="shared" si="8"/>
        <v>-0.56000000000000005</v>
      </c>
      <c r="U141" s="961" t="s">
        <v>329</v>
      </c>
      <c r="V141" s="904" t="s">
        <v>329</v>
      </c>
      <c r="W141" s="904" t="s">
        <v>329</v>
      </c>
      <c r="X141" s="959" t="s">
        <v>329</v>
      </c>
      <c r="Y141" s="957"/>
    </row>
    <row r="142" spans="1:25" ht="14.45" customHeight="1" x14ac:dyDescent="0.2">
      <c r="A142" s="923" t="s">
        <v>6770</v>
      </c>
      <c r="B142" s="904"/>
      <c r="C142" s="905"/>
      <c r="D142" s="906"/>
      <c r="E142" s="887">
        <v>1</v>
      </c>
      <c r="F142" s="888">
        <v>0.39</v>
      </c>
      <c r="G142" s="889">
        <v>7</v>
      </c>
      <c r="H142" s="890">
        <v>1</v>
      </c>
      <c r="I142" s="891">
        <v>0.39</v>
      </c>
      <c r="J142" s="892">
        <v>5</v>
      </c>
      <c r="K142" s="893">
        <v>0.39</v>
      </c>
      <c r="L142" s="890">
        <v>2</v>
      </c>
      <c r="M142" s="890">
        <v>15</v>
      </c>
      <c r="N142" s="894">
        <v>5</v>
      </c>
      <c r="O142" s="890" t="s">
        <v>6510</v>
      </c>
      <c r="P142" s="907" t="s">
        <v>6771</v>
      </c>
      <c r="Q142" s="895">
        <f t="shared" si="6"/>
        <v>1</v>
      </c>
      <c r="R142" s="954">
        <f t="shared" si="6"/>
        <v>0.39</v>
      </c>
      <c r="S142" s="895">
        <f t="shared" si="7"/>
        <v>0</v>
      </c>
      <c r="T142" s="954">
        <f t="shared" si="8"/>
        <v>0</v>
      </c>
      <c r="U142" s="961">
        <v>5</v>
      </c>
      <c r="V142" s="904">
        <v>5</v>
      </c>
      <c r="W142" s="904">
        <v>0</v>
      </c>
      <c r="X142" s="959">
        <v>1</v>
      </c>
      <c r="Y142" s="957"/>
    </row>
    <row r="143" spans="1:25" ht="14.45" customHeight="1" x14ac:dyDescent="0.2">
      <c r="A143" s="924" t="s">
        <v>6772</v>
      </c>
      <c r="B143" s="919"/>
      <c r="C143" s="920"/>
      <c r="D143" s="909"/>
      <c r="E143" s="921">
        <v>2</v>
      </c>
      <c r="F143" s="922">
        <v>1.29</v>
      </c>
      <c r="G143" s="901">
        <v>6</v>
      </c>
      <c r="H143" s="914">
        <v>1</v>
      </c>
      <c r="I143" s="913">
        <v>0.64</v>
      </c>
      <c r="J143" s="903">
        <v>11</v>
      </c>
      <c r="K143" s="915">
        <v>0.64</v>
      </c>
      <c r="L143" s="914">
        <v>2</v>
      </c>
      <c r="M143" s="914">
        <v>21</v>
      </c>
      <c r="N143" s="916">
        <v>7</v>
      </c>
      <c r="O143" s="914" t="s">
        <v>6510</v>
      </c>
      <c r="P143" s="917" t="s">
        <v>6773</v>
      </c>
      <c r="Q143" s="918">
        <f t="shared" si="6"/>
        <v>1</v>
      </c>
      <c r="R143" s="955">
        <f t="shared" si="6"/>
        <v>0.64</v>
      </c>
      <c r="S143" s="918">
        <f t="shared" si="7"/>
        <v>-1</v>
      </c>
      <c r="T143" s="955">
        <f t="shared" si="8"/>
        <v>-0.65</v>
      </c>
      <c r="U143" s="962">
        <v>7</v>
      </c>
      <c r="V143" s="919">
        <v>11</v>
      </c>
      <c r="W143" s="919">
        <v>4</v>
      </c>
      <c r="X143" s="960">
        <v>1.5714285714285714</v>
      </c>
      <c r="Y143" s="958">
        <v>4</v>
      </c>
    </row>
    <row r="144" spans="1:25" ht="14.45" customHeight="1" x14ac:dyDescent="0.2">
      <c r="A144" s="923" t="s">
        <v>6774</v>
      </c>
      <c r="B144" s="904"/>
      <c r="C144" s="905"/>
      <c r="D144" s="906"/>
      <c r="E144" s="887">
        <v>1</v>
      </c>
      <c r="F144" s="888">
        <v>0.28999999999999998</v>
      </c>
      <c r="G144" s="889">
        <v>1</v>
      </c>
      <c r="H144" s="890"/>
      <c r="I144" s="891"/>
      <c r="J144" s="892"/>
      <c r="K144" s="893">
        <v>0.28000000000000003</v>
      </c>
      <c r="L144" s="890">
        <v>1</v>
      </c>
      <c r="M144" s="890">
        <v>9</v>
      </c>
      <c r="N144" s="894">
        <v>3</v>
      </c>
      <c r="O144" s="890" t="s">
        <v>6510</v>
      </c>
      <c r="P144" s="907" t="s">
        <v>6775</v>
      </c>
      <c r="Q144" s="895">
        <f t="shared" si="6"/>
        <v>0</v>
      </c>
      <c r="R144" s="954">
        <f t="shared" si="6"/>
        <v>0</v>
      </c>
      <c r="S144" s="895">
        <f t="shared" si="7"/>
        <v>-1</v>
      </c>
      <c r="T144" s="954">
        <f t="shared" si="8"/>
        <v>-0.28999999999999998</v>
      </c>
      <c r="U144" s="961" t="s">
        <v>329</v>
      </c>
      <c r="V144" s="904" t="s">
        <v>329</v>
      </c>
      <c r="W144" s="904" t="s">
        <v>329</v>
      </c>
      <c r="X144" s="959" t="s">
        <v>329</v>
      </c>
      <c r="Y144" s="957"/>
    </row>
    <row r="145" spans="1:25" ht="14.45" customHeight="1" x14ac:dyDescent="0.2">
      <c r="A145" s="924" t="s">
        <v>6776</v>
      </c>
      <c r="B145" s="919">
        <v>2</v>
      </c>
      <c r="C145" s="920">
        <v>0.9</v>
      </c>
      <c r="D145" s="909">
        <v>9</v>
      </c>
      <c r="E145" s="921">
        <v>1</v>
      </c>
      <c r="F145" s="922">
        <v>0.45</v>
      </c>
      <c r="G145" s="901">
        <v>8</v>
      </c>
      <c r="H145" s="914"/>
      <c r="I145" s="913"/>
      <c r="J145" s="900"/>
      <c r="K145" s="915">
        <v>0.42</v>
      </c>
      <c r="L145" s="914">
        <v>2</v>
      </c>
      <c r="M145" s="914">
        <v>15</v>
      </c>
      <c r="N145" s="916">
        <v>5</v>
      </c>
      <c r="O145" s="914" t="s">
        <v>6510</v>
      </c>
      <c r="P145" s="917" t="s">
        <v>6777</v>
      </c>
      <c r="Q145" s="918">
        <f t="shared" si="6"/>
        <v>-2</v>
      </c>
      <c r="R145" s="955">
        <f t="shared" si="6"/>
        <v>-0.9</v>
      </c>
      <c r="S145" s="918">
        <f t="shared" si="7"/>
        <v>-1</v>
      </c>
      <c r="T145" s="955">
        <f t="shared" si="8"/>
        <v>-0.45</v>
      </c>
      <c r="U145" s="962" t="s">
        <v>329</v>
      </c>
      <c r="V145" s="919" t="s">
        <v>329</v>
      </c>
      <c r="W145" s="919" t="s">
        <v>329</v>
      </c>
      <c r="X145" s="960" t="s">
        <v>329</v>
      </c>
      <c r="Y145" s="958"/>
    </row>
    <row r="146" spans="1:25" ht="14.45" customHeight="1" x14ac:dyDescent="0.2">
      <c r="A146" s="924" t="s">
        <v>6778</v>
      </c>
      <c r="B146" s="919"/>
      <c r="C146" s="920"/>
      <c r="D146" s="909"/>
      <c r="E146" s="921"/>
      <c r="F146" s="922"/>
      <c r="G146" s="901"/>
      <c r="H146" s="914">
        <v>1</v>
      </c>
      <c r="I146" s="913">
        <v>1.36</v>
      </c>
      <c r="J146" s="903">
        <v>14</v>
      </c>
      <c r="K146" s="915">
        <v>1.3</v>
      </c>
      <c r="L146" s="914">
        <v>2</v>
      </c>
      <c r="M146" s="914">
        <v>21</v>
      </c>
      <c r="N146" s="916">
        <v>7</v>
      </c>
      <c r="O146" s="914" t="s">
        <v>6510</v>
      </c>
      <c r="P146" s="917" t="s">
        <v>6779</v>
      </c>
      <c r="Q146" s="918">
        <f t="shared" si="6"/>
        <v>1</v>
      </c>
      <c r="R146" s="955">
        <f t="shared" si="6"/>
        <v>1.36</v>
      </c>
      <c r="S146" s="918">
        <f t="shared" si="7"/>
        <v>1</v>
      </c>
      <c r="T146" s="955">
        <f t="shared" si="8"/>
        <v>1.36</v>
      </c>
      <c r="U146" s="962">
        <v>7</v>
      </c>
      <c r="V146" s="919">
        <v>14</v>
      </c>
      <c r="W146" s="919">
        <v>7</v>
      </c>
      <c r="X146" s="960">
        <v>2</v>
      </c>
      <c r="Y146" s="958">
        <v>7</v>
      </c>
    </row>
    <row r="147" spans="1:25" ht="14.45" customHeight="1" x14ac:dyDescent="0.2">
      <c r="A147" s="923" t="s">
        <v>6780</v>
      </c>
      <c r="B147" s="904">
        <v>1</v>
      </c>
      <c r="C147" s="905">
        <v>0.56999999999999995</v>
      </c>
      <c r="D147" s="906">
        <v>2</v>
      </c>
      <c r="E147" s="887">
        <v>1</v>
      </c>
      <c r="F147" s="888">
        <v>0.56999999999999995</v>
      </c>
      <c r="G147" s="889">
        <v>2</v>
      </c>
      <c r="H147" s="890"/>
      <c r="I147" s="891"/>
      <c r="J147" s="892"/>
      <c r="K147" s="893">
        <v>0.56999999999999995</v>
      </c>
      <c r="L147" s="890">
        <v>2</v>
      </c>
      <c r="M147" s="890">
        <v>15</v>
      </c>
      <c r="N147" s="894">
        <v>5</v>
      </c>
      <c r="O147" s="890" t="s">
        <v>6510</v>
      </c>
      <c r="P147" s="907" t="s">
        <v>6781</v>
      </c>
      <c r="Q147" s="895">
        <f t="shared" si="6"/>
        <v>-1</v>
      </c>
      <c r="R147" s="954">
        <f t="shared" si="6"/>
        <v>-0.56999999999999995</v>
      </c>
      <c r="S147" s="895">
        <f t="shared" si="7"/>
        <v>-1</v>
      </c>
      <c r="T147" s="954">
        <f t="shared" si="8"/>
        <v>-0.56999999999999995</v>
      </c>
      <c r="U147" s="961" t="s">
        <v>329</v>
      </c>
      <c r="V147" s="904" t="s">
        <v>329</v>
      </c>
      <c r="W147" s="904" t="s">
        <v>329</v>
      </c>
      <c r="X147" s="959" t="s">
        <v>329</v>
      </c>
      <c r="Y147" s="957"/>
    </row>
    <row r="148" spans="1:25" ht="14.45" customHeight="1" x14ac:dyDescent="0.2">
      <c r="A148" s="923" t="s">
        <v>6782</v>
      </c>
      <c r="B148" s="896">
        <v>1</v>
      </c>
      <c r="C148" s="897">
        <v>0.57999999999999996</v>
      </c>
      <c r="D148" s="898">
        <v>6</v>
      </c>
      <c r="E148" s="908"/>
      <c r="F148" s="891"/>
      <c r="G148" s="892"/>
      <c r="H148" s="890"/>
      <c r="I148" s="891"/>
      <c r="J148" s="892"/>
      <c r="K148" s="893">
        <v>0.57999999999999996</v>
      </c>
      <c r="L148" s="890">
        <v>4</v>
      </c>
      <c r="M148" s="890">
        <v>36</v>
      </c>
      <c r="N148" s="894">
        <v>12</v>
      </c>
      <c r="O148" s="890" t="s">
        <v>6510</v>
      </c>
      <c r="P148" s="907" t="s">
        <v>6783</v>
      </c>
      <c r="Q148" s="895">
        <f t="shared" si="6"/>
        <v>-1</v>
      </c>
      <c r="R148" s="954">
        <f t="shared" si="6"/>
        <v>-0.57999999999999996</v>
      </c>
      <c r="S148" s="895">
        <f t="shared" si="7"/>
        <v>0</v>
      </c>
      <c r="T148" s="954">
        <f t="shared" si="8"/>
        <v>0</v>
      </c>
      <c r="U148" s="961" t="s">
        <v>329</v>
      </c>
      <c r="V148" s="904" t="s">
        <v>329</v>
      </c>
      <c r="W148" s="904" t="s">
        <v>329</v>
      </c>
      <c r="X148" s="959" t="s">
        <v>329</v>
      </c>
      <c r="Y148" s="957"/>
    </row>
    <row r="149" spans="1:25" ht="14.45" customHeight="1" x14ac:dyDescent="0.2">
      <c r="A149" s="924" t="s">
        <v>6784</v>
      </c>
      <c r="B149" s="910">
        <v>1</v>
      </c>
      <c r="C149" s="911">
        <v>0.67</v>
      </c>
      <c r="D149" s="899">
        <v>8</v>
      </c>
      <c r="E149" s="912">
        <v>1</v>
      </c>
      <c r="F149" s="913">
        <v>0.67</v>
      </c>
      <c r="G149" s="900">
        <v>10</v>
      </c>
      <c r="H149" s="914"/>
      <c r="I149" s="913"/>
      <c r="J149" s="900"/>
      <c r="K149" s="915">
        <v>0.67</v>
      </c>
      <c r="L149" s="914">
        <v>4</v>
      </c>
      <c r="M149" s="914">
        <v>33</v>
      </c>
      <c r="N149" s="916">
        <v>11</v>
      </c>
      <c r="O149" s="914" t="s">
        <v>6510</v>
      </c>
      <c r="P149" s="917" t="s">
        <v>6785</v>
      </c>
      <c r="Q149" s="918">
        <f t="shared" si="6"/>
        <v>-1</v>
      </c>
      <c r="R149" s="955">
        <f t="shared" si="6"/>
        <v>-0.67</v>
      </c>
      <c r="S149" s="918">
        <f t="shared" si="7"/>
        <v>-1</v>
      </c>
      <c r="T149" s="955">
        <f t="shared" si="8"/>
        <v>-0.67</v>
      </c>
      <c r="U149" s="962" t="s">
        <v>329</v>
      </c>
      <c r="V149" s="919" t="s">
        <v>329</v>
      </c>
      <c r="W149" s="919" t="s">
        <v>329</v>
      </c>
      <c r="X149" s="960" t="s">
        <v>329</v>
      </c>
      <c r="Y149" s="958"/>
    </row>
    <row r="150" spans="1:25" ht="14.45" customHeight="1" x14ac:dyDescent="0.2">
      <c r="A150" s="923" t="s">
        <v>6786</v>
      </c>
      <c r="B150" s="904"/>
      <c r="C150" s="905"/>
      <c r="D150" s="906"/>
      <c r="E150" s="887">
        <v>1</v>
      </c>
      <c r="F150" s="888">
        <v>0.88</v>
      </c>
      <c r="G150" s="889">
        <v>24</v>
      </c>
      <c r="H150" s="890"/>
      <c r="I150" s="891"/>
      <c r="J150" s="892"/>
      <c r="K150" s="893">
        <v>0.85</v>
      </c>
      <c r="L150" s="890">
        <v>3</v>
      </c>
      <c r="M150" s="890">
        <v>24</v>
      </c>
      <c r="N150" s="894">
        <v>8</v>
      </c>
      <c r="O150" s="890" t="s">
        <v>6510</v>
      </c>
      <c r="P150" s="907" t="s">
        <v>6787</v>
      </c>
      <c r="Q150" s="895">
        <f t="shared" si="6"/>
        <v>0</v>
      </c>
      <c r="R150" s="954">
        <f t="shared" si="6"/>
        <v>0</v>
      </c>
      <c r="S150" s="895">
        <f t="shared" si="7"/>
        <v>-1</v>
      </c>
      <c r="T150" s="954">
        <f t="shared" si="8"/>
        <v>-0.88</v>
      </c>
      <c r="U150" s="961" t="s">
        <v>329</v>
      </c>
      <c r="V150" s="904" t="s">
        <v>329</v>
      </c>
      <c r="W150" s="904" t="s">
        <v>329</v>
      </c>
      <c r="X150" s="959" t="s">
        <v>329</v>
      </c>
      <c r="Y150" s="957"/>
    </row>
    <row r="151" spans="1:25" ht="14.45" customHeight="1" x14ac:dyDescent="0.2">
      <c r="A151" s="923" t="s">
        <v>6788</v>
      </c>
      <c r="B151" s="904"/>
      <c r="C151" s="905"/>
      <c r="D151" s="906"/>
      <c r="E151" s="908"/>
      <c r="F151" s="891"/>
      <c r="G151" s="892"/>
      <c r="H151" s="887">
        <v>1</v>
      </c>
      <c r="I151" s="888">
        <v>0.79</v>
      </c>
      <c r="J151" s="889">
        <v>7</v>
      </c>
      <c r="K151" s="893">
        <v>0.79</v>
      </c>
      <c r="L151" s="890">
        <v>5</v>
      </c>
      <c r="M151" s="890">
        <v>13</v>
      </c>
      <c r="N151" s="894">
        <v>11</v>
      </c>
      <c r="O151" s="890" t="s">
        <v>6510</v>
      </c>
      <c r="P151" s="907" t="s">
        <v>6789</v>
      </c>
      <c r="Q151" s="895">
        <f t="shared" si="6"/>
        <v>1</v>
      </c>
      <c r="R151" s="954">
        <f t="shared" si="6"/>
        <v>0.79</v>
      </c>
      <c r="S151" s="895">
        <f t="shared" si="7"/>
        <v>1</v>
      </c>
      <c r="T151" s="954">
        <f t="shared" si="8"/>
        <v>0.79</v>
      </c>
      <c r="U151" s="961">
        <v>11</v>
      </c>
      <c r="V151" s="904">
        <v>7</v>
      </c>
      <c r="W151" s="904">
        <v>-4</v>
      </c>
      <c r="X151" s="959">
        <v>0.63636363636363635</v>
      </c>
      <c r="Y151" s="957"/>
    </row>
    <row r="152" spans="1:25" ht="14.45" customHeight="1" x14ac:dyDescent="0.2">
      <c r="A152" s="923" t="s">
        <v>6790</v>
      </c>
      <c r="B152" s="904">
        <v>1</v>
      </c>
      <c r="C152" s="905">
        <v>4.79</v>
      </c>
      <c r="D152" s="906">
        <v>6</v>
      </c>
      <c r="E152" s="908"/>
      <c r="F152" s="891"/>
      <c r="G152" s="892"/>
      <c r="H152" s="887">
        <v>4</v>
      </c>
      <c r="I152" s="888">
        <v>19.149999999999999</v>
      </c>
      <c r="J152" s="889">
        <v>7.3</v>
      </c>
      <c r="K152" s="893">
        <v>4.79</v>
      </c>
      <c r="L152" s="890">
        <v>5</v>
      </c>
      <c r="M152" s="890">
        <v>42</v>
      </c>
      <c r="N152" s="894">
        <v>14</v>
      </c>
      <c r="O152" s="890" t="s">
        <v>6510</v>
      </c>
      <c r="P152" s="907" t="s">
        <v>6791</v>
      </c>
      <c r="Q152" s="895">
        <f t="shared" si="6"/>
        <v>3</v>
      </c>
      <c r="R152" s="954">
        <f t="shared" si="6"/>
        <v>14.36</v>
      </c>
      <c r="S152" s="895">
        <f t="shared" si="7"/>
        <v>4</v>
      </c>
      <c r="T152" s="954">
        <f t="shared" si="8"/>
        <v>19.149999999999999</v>
      </c>
      <c r="U152" s="961">
        <v>56</v>
      </c>
      <c r="V152" s="904">
        <v>29.2</v>
      </c>
      <c r="W152" s="904">
        <v>-26.8</v>
      </c>
      <c r="X152" s="959">
        <v>0.52142857142857146</v>
      </c>
      <c r="Y152" s="957"/>
    </row>
    <row r="153" spans="1:25" ht="14.45" customHeight="1" x14ac:dyDescent="0.2">
      <c r="A153" s="924" t="s">
        <v>6792</v>
      </c>
      <c r="B153" s="919">
        <v>4</v>
      </c>
      <c r="C153" s="920">
        <v>19.149999999999999</v>
      </c>
      <c r="D153" s="909">
        <v>8.3000000000000007</v>
      </c>
      <c r="E153" s="912">
        <v>13</v>
      </c>
      <c r="F153" s="913">
        <v>65.05</v>
      </c>
      <c r="G153" s="900">
        <v>12.1</v>
      </c>
      <c r="H153" s="921">
        <v>8</v>
      </c>
      <c r="I153" s="922">
        <v>36.81</v>
      </c>
      <c r="J153" s="901">
        <v>11.4</v>
      </c>
      <c r="K153" s="915">
        <v>4.79</v>
      </c>
      <c r="L153" s="914">
        <v>5</v>
      </c>
      <c r="M153" s="914">
        <v>42</v>
      </c>
      <c r="N153" s="916">
        <v>14</v>
      </c>
      <c r="O153" s="914" t="s">
        <v>6510</v>
      </c>
      <c r="P153" s="917" t="s">
        <v>6791</v>
      </c>
      <c r="Q153" s="918">
        <f t="shared" si="6"/>
        <v>4</v>
      </c>
      <c r="R153" s="955">
        <f t="shared" si="6"/>
        <v>17.660000000000004</v>
      </c>
      <c r="S153" s="918">
        <f t="shared" si="7"/>
        <v>-5</v>
      </c>
      <c r="T153" s="955">
        <f t="shared" si="8"/>
        <v>-28.239999999999995</v>
      </c>
      <c r="U153" s="962">
        <v>112</v>
      </c>
      <c r="V153" s="919">
        <v>91.2</v>
      </c>
      <c r="W153" s="919">
        <v>-20.799999999999997</v>
      </c>
      <c r="X153" s="960">
        <v>0.81428571428571428</v>
      </c>
      <c r="Y153" s="958">
        <v>14</v>
      </c>
    </row>
    <row r="154" spans="1:25" ht="14.45" customHeight="1" x14ac:dyDescent="0.2">
      <c r="A154" s="924" t="s">
        <v>6793</v>
      </c>
      <c r="B154" s="919">
        <v>6</v>
      </c>
      <c r="C154" s="920">
        <v>53.38</v>
      </c>
      <c r="D154" s="909">
        <v>12.3</v>
      </c>
      <c r="E154" s="912">
        <v>6</v>
      </c>
      <c r="F154" s="913">
        <v>54.84</v>
      </c>
      <c r="G154" s="900">
        <v>17.2</v>
      </c>
      <c r="H154" s="921">
        <v>11</v>
      </c>
      <c r="I154" s="922">
        <v>99.13</v>
      </c>
      <c r="J154" s="901">
        <v>17.2</v>
      </c>
      <c r="K154" s="915">
        <v>9.14</v>
      </c>
      <c r="L154" s="914">
        <v>7</v>
      </c>
      <c r="M154" s="914">
        <v>66</v>
      </c>
      <c r="N154" s="916">
        <v>22</v>
      </c>
      <c r="O154" s="914" t="s">
        <v>6510</v>
      </c>
      <c r="P154" s="917" t="s">
        <v>6791</v>
      </c>
      <c r="Q154" s="918">
        <f t="shared" si="6"/>
        <v>5</v>
      </c>
      <c r="R154" s="955">
        <f t="shared" si="6"/>
        <v>45.749999999999993</v>
      </c>
      <c r="S154" s="918">
        <f t="shared" si="7"/>
        <v>5</v>
      </c>
      <c r="T154" s="955">
        <f t="shared" si="8"/>
        <v>44.289999999999992</v>
      </c>
      <c r="U154" s="962">
        <v>242</v>
      </c>
      <c r="V154" s="919">
        <v>189.2</v>
      </c>
      <c r="W154" s="919">
        <v>-52.800000000000011</v>
      </c>
      <c r="X154" s="960">
        <v>0.78181818181818175</v>
      </c>
      <c r="Y154" s="958">
        <v>17</v>
      </c>
    </row>
    <row r="155" spans="1:25" ht="14.45" customHeight="1" x14ac:dyDescent="0.2">
      <c r="A155" s="923" t="s">
        <v>6794</v>
      </c>
      <c r="B155" s="904">
        <v>4</v>
      </c>
      <c r="C155" s="905">
        <v>15.62</v>
      </c>
      <c r="D155" s="906">
        <v>6.8</v>
      </c>
      <c r="E155" s="887"/>
      <c r="F155" s="888"/>
      <c r="G155" s="889"/>
      <c r="H155" s="890"/>
      <c r="I155" s="891"/>
      <c r="J155" s="892"/>
      <c r="K155" s="893">
        <v>4.07</v>
      </c>
      <c r="L155" s="890">
        <v>5</v>
      </c>
      <c r="M155" s="890">
        <v>45</v>
      </c>
      <c r="N155" s="894">
        <v>15</v>
      </c>
      <c r="O155" s="890" t="s">
        <v>6510</v>
      </c>
      <c r="P155" s="907" t="s">
        <v>6795</v>
      </c>
      <c r="Q155" s="895">
        <f t="shared" si="6"/>
        <v>-4</v>
      </c>
      <c r="R155" s="954">
        <f t="shared" si="6"/>
        <v>-15.62</v>
      </c>
      <c r="S155" s="895">
        <f t="shared" si="7"/>
        <v>0</v>
      </c>
      <c r="T155" s="954">
        <f t="shared" si="8"/>
        <v>0</v>
      </c>
      <c r="U155" s="961" t="s">
        <v>329</v>
      </c>
      <c r="V155" s="904" t="s">
        <v>329</v>
      </c>
      <c r="W155" s="904" t="s">
        <v>329</v>
      </c>
      <c r="X155" s="959" t="s">
        <v>329</v>
      </c>
      <c r="Y155" s="957"/>
    </row>
    <row r="156" spans="1:25" ht="14.45" customHeight="1" x14ac:dyDescent="0.2">
      <c r="A156" s="924" t="s">
        <v>6796</v>
      </c>
      <c r="B156" s="919">
        <v>16</v>
      </c>
      <c r="C156" s="920">
        <v>60.11</v>
      </c>
      <c r="D156" s="909">
        <v>7.6</v>
      </c>
      <c r="E156" s="921">
        <v>21</v>
      </c>
      <c r="F156" s="922">
        <v>77.62</v>
      </c>
      <c r="G156" s="901">
        <v>9.1999999999999993</v>
      </c>
      <c r="H156" s="914">
        <v>8</v>
      </c>
      <c r="I156" s="913">
        <v>31.25</v>
      </c>
      <c r="J156" s="900">
        <v>11</v>
      </c>
      <c r="K156" s="915">
        <v>4.07</v>
      </c>
      <c r="L156" s="914">
        <v>5</v>
      </c>
      <c r="M156" s="914">
        <v>45</v>
      </c>
      <c r="N156" s="916">
        <v>15</v>
      </c>
      <c r="O156" s="914" t="s">
        <v>6510</v>
      </c>
      <c r="P156" s="917" t="s">
        <v>6797</v>
      </c>
      <c r="Q156" s="918">
        <f t="shared" si="6"/>
        <v>-8</v>
      </c>
      <c r="R156" s="955">
        <f t="shared" si="6"/>
        <v>-28.86</v>
      </c>
      <c r="S156" s="918">
        <f t="shared" si="7"/>
        <v>-13</v>
      </c>
      <c r="T156" s="955">
        <f t="shared" si="8"/>
        <v>-46.370000000000005</v>
      </c>
      <c r="U156" s="962">
        <v>120</v>
      </c>
      <c r="V156" s="919">
        <v>88</v>
      </c>
      <c r="W156" s="919">
        <v>-32</v>
      </c>
      <c r="X156" s="960">
        <v>0.73333333333333328</v>
      </c>
      <c r="Y156" s="958">
        <v>11</v>
      </c>
    </row>
    <row r="157" spans="1:25" ht="14.45" customHeight="1" x14ac:dyDescent="0.2">
      <c r="A157" s="924" t="s">
        <v>6798</v>
      </c>
      <c r="B157" s="919">
        <v>4</v>
      </c>
      <c r="C157" s="920">
        <v>26.41</v>
      </c>
      <c r="D157" s="909">
        <v>12.3</v>
      </c>
      <c r="E157" s="921">
        <v>10</v>
      </c>
      <c r="F157" s="922">
        <v>66.27</v>
      </c>
      <c r="G157" s="901">
        <v>15.3</v>
      </c>
      <c r="H157" s="914">
        <v>6</v>
      </c>
      <c r="I157" s="913">
        <v>38.26</v>
      </c>
      <c r="J157" s="903">
        <v>18.3</v>
      </c>
      <c r="K157" s="915">
        <v>6.6</v>
      </c>
      <c r="L157" s="914">
        <v>6</v>
      </c>
      <c r="M157" s="914">
        <v>51</v>
      </c>
      <c r="N157" s="916">
        <v>17</v>
      </c>
      <c r="O157" s="914" t="s">
        <v>6510</v>
      </c>
      <c r="P157" s="917" t="s">
        <v>6799</v>
      </c>
      <c r="Q157" s="918">
        <f t="shared" si="6"/>
        <v>2</v>
      </c>
      <c r="R157" s="955">
        <f t="shared" si="6"/>
        <v>11.849999999999998</v>
      </c>
      <c r="S157" s="918">
        <f t="shared" si="7"/>
        <v>-4</v>
      </c>
      <c r="T157" s="955">
        <f t="shared" si="8"/>
        <v>-28.009999999999998</v>
      </c>
      <c r="U157" s="962">
        <v>102</v>
      </c>
      <c r="V157" s="919">
        <v>109.80000000000001</v>
      </c>
      <c r="W157" s="919">
        <v>7.8000000000000114</v>
      </c>
      <c r="X157" s="960">
        <v>1.0764705882352943</v>
      </c>
      <c r="Y157" s="958">
        <v>37</v>
      </c>
    </row>
    <row r="158" spans="1:25" ht="14.45" customHeight="1" x14ac:dyDescent="0.2">
      <c r="A158" s="923" t="s">
        <v>6800</v>
      </c>
      <c r="B158" s="896">
        <v>4</v>
      </c>
      <c r="C158" s="897">
        <v>67.77</v>
      </c>
      <c r="D158" s="898">
        <v>14.5</v>
      </c>
      <c r="E158" s="908">
        <v>1</v>
      </c>
      <c r="F158" s="891">
        <v>16.940000000000001</v>
      </c>
      <c r="G158" s="892">
        <v>13</v>
      </c>
      <c r="H158" s="890">
        <v>2</v>
      </c>
      <c r="I158" s="891">
        <v>36.21</v>
      </c>
      <c r="J158" s="902">
        <v>33.5</v>
      </c>
      <c r="K158" s="893">
        <v>16.940000000000001</v>
      </c>
      <c r="L158" s="890">
        <v>5</v>
      </c>
      <c r="M158" s="890">
        <v>72</v>
      </c>
      <c r="N158" s="894">
        <v>24</v>
      </c>
      <c r="O158" s="890" t="s">
        <v>6510</v>
      </c>
      <c r="P158" s="907" t="s">
        <v>6801</v>
      </c>
      <c r="Q158" s="895">
        <f t="shared" si="6"/>
        <v>-2</v>
      </c>
      <c r="R158" s="954">
        <f t="shared" si="6"/>
        <v>-31.559999999999995</v>
      </c>
      <c r="S158" s="895">
        <f t="shared" si="7"/>
        <v>1</v>
      </c>
      <c r="T158" s="954">
        <f t="shared" si="8"/>
        <v>19.27</v>
      </c>
      <c r="U158" s="961">
        <v>48</v>
      </c>
      <c r="V158" s="904">
        <v>67</v>
      </c>
      <c r="W158" s="904">
        <v>19</v>
      </c>
      <c r="X158" s="959">
        <v>1.3958333333333333</v>
      </c>
      <c r="Y158" s="957">
        <v>25</v>
      </c>
    </row>
    <row r="159" spans="1:25" ht="14.45" customHeight="1" x14ac:dyDescent="0.2">
      <c r="A159" s="923" t="s">
        <v>6802</v>
      </c>
      <c r="B159" s="896">
        <v>4</v>
      </c>
      <c r="C159" s="897">
        <v>3.8</v>
      </c>
      <c r="D159" s="898">
        <v>8.5</v>
      </c>
      <c r="E159" s="908"/>
      <c r="F159" s="891"/>
      <c r="G159" s="892"/>
      <c r="H159" s="890"/>
      <c r="I159" s="891"/>
      <c r="J159" s="892"/>
      <c r="K159" s="893">
        <v>0.89</v>
      </c>
      <c r="L159" s="890">
        <v>3</v>
      </c>
      <c r="M159" s="890">
        <v>24</v>
      </c>
      <c r="N159" s="894">
        <v>8</v>
      </c>
      <c r="O159" s="890" t="s">
        <v>6510</v>
      </c>
      <c r="P159" s="907" t="s">
        <v>6803</v>
      </c>
      <c r="Q159" s="895">
        <f t="shared" si="6"/>
        <v>-4</v>
      </c>
      <c r="R159" s="954">
        <f t="shared" si="6"/>
        <v>-3.8</v>
      </c>
      <c r="S159" s="895">
        <f t="shared" si="7"/>
        <v>0</v>
      </c>
      <c r="T159" s="954">
        <f t="shared" si="8"/>
        <v>0</v>
      </c>
      <c r="U159" s="961" t="s">
        <v>329</v>
      </c>
      <c r="V159" s="904" t="s">
        <v>329</v>
      </c>
      <c r="W159" s="904" t="s">
        <v>329</v>
      </c>
      <c r="X159" s="959" t="s">
        <v>329</v>
      </c>
      <c r="Y159" s="957"/>
    </row>
    <row r="160" spans="1:25" ht="14.45" customHeight="1" x14ac:dyDescent="0.2">
      <c r="A160" s="924" t="s">
        <v>6804</v>
      </c>
      <c r="B160" s="910">
        <v>11</v>
      </c>
      <c r="C160" s="911">
        <v>9.49</v>
      </c>
      <c r="D160" s="899">
        <v>6.2</v>
      </c>
      <c r="E160" s="912">
        <v>13</v>
      </c>
      <c r="F160" s="913">
        <v>11.1</v>
      </c>
      <c r="G160" s="900">
        <v>4.7</v>
      </c>
      <c r="H160" s="914">
        <v>6</v>
      </c>
      <c r="I160" s="913">
        <v>4.7699999999999996</v>
      </c>
      <c r="J160" s="900">
        <v>5</v>
      </c>
      <c r="K160" s="915">
        <v>0.89</v>
      </c>
      <c r="L160" s="914">
        <v>3</v>
      </c>
      <c r="M160" s="914">
        <v>24</v>
      </c>
      <c r="N160" s="916">
        <v>8</v>
      </c>
      <c r="O160" s="914" t="s">
        <v>6510</v>
      </c>
      <c r="P160" s="917" t="s">
        <v>6803</v>
      </c>
      <c r="Q160" s="918">
        <f t="shared" si="6"/>
        <v>-5</v>
      </c>
      <c r="R160" s="955">
        <f t="shared" si="6"/>
        <v>-4.7200000000000006</v>
      </c>
      <c r="S160" s="918">
        <f t="shared" si="7"/>
        <v>-7</v>
      </c>
      <c r="T160" s="955">
        <f t="shared" si="8"/>
        <v>-6.33</v>
      </c>
      <c r="U160" s="962">
        <v>48</v>
      </c>
      <c r="V160" s="919">
        <v>30</v>
      </c>
      <c r="W160" s="919">
        <v>-18</v>
      </c>
      <c r="X160" s="960">
        <v>0.625</v>
      </c>
      <c r="Y160" s="958">
        <v>2</v>
      </c>
    </row>
    <row r="161" spans="1:25" ht="14.45" customHeight="1" x14ac:dyDescent="0.2">
      <c r="A161" s="924" t="s">
        <v>6805</v>
      </c>
      <c r="B161" s="910">
        <v>10</v>
      </c>
      <c r="C161" s="911">
        <v>15.57</v>
      </c>
      <c r="D161" s="899">
        <v>9</v>
      </c>
      <c r="E161" s="912">
        <v>9</v>
      </c>
      <c r="F161" s="913">
        <v>13.82</v>
      </c>
      <c r="G161" s="900">
        <v>7.9</v>
      </c>
      <c r="H161" s="914">
        <v>2</v>
      </c>
      <c r="I161" s="913">
        <v>3.25</v>
      </c>
      <c r="J161" s="903">
        <v>14</v>
      </c>
      <c r="K161" s="915">
        <v>1.62</v>
      </c>
      <c r="L161" s="914">
        <v>4</v>
      </c>
      <c r="M161" s="914">
        <v>36</v>
      </c>
      <c r="N161" s="916">
        <v>12</v>
      </c>
      <c r="O161" s="914" t="s">
        <v>6510</v>
      </c>
      <c r="P161" s="917" t="s">
        <v>6803</v>
      </c>
      <c r="Q161" s="918">
        <f t="shared" si="6"/>
        <v>-8</v>
      </c>
      <c r="R161" s="955">
        <f t="shared" si="6"/>
        <v>-12.32</v>
      </c>
      <c r="S161" s="918">
        <f t="shared" si="7"/>
        <v>-7</v>
      </c>
      <c r="T161" s="955">
        <f t="shared" si="8"/>
        <v>-10.57</v>
      </c>
      <c r="U161" s="962">
        <v>24</v>
      </c>
      <c r="V161" s="919">
        <v>28</v>
      </c>
      <c r="W161" s="919">
        <v>4</v>
      </c>
      <c r="X161" s="960">
        <v>1.1666666666666667</v>
      </c>
      <c r="Y161" s="958">
        <v>10</v>
      </c>
    </row>
    <row r="162" spans="1:25" ht="14.45" customHeight="1" x14ac:dyDescent="0.2">
      <c r="A162" s="923" t="s">
        <v>6806</v>
      </c>
      <c r="B162" s="904"/>
      <c r="C162" s="905"/>
      <c r="D162" s="906"/>
      <c r="E162" s="908"/>
      <c r="F162" s="891"/>
      <c r="G162" s="892"/>
      <c r="H162" s="887">
        <v>1</v>
      </c>
      <c r="I162" s="888">
        <v>1.32</v>
      </c>
      <c r="J162" s="902">
        <v>17</v>
      </c>
      <c r="K162" s="893">
        <v>1.32</v>
      </c>
      <c r="L162" s="890">
        <v>4</v>
      </c>
      <c r="M162" s="890">
        <v>33</v>
      </c>
      <c r="N162" s="894">
        <v>11</v>
      </c>
      <c r="O162" s="890" t="s">
        <v>6510</v>
      </c>
      <c r="P162" s="907" t="s">
        <v>6807</v>
      </c>
      <c r="Q162" s="895">
        <f t="shared" si="6"/>
        <v>1</v>
      </c>
      <c r="R162" s="954">
        <f t="shared" si="6"/>
        <v>1.32</v>
      </c>
      <c r="S162" s="895">
        <f t="shared" si="7"/>
        <v>1</v>
      </c>
      <c r="T162" s="954">
        <f t="shared" si="8"/>
        <v>1.32</v>
      </c>
      <c r="U162" s="961">
        <v>11</v>
      </c>
      <c r="V162" s="904">
        <v>17</v>
      </c>
      <c r="W162" s="904">
        <v>6</v>
      </c>
      <c r="X162" s="959">
        <v>1.5454545454545454</v>
      </c>
      <c r="Y162" s="957">
        <v>6</v>
      </c>
    </row>
    <row r="163" spans="1:25" ht="14.45" customHeight="1" x14ac:dyDescent="0.2">
      <c r="A163" s="924" t="s">
        <v>6808</v>
      </c>
      <c r="B163" s="919">
        <v>2</v>
      </c>
      <c r="C163" s="920">
        <v>2.66</v>
      </c>
      <c r="D163" s="909">
        <v>13</v>
      </c>
      <c r="E163" s="912">
        <v>4</v>
      </c>
      <c r="F163" s="913">
        <v>4.96</v>
      </c>
      <c r="G163" s="900">
        <v>6.3</v>
      </c>
      <c r="H163" s="921">
        <v>4</v>
      </c>
      <c r="I163" s="922">
        <v>5.45</v>
      </c>
      <c r="J163" s="901">
        <v>8.3000000000000007</v>
      </c>
      <c r="K163" s="915">
        <v>1.32</v>
      </c>
      <c r="L163" s="914">
        <v>4</v>
      </c>
      <c r="M163" s="914">
        <v>33</v>
      </c>
      <c r="N163" s="916">
        <v>11</v>
      </c>
      <c r="O163" s="914" t="s">
        <v>6510</v>
      </c>
      <c r="P163" s="917" t="s">
        <v>6809</v>
      </c>
      <c r="Q163" s="918">
        <f t="shared" si="6"/>
        <v>2</v>
      </c>
      <c r="R163" s="955">
        <f t="shared" si="6"/>
        <v>2.79</v>
      </c>
      <c r="S163" s="918">
        <f t="shared" si="7"/>
        <v>0</v>
      </c>
      <c r="T163" s="955">
        <f t="shared" si="8"/>
        <v>0.49000000000000021</v>
      </c>
      <c r="U163" s="962">
        <v>44</v>
      </c>
      <c r="V163" s="919">
        <v>33.200000000000003</v>
      </c>
      <c r="W163" s="919">
        <v>-10.799999999999997</v>
      </c>
      <c r="X163" s="960">
        <v>0.75454545454545463</v>
      </c>
      <c r="Y163" s="958">
        <v>2</v>
      </c>
    </row>
    <row r="164" spans="1:25" ht="14.45" customHeight="1" x14ac:dyDescent="0.2">
      <c r="A164" s="923" t="s">
        <v>6810</v>
      </c>
      <c r="B164" s="904"/>
      <c r="C164" s="905"/>
      <c r="D164" s="906"/>
      <c r="E164" s="887">
        <v>1</v>
      </c>
      <c r="F164" s="888">
        <v>9.25</v>
      </c>
      <c r="G164" s="889">
        <v>29</v>
      </c>
      <c r="H164" s="890"/>
      <c r="I164" s="891"/>
      <c r="J164" s="892"/>
      <c r="K164" s="893">
        <v>9.25</v>
      </c>
      <c r="L164" s="890">
        <v>5</v>
      </c>
      <c r="M164" s="890">
        <v>48</v>
      </c>
      <c r="N164" s="894">
        <v>16</v>
      </c>
      <c r="O164" s="890" t="s">
        <v>6510</v>
      </c>
      <c r="P164" s="907" t="s">
        <v>6801</v>
      </c>
      <c r="Q164" s="895">
        <f t="shared" si="6"/>
        <v>0</v>
      </c>
      <c r="R164" s="954">
        <f t="shared" si="6"/>
        <v>0</v>
      </c>
      <c r="S164" s="895">
        <f t="shared" si="7"/>
        <v>-1</v>
      </c>
      <c r="T164" s="954">
        <f t="shared" si="8"/>
        <v>-9.25</v>
      </c>
      <c r="U164" s="961" t="s">
        <v>329</v>
      </c>
      <c r="V164" s="904" t="s">
        <v>329</v>
      </c>
      <c r="W164" s="904" t="s">
        <v>329</v>
      </c>
      <c r="X164" s="959" t="s">
        <v>329</v>
      </c>
      <c r="Y164" s="957"/>
    </row>
    <row r="165" spans="1:25" ht="14.45" customHeight="1" x14ac:dyDescent="0.2">
      <c r="A165" s="923" t="s">
        <v>6811</v>
      </c>
      <c r="B165" s="896">
        <v>1</v>
      </c>
      <c r="C165" s="897">
        <v>3.18</v>
      </c>
      <c r="D165" s="898">
        <v>1</v>
      </c>
      <c r="E165" s="908"/>
      <c r="F165" s="891"/>
      <c r="G165" s="892"/>
      <c r="H165" s="890"/>
      <c r="I165" s="891"/>
      <c r="J165" s="892"/>
      <c r="K165" s="893">
        <v>3.18</v>
      </c>
      <c r="L165" s="890">
        <v>1</v>
      </c>
      <c r="M165" s="890">
        <v>5</v>
      </c>
      <c r="N165" s="894">
        <v>2</v>
      </c>
      <c r="O165" s="890" t="s">
        <v>6510</v>
      </c>
      <c r="P165" s="907" t="s">
        <v>6812</v>
      </c>
      <c r="Q165" s="895">
        <f t="shared" si="6"/>
        <v>-1</v>
      </c>
      <c r="R165" s="954">
        <f t="shared" si="6"/>
        <v>-3.18</v>
      </c>
      <c r="S165" s="895">
        <f t="shared" si="7"/>
        <v>0</v>
      </c>
      <c r="T165" s="954">
        <f t="shared" si="8"/>
        <v>0</v>
      </c>
      <c r="U165" s="961" t="s">
        <v>329</v>
      </c>
      <c r="V165" s="904" t="s">
        <v>329</v>
      </c>
      <c r="W165" s="904" t="s">
        <v>329</v>
      </c>
      <c r="X165" s="959" t="s">
        <v>329</v>
      </c>
      <c r="Y165" s="957"/>
    </row>
    <row r="166" spans="1:25" ht="14.45" customHeight="1" x14ac:dyDescent="0.2">
      <c r="A166" s="923" t="s">
        <v>6813</v>
      </c>
      <c r="B166" s="904">
        <v>1</v>
      </c>
      <c r="C166" s="905">
        <v>1</v>
      </c>
      <c r="D166" s="906">
        <v>3</v>
      </c>
      <c r="E166" s="908">
        <v>2</v>
      </c>
      <c r="F166" s="891">
        <v>1.1100000000000001</v>
      </c>
      <c r="G166" s="892">
        <v>1</v>
      </c>
      <c r="H166" s="887">
        <v>1</v>
      </c>
      <c r="I166" s="888">
        <v>1</v>
      </c>
      <c r="J166" s="889">
        <v>4</v>
      </c>
      <c r="K166" s="893">
        <v>1</v>
      </c>
      <c r="L166" s="890">
        <v>2</v>
      </c>
      <c r="M166" s="890">
        <v>18</v>
      </c>
      <c r="N166" s="894">
        <v>6</v>
      </c>
      <c r="O166" s="890" t="s">
        <v>6510</v>
      </c>
      <c r="P166" s="907" t="s">
        <v>6814</v>
      </c>
      <c r="Q166" s="895">
        <f t="shared" si="6"/>
        <v>0</v>
      </c>
      <c r="R166" s="954">
        <f t="shared" si="6"/>
        <v>0</v>
      </c>
      <c r="S166" s="895">
        <f t="shared" si="7"/>
        <v>-1</v>
      </c>
      <c r="T166" s="954">
        <f t="shared" si="8"/>
        <v>-0.1100000000000001</v>
      </c>
      <c r="U166" s="961">
        <v>6</v>
      </c>
      <c r="V166" s="904">
        <v>4</v>
      </c>
      <c r="W166" s="904">
        <v>-2</v>
      </c>
      <c r="X166" s="959">
        <v>0.66666666666666663</v>
      </c>
      <c r="Y166" s="957"/>
    </row>
    <row r="167" spans="1:25" ht="14.45" customHeight="1" x14ac:dyDescent="0.2">
      <c r="A167" s="924" t="s">
        <v>6815</v>
      </c>
      <c r="B167" s="919">
        <v>4</v>
      </c>
      <c r="C167" s="920">
        <v>9.14</v>
      </c>
      <c r="D167" s="909">
        <v>7</v>
      </c>
      <c r="E167" s="912"/>
      <c r="F167" s="913"/>
      <c r="G167" s="900"/>
      <c r="H167" s="921">
        <v>3</v>
      </c>
      <c r="I167" s="922">
        <v>6.77</v>
      </c>
      <c r="J167" s="901">
        <v>7.7</v>
      </c>
      <c r="K167" s="915">
        <v>2.2599999999999998</v>
      </c>
      <c r="L167" s="914">
        <v>4</v>
      </c>
      <c r="M167" s="914">
        <v>39</v>
      </c>
      <c r="N167" s="916">
        <v>13</v>
      </c>
      <c r="O167" s="914" t="s">
        <v>6510</v>
      </c>
      <c r="P167" s="917" t="s">
        <v>6816</v>
      </c>
      <c r="Q167" s="918">
        <f t="shared" si="6"/>
        <v>-1</v>
      </c>
      <c r="R167" s="955">
        <f t="shared" si="6"/>
        <v>-2.370000000000001</v>
      </c>
      <c r="S167" s="918">
        <f t="shared" si="7"/>
        <v>3</v>
      </c>
      <c r="T167" s="955">
        <f t="shared" si="8"/>
        <v>6.77</v>
      </c>
      <c r="U167" s="962">
        <v>39</v>
      </c>
      <c r="V167" s="919">
        <v>23.1</v>
      </c>
      <c r="W167" s="919">
        <v>-15.899999999999999</v>
      </c>
      <c r="X167" s="960">
        <v>0.59230769230769231</v>
      </c>
      <c r="Y167" s="958"/>
    </row>
    <row r="168" spans="1:25" ht="14.45" customHeight="1" x14ac:dyDescent="0.2">
      <c r="A168" s="924" t="s">
        <v>6817</v>
      </c>
      <c r="B168" s="919"/>
      <c r="C168" s="920"/>
      <c r="D168" s="909"/>
      <c r="E168" s="912"/>
      <c r="F168" s="913"/>
      <c r="G168" s="900"/>
      <c r="H168" s="921">
        <v>2</v>
      </c>
      <c r="I168" s="922">
        <v>7.57</v>
      </c>
      <c r="J168" s="901">
        <v>8</v>
      </c>
      <c r="K168" s="915">
        <v>4.42</v>
      </c>
      <c r="L168" s="914">
        <v>6</v>
      </c>
      <c r="M168" s="914">
        <v>57</v>
      </c>
      <c r="N168" s="916">
        <v>19</v>
      </c>
      <c r="O168" s="914" t="s">
        <v>6510</v>
      </c>
      <c r="P168" s="917" t="s">
        <v>6818</v>
      </c>
      <c r="Q168" s="918">
        <f t="shared" si="6"/>
        <v>2</v>
      </c>
      <c r="R168" s="955">
        <f t="shared" si="6"/>
        <v>7.57</v>
      </c>
      <c r="S168" s="918">
        <f t="shared" si="7"/>
        <v>2</v>
      </c>
      <c r="T168" s="955">
        <f t="shared" si="8"/>
        <v>7.57</v>
      </c>
      <c r="U168" s="962">
        <v>38</v>
      </c>
      <c r="V168" s="919">
        <v>16</v>
      </c>
      <c r="W168" s="919">
        <v>-22</v>
      </c>
      <c r="X168" s="960">
        <v>0.42105263157894735</v>
      </c>
      <c r="Y168" s="958"/>
    </row>
    <row r="169" spans="1:25" ht="14.45" customHeight="1" x14ac:dyDescent="0.2">
      <c r="A169" s="923" t="s">
        <v>6819</v>
      </c>
      <c r="B169" s="904">
        <v>1</v>
      </c>
      <c r="C169" s="905">
        <v>0.79</v>
      </c>
      <c r="D169" s="906">
        <v>2</v>
      </c>
      <c r="E169" s="887"/>
      <c r="F169" s="888"/>
      <c r="G169" s="889"/>
      <c r="H169" s="890"/>
      <c r="I169" s="891"/>
      <c r="J169" s="892"/>
      <c r="K169" s="893">
        <v>1.1499999999999999</v>
      </c>
      <c r="L169" s="890">
        <v>3</v>
      </c>
      <c r="M169" s="890">
        <v>27</v>
      </c>
      <c r="N169" s="894">
        <v>9</v>
      </c>
      <c r="O169" s="890" t="s">
        <v>6510</v>
      </c>
      <c r="P169" s="907" t="s">
        <v>6820</v>
      </c>
      <c r="Q169" s="895">
        <f t="shared" si="6"/>
        <v>-1</v>
      </c>
      <c r="R169" s="954">
        <f t="shared" si="6"/>
        <v>-0.79</v>
      </c>
      <c r="S169" s="895">
        <f t="shared" si="7"/>
        <v>0</v>
      </c>
      <c r="T169" s="954">
        <f t="shared" si="8"/>
        <v>0</v>
      </c>
      <c r="U169" s="961" t="s">
        <v>329</v>
      </c>
      <c r="V169" s="904" t="s">
        <v>329</v>
      </c>
      <c r="W169" s="904" t="s">
        <v>329</v>
      </c>
      <c r="X169" s="959" t="s">
        <v>329</v>
      </c>
      <c r="Y169" s="957"/>
    </row>
    <row r="170" spans="1:25" ht="14.45" customHeight="1" thickBot="1" x14ac:dyDescent="0.25">
      <c r="A170" s="939" t="s">
        <v>6821</v>
      </c>
      <c r="B170" s="940"/>
      <c r="C170" s="941"/>
      <c r="D170" s="942"/>
      <c r="E170" s="943">
        <v>2</v>
      </c>
      <c r="F170" s="944">
        <v>5.26</v>
      </c>
      <c r="G170" s="945">
        <v>23</v>
      </c>
      <c r="H170" s="946">
        <v>1</v>
      </c>
      <c r="I170" s="947">
        <v>2.68</v>
      </c>
      <c r="J170" s="948">
        <v>13</v>
      </c>
      <c r="K170" s="949">
        <v>2.44</v>
      </c>
      <c r="L170" s="946">
        <v>5</v>
      </c>
      <c r="M170" s="946">
        <v>45</v>
      </c>
      <c r="N170" s="950">
        <v>15</v>
      </c>
      <c r="O170" s="946" t="s">
        <v>6510</v>
      </c>
      <c r="P170" s="951" t="s">
        <v>6820</v>
      </c>
      <c r="Q170" s="952">
        <f t="shared" si="6"/>
        <v>1</v>
      </c>
      <c r="R170" s="956">
        <f t="shared" si="6"/>
        <v>2.68</v>
      </c>
      <c r="S170" s="952">
        <f t="shared" si="7"/>
        <v>-1</v>
      </c>
      <c r="T170" s="956">
        <f t="shared" si="8"/>
        <v>-2.5799999999999996</v>
      </c>
      <c r="U170" s="966">
        <v>15</v>
      </c>
      <c r="V170" s="940">
        <v>13</v>
      </c>
      <c r="W170" s="940">
        <v>-2</v>
      </c>
      <c r="X170" s="967">
        <v>0.8666666666666667</v>
      </c>
      <c r="Y170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1:Q1048576">
    <cfRule type="cellIs" dxfId="14" priority="11" stopIfTrue="1" operator="lessThan">
      <formula>0</formula>
    </cfRule>
  </conditionalFormatting>
  <conditionalFormatting sqref="W171:W1048576">
    <cfRule type="cellIs" dxfId="13" priority="10" stopIfTrue="1" operator="greaterThan">
      <formula>0</formula>
    </cfRule>
  </conditionalFormatting>
  <conditionalFormatting sqref="X171:X1048576">
    <cfRule type="cellIs" dxfId="12" priority="9" stopIfTrue="1" operator="greaterThan">
      <formula>1</formula>
    </cfRule>
  </conditionalFormatting>
  <conditionalFormatting sqref="X171:X1048576">
    <cfRule type="cellIs" dxfId="11" priority="6" stopIfTrue="1" operator="greaterThan">
      <formula>1</formula>
    </cfRule>
  </conditionalFormatting>
  <conditionalFormatting sqref="W171:W1048576">
    <cfRule type="cellIs" dxfId="10" priority="7" stopIfTrue="1" operator="greaterThan">
      <formula>0</formula>
    </cfRule>
  </conditionalFormatting>
  <conditionalFormatting sqref="Q17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0">
    <cfRule type="cellIs" dxfId="7" priority="4" stopIfTrue="1" operator="lessThan">
      <formula>0</formula>
    </cfRule>
  </conditionalFormatting>
  <conditionalFormatting sqref="X5:X170">
    <cfRule type="cellIs" dxfId="6" priority="2" stopIfTrue="1" operator="greaterThan">
      <formula>1</formula>
    </cfRule>
  </conditionalFormatting>
  <conditionalFormatting sqref="W5:W170">
    <cfRule type="cellIs" dxfId="5" priority="3" stopIfTrue="1" operator="greaterThan">
      <formula>0</formula>
    </cfRule>
  </conditionalFormatting>
  <conditionalFormatting sqref="S5:S170">
    <cfRule type="cellIs" dxfId="4" priority="1" stopIfTrue="1" operator="lessThan">
      <formula>0</formula>
    </cfRule>
  </conditionalFormatting>
  <hyperlinks>
    <hyperlink ref="A2" location="Obsah!A1" display="Zpět na Obsah  KL 01  1.-4.měsíc" xr:uid="{34299DAE-B08F-4410-923A-D164A508C4E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4491415</v>
      </c>
      <c r="C3" s="344">
        <f t="shared" ref="C3:L3" si="0">SUBTOTAL(9,C6:C1048576)</f>
        <v>10.734454718486241</v>
      </c>
      <c r="D3" s="344">
        <f t="shared" si="0"/>
        <v>4772163</v>
      </c>
      <c r="E3" s="344">
        <f t="shared" si="0"/>
        <v>8</v>
      </c>
      <c r="F3" s="344">
        <f t="shared" si="0"/>
        <v>4009706</v>
      </c>
      <c r="G3" s="347">
        <f>IF(D3&lt;&gt;0,F3/D3,"")</f>
        <v>0.84022821517202995</v>
      </c>
      <c r="H3" s="343">
        <f t="shared" si="0"/>
        <v>335472.33999999985</v>
      </c>
      <c r="I3" s="344">
        <f t="shared" si="0"/>
        <v>4.503614758978836</v>
      </c>
      <c r="J3" s="344">
        <f t="shared" si="0"/>
        <v>243405.8000000001</v>
      </c>
      <c r="K3" s="344">
        <f t="shared" si="0"/>
        <v>2</v>
      </c>
      <c r="L3" s="344">
        <f t="shared" si="0"/>
        <v>183537.73000000007</v>
      </c>
      <c r="M3" s="345">
        <f>IF(J3&lt;&gt;0,L3/J3,"")</f>
        <v>0.75404008450086235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5141</v>
      </c>
      <c r="B6" s="863">
        <v>569</v>
      </c>
      <c r="C6" s="807">
        <v>0.99649737302977237</v>
      </c>
      <c r="D6" s="863">
        <v>571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6823</v>
      </c>
      <c r="B7" s="865">
        <v>52229</v>
      </c>
      <c r="C7" s="822">
        <v>4.1961115128143325</v>
      </c>
      <c r="D7" s="865">
        <v>12447</v>
      </c>
      <c r="E7" s="822">
        <v>1</v>
      </c>
      <c r="F7" s="865">
        <v>7178</v>
      </c>
      <c r="G7" s="827">
        <v>0.57668514501486301</v>
      </c>
      <c r="H7" s="865">
        <v>54432.979999999996</v>
      </c>
      <c r="I7" s="822">
        <v>3.2640784535243581</v>
      </c>
      <c r="J7" s="865">
        <v>16676.37</v>
      </c>
      <c r="K7" s="822">
        <v>1</v>
      </c>
      <c r="L7" s="865">
        <v>11233.6</v>
      </c>
      <c r="M7" s="828">
        <v>0.6736238162142002</v>
      </c>
    </row>
    <row r="8" spans="1:13" ht="14.45" customHeight="1" x14ac:dyDescent="0.2">
      <c r="A8" s="836" t="s">
        <v>5152</v>
      </c>
      <c r="B8" s="865">
        <v>222726</v>
      </c>
      <c r="C8" s="822">
        <v>0.9722459883710779</v>
      </c>
      <c r="D8" s="865">
        <v>229084</v>
      </c>
      <c r="E8" s="822">
        <v>1</v>
      </c>
      <c r="F8" s="865">
        <v>193977</v>
      </c>
      <c r="G8" s="827">
        <v>0.84675053692095481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6824</v>
      </c>
      <c r="B9" s="865">
        <v>644923</v>
      </c>
      <c r="C9" s="822">
        <v>0.92798414900168635</v>
      </c>
      <c r="D9" s="865">
        <v>694972</v>
      </c>
      <c r="E9" s="822">
        <v>1</v>
      </c>
      <c r="F9" s="865">
        <v>558462</v>
      </c>
      <c r="G9" s="827">
        <v>0.80357482028052929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6825</v>
      </c>
      <c r="B10" s="865">
        <v>2902139</v>
      </c>
      <c r="C10" s="822">
        <v>0.92741458975054636</v>
      </c>
      <c r="D10" s="865">
        <v>3129279</v>
      </c>
      <c r="E10" s="822">
        <v>1</v>
      </c>
      <c r="F10" s="865">
        <v>2290070</v>
      </c>
      <c r="G10" s="827">
        <v>0.73182033305435534</v>
      </c>
      <c r="H10" s="865">
        <v>281039.35999999987</v>
      </c>
      <c r="I10" s="822">
        <v>1.2395363054544781</v>
      </c>
      <c r="J10" s="865">
        <v>226729.43000000011</v>
      </c>
      <c r="K10" s="822">
        <v>1</v>
      </c>
      <c r="L10" s="865">
        <v>172304.13000000006</v>
      </c>
      <c r="M10" s="828">
        <v>0.75995485014891972</v>
      </c>
    </row>
    <row r="11" spans="1:13" ht="14.45" customHeight="1" x14ac:dyDescent="0.2">
      <c r="A11" s="836" t="s">
        <v>6826</v>
      </c>
      <c r="B11" s="865">
        <v>409686</v>
      </c>
      <c r="C11" s="822">
        <v>0.9053554144181174</v>
      </c>
      <c r="D11" s="865">
        <v>452514</v>
      </c>
      <c r="E11" s="822">
        <v>1</v>
      </c>
      <c r="F11" s="865">
        <v>585391</v>
      </c>
      <c r="G11" s="827">
        <v>1.2936417436808585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6827</v>
      </c>
      <c r="B12" s="865">
        <v>18399</v>
      </c>
      <c r="C12" s="822">
        <v>0.78793199434713712</v>
      </c>
      <c r="D12" s="865">
        <v>23351</v>
      </c>
      <c r="E12" s="822">
        <v>1</v>
      </c>
      <c r="F12" s="865">
        <v>41029</v>
      </c>
      <c r="G12" s="827">
        <v>1.7570553723609268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6828</v>
      </c>
      <c r="B13" s="865">
        <v>234754</v>
      </c>
      <c r="C13" s="822">
        <v>1.0209136967535715</v>
      </c>
      <c r="D13" s="865">
        <v>229945</v>
      </c>
      <c r="E13" s="822">
        <v>1</v>
      </c>
      <c r="F13" s="865">
        <v>264744</v>
      </c>
      <c r="G13" s="827">
        <v>1.1513361890886951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6829</v>
      </c>
      <c r="B14" s="865">
        <v>5990</v>
      </c>
      <c r="C14" s="822"/>
      <c r="D14" s="865"/>
      <c r="E14" s="822"/>
      <c r="F14" s="865">
        <v>1912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6830</v>
      </c>
      <c r="B15" s="867"/>
      <c r="C15" s="814"/>
      <c r="D15" s="867"/>
      <c r="E15" s="814"/>
      <c r="F15" s="867">
        <v>66943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AD230D0-B765-49CD-AFAF-A26161EBA9B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7353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30738.590000000004</v>
      </c>
      <c r="G3" s="211">
        <f t="shared" si="0"/>
        <v>4826887.34</v>
      </c>
      <c r="H3" s="212"/>
      <c r="I3" s="212"/>
      <c r="J3" s="207">
        <f t="shared" si="0"/>
        <v>29466.81</v>
      </c>
      <c r="K3" s="211">
        <f t="shared" si="0"/>
        <v>5015568.8000000007</v>
      </c>
      <c r="L3" s="212"/>
      <c r="M3" s="212"/>
      <c r="N3" s="207">
        <f t="shared" si="0"/>
        <v>24768.129999999997</v>
      </c>
      <c r="O3" s="211">
        <f t="shared" si="0"/>
        <v>4193243.73</v>
      </c>
      <c r="P3" s="177">
        <f>IF(K3=0,"",O3/K3)</f>
        <v>0.83604550096092778</v>
      </c>
      <c r="Q3" s="209">
        <f>IF(N3=0,"",O3/N3)</f>
        <v>169.29997258573823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5178</v>
      </c>
      <c r="B6" s="807" t="s">
        <v>6831</v>
      </c>
      <c r="C6" s="807" t="s">
        <v>4959</v>
      </c>
      <c r="D6" s="807" t="s">
        <v>6832</v>
      </c>
      <c r="E6" s="807" t="s">
        <v>6833</v>
      </c>
      <c r="F6" s="225">
        <v>1</v>
      </c>
      <c r="G6" s="225">
        <v>569</v>
      </c>
      <c r="H6" s="225">
        <v>0.99649737302977237</v>
      </c>
      <c r="I6" s="225">
        <v>569</v>
      </c>
      <c r="J6" s="225">
        <v>1</v>
      </c>
      <c r="K6" s="225">
        <v>571</v>
      </c>
      <c r="L6" s="225">
        <v>1</v>
      </c>
      <c r="M6" s="225">
        <v>571</v>
      </c>
      <c r="N6" s="225"/>
      <c r="O6" s="225"/>
      <c r="P6" s="812"/>
      <c r="Q6" s="830"/>
    </row>
    <row r="7" spans="1:17" ht="14.45" customHeight="1" x14ac:dyDescent="0.2">
      <c r="A7" s="821" t="s">
        <v>6834</v>
      </c>
      <c r="B7" s="822" t="s">
        <v>6835</v>
      </c>
      <c r="C7" s="822" t="s">
        <v>4964</v>
      </c>
      <c r="D7" s="822" t="s">
        <v>6836</v>
      </c>
      <c r="E7" s="822" t="s">
        <v>6837</v>
      </c>
      <c r="F7" s="831">
        <v>0.45</v>
      </c>
      <c r="G7" s="831">
        <v>818.57</v>
      </c>
      <c r="H7" s="831"/>
      <c r="I7" s="831">
        <v>1819.0444444444445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6834</v>
      </c>
      <c r="B8" s="822" t="s">
        <v>6835</v>
      </c>
      <c r="C8" s="822" t="s">
        <v>5324</v>
      </c>
      <c r="D8" s="822" t="s">
        <v>6838</v>
      </c>
      <c r="E8" s="822" t="s">
        <v>6839</v>
      </c>
      <c r="F8" s="831">
        <v>430</v>
      </c>
      <c r="G8" s="831">
        <v>3091.7</v>
      </c>
      <c r="H8" s="831">
        <v>2.7215669014084507</v>
      </c>
      <c r="I8" s="831">
        <v>7.1899999999999995</v>
      </c>
      <c r="J8" s="831">
        <v>160</v>
      </c>
      <c r="K8" s="831">
        <v>1136</v>
      </c>
      <c r="L8" s="831">
        <v>1</v>
      </c>
      <c r="M8" s="831">
        <v>7.1</v>
      </c>
      <c r="N8" s="831"/>
      <c r="O8" s="831"/>
      <c r="P8" s="827"/>
      <c r="Q8" s="832"/>
    </row>
    <row r="9" spans="1:17" ht="14.45" customHeight="1" x14ac:dyDescent="0.2">
      <c r="A9" s="821" t="s">
        <v>6834</v>
      </c>
      <c r="B9" s="822" t="s">
        <v>6835</v>
      </c>
      <c r="C9" s="822" t="s">
        <v>5324</v>
      </c>
      <c r="D9" s="822" t="s">
        <v>6840</v>
      </c>
      <c r="E9" s="822" t="s">
        <v>6841</v>
      </c>
      <c r="F9" s="831">
        <v>865</v>
      </c>
      <c r="G9" s="831">
        <v>4610.45</v>
      </c>
      <c r="H9" s="831">
        <v>3.0230873134524092</v>
      </c>
      <c r="I9" s="831">
        <v>5.33</v>
      </c>
      <c r="J9" s="831">
        <v>284</v>
      </c>
      <c r="K9" s="831">
        <v>1525.08</v>
      </c>
      <c r="L9" s="831">
        <v>1</v>
      </c>
      <c r="M9" s="831">
        <v>5.37</v>
      </c>
      <c r="N9" s="831"/>
      <c r="O9" s="831"/>
      <c r="P9" s="827"/>
      <c r="Q9" s="832"/>
    </row>
    <row r="10" spans="1:17" ht="14.45" customHeight="1" x14ac:dyDescent="0.2">
      <c r="A10" s="821" t="s">
        <v>6834</v>
      </c>
      <c r="B10" s="822" t="s">
        <v>6835</v>
      </c>
      <c r="C10" s="822" t="s">
        <v>5324</v>
      </c>
      <c r="D10" s="822" t="s">
        <v>6842</v>
      </c>
      <c r="E10" s="822" t="s">
        <v>6843</v>
      </c>
      <c r="F10" s="831">
        <v>1885</v>
      </c>
      <c r="G10" s="831">
        <v>38937.5</v>
      </c>
      <c r="H10" s="831">
        <v>3.1922525107604018</v>
      </c>
      <c r="I10" s="831">
        <v>20.656498673740053</v>
      </c>
      <c r="J10" s="831">
        <v>595</v>
      </c>
      <c r="K10" s="831">
        <v>12197.5</v>
      </c>
      <c r="L10" s="831">
        <v>1</v>
      </c>
      <c r="M10" s="831">
        <v>20.5</v>
      </c>
      <c r="N10" s="831">
        <v>560</v>
      </c>
      <c r="O10" s="831">
        <v>11233.6</v>
      </c>
      <c r="P10" s="827">
        <v>0.9209756097560976</v>
      </c>
      <c r="Q10" s="832">
        <v>20.060000000000002</v>
      </c>
    </row>
    <row r="11" spans="1:17" ht="14.45" customHeight="1" x14ac:dyDescent="0.2">
      <c r="A11" s="821" t="s">
        <v>6834</v>
      </c>
      <c r="B11" s="822" t="s">
        <v>6835</v>
      </c>
      <c r="C11" s="822" t="s">
        <v>5324</v>
      </c>
      <c r="D11" s="822" t="s">
        <v>6844</v>
      </c>
      <c r="E11" s="822" t="s">
        <v>6845</v>
      </c>
      <c r="F11" s="831"/>
      <c r="G11" s="831"/>
      <c r="H11" s="831"/>
      <c r="I11" s="831"/>
      <c r="J11" s="831">
        <v>1</v>
      </c>
      <c r="K11" s="831">
        <v>1817.79</v>
      </c>
      <c r="L11" s="831">
        <v>1</v>
      </c>
      <c r="M11" s="831">
        <v>1817.79</v>
      </c>
      <c r="N11" s="831"/>
      <c r="O11" s="831"/>
      <c r="P11" s="827"/>
      <c r="Q11" s="832"/>
    </row>
    <row r="12" spans="1:17" ht="14.45" customHeight="1" x14ac:dyDescent="0.2">
      <c r="A12" s="821" t="s">
        <v>6834</v>
      </c>
      <c r="B12" s="822" t="s">
        <v>6835</v>
      </c>
      <c r="C12" s="822" t="s">
        <v>5324</v>
      </c>
      <c r="D12" s="822" t="s">
        <v>6846</v>
      </c>
      <c r="E12" s="822" t="s">
        <v>6847</v>
      </c>
      <c r="F12" s="831">
        <v>204</v>
      </c>
      <c r="G12" s="831">
        <v>6974.76</v>
      </c>
      <c r="H12" s="831"/>
      <c r="I12" s="831">
        <v>34.19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6834</v>
      </c>
      <c r="B13" s="822" t="s">
        <v>6835</v>
      </c>
      <c r="C13" s="822" t="s">
        <v>4959</v>
      </c>
      <c r="D13" s="822" t="s">
        <v>6848</v>
      </c>
      <c r="E13" s="822" t="s">
        <v>6849</v>
      </c>
      <c r="F13" s="831"/>
      <c r="G13" s="831"/>
      <c r="H13" s="831"/>
      <c r="I13" s="831"/>
      <c r="J13" s="831">
        <v>1</v>
      </c>
      <c r="K13" s="831">
        <v>685</v>
      </c>
      <c r="L13" s="831">
        <v>1</v>
      </c>
      <c r="M13" s="831">
        <v>685</v>
      </c>
      <c r="N13" s="831"/>
      <c r="O13" s="831"/>
      <c r="P13" s="827"/>
      <c r="Q13" s="832"/>
    </row>
    <row r="14" spans="1:17" ht="14.45" customHeight="1" x14ac:dyDescent="0.2">
      <c r="A14" s="821" t="s">
        <v>6834</v>
      </c>
      <c r="B14" s="822" t="s">
        <v>6835</v>
      </c>
      <c r="C14" s="822" t="s">
        <v>4959</v>
      </c>
      <c r="D14" s="822" t="s">
        <v>6850</v>
      </c>
      <c r="E14" s="822" t="s">
        <v>6851</v>
      </c>
      <c r="F14" s="831">
        <v>12</v>
      </c>
      <c r="G14" s="831">
        <v>21912</v>
      </c>
      <c r="H14" s="831">
        <v>2.9918077553249591</v>
      </c>
      <c r="I14" s="831">
        <v>1826</v>
      </c>
      <c r="J14" s="831">
        <v>4</v>
      </c>
      <c r="K14" s="831">
        <v>7324</v>
      </c>
      <c r="L14" s="831">
        <v>1</v>
      </c>
      <c r="M14" s="831">
        <v>1831</v>
      </c>
      <c r="N14" s="831">
        <v>2</v>
      </c>
      <c r="O14" s="831">
        <v>3670</v>
      </c>
      <c r="P14" s="827">
        <v>0.50109229929000543</v>
      </c>
      <c r="Q14" s="832">
        <v>1835</v>
      </c>
    </row>
    <row r="15" spans="1:17" ht="14.45" customHeight="1" x14ac:dyDescent="0.2">
      <c r="A15" s="821" t="s">
        <v>6834</v>
      </c>
      <c r="B15" s="822" t="s">
        <v>6835</v>
      </c>
      <c r="C15" s="822" t="s">
        <v>4959</v>
      </c>
      <c r="D15" s="822" t="s">
        <v>6852</v>
      </c>
      <c r="E15" s="822" t="s">
        <v>6853</v>
      </c>
      <c r="F15" s="831">
        <v>6</v>
      </c>
      <c r="G15" s="831">
        <v>2580</v>
      </c>
      <c r="H15" s="831">
        <v>2.9930394431554523</v>
      </c>
      <c r="I15" s="831">
        <v>430</v>
      </c>
      <c r="J15" s="831">
        <v>2</v>
      </c>
      <c r="K15" s="831">
        <v>862</v>
      </c>
      <c r="L15" s="831">
        <v>1</v>
      </c>
      <c r="M15" s="831">
        <v>431</v>
      </c>
      <c r="N15" s="831">
        <v>1</v>
      </c>
      <c r="O15" s="831">
        <v>433</v>
      </c>
      <c r="P15" s="827">
        <v>0.50232018561484915</v>
      </c>
      <c r="Q15" s="832">
        <v>433</v>
      </c>
    </row>
    <row r="16" spans="1:17" ht="14.45" customHeight="1" x14ac:dyDescent="0.2">
      <c r="A16" s="821" t="s">
        <v>6834</v>
      </c>
      <c r="B16" s="822" t="s">
        <v>6835</v>
      </c>
      <c r="C16" s="822" t="s">
        <v>4959</v>
      </c>
      <c r="D16" s="822" t="s">
        <v>6854</v>
      </c>
      <c r="E16" s="822" t="s">
        <v>6855</v>
      </c>
      <c r="F16" s="831">
        <v>1</v>
      </c>
      <c r="G16" s="831">
        <v>14509</v>
      </c>
      <c r="H16" s="831"/>
      <c r="I16" s="831">
        <v>14509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6834</v>
      </c>
      <c r="B17" s="822" t="s">
        <v>6835</v>
      </c>
      <c r="C17" s="822" t="s">
        <v>4959</v>
      </c>
      <c r="D17" s="822" t="s">
        <v>6856</v>
      </c>
      <c r="E17" s="822" t="s">
        <v>6857</v>
      </c>
      <c r="F17" s="831">
        <v>2</v>
      </c>
      <c r="G17" s="831">
        <v>1020</v>
      </c>
      <c r="H17" s="831">
        <v>1.9921875</v>
      </c>
      <c r="I17" s="831">
        <v>510</v>
      </c>
      <c r="J17" s="831">
        <v>1</v>
      </c>
      <c r="K17" s="831">
        <v>512</v>
      </c>
      <c r="L17" s="831">
        <v>1</v>
      </c>
      <c r="M17" s="831">
        <v>512</v>
      </c>
      <c r="N17" s="831"/>
      <c r="O17" s="831"/>
      <c r="P17" s="827"/>
      <c r="Q17" s="832"/>
    </row>
    <row r="18" spans="1:17" ht="14.45" customHeight="1" x14ac:dyDescent="0.2">
      <c r="A18" s="821" t="s">
        <v>6834</v>
      </c>
      <c r="B18" s="822" t="s">
        <v>6835</v>
      </c>
      <c r="C18" s="822" t="s">
        <v>4959</v>
      </c>
      <c r="D18" s="822" t="s">
        <v>6858</v>
      </c>
      <c r="E18" s="822" t="s">
        <v>6859</v>
      </c>
      <c r="F18" s="831">
        <v>4</v>
      </c>
      <c r="G18" s="831">
        <v>9332</v>
      </c>
      <c r="H18" s="831">
        <v>3.9846285226302305</v>
      </c>
      <c r="I18" s="831">
        <v>2333</v>
      </c>
      <c r="J18" s="831">
        <v>1</v>
      </c>
      <c r="K18" s="831">
        <v>2342</v>
      </c>
      <c r="L18" s="831">
        <v>1</v>
      </c>
      <c r="M18" s="831">
        <v>2342</v>
      </c>
      <c r="N18" s="831">
        <v>1</v>
      </c>
      <c r="O18" s="831">
        <v>2351</v>
      </c>
      <c r="P18" s="827">
        <v>1.0038428693424424</v>
      </c>
      <c r="Q18" s="832">
        <v>2351</v>
      </c>
    </row>
    <row r="19" spans="1:17" ht="14.45" customHeight="1" x14ac:dyDescent="0.2">
      <c r="A19" s="821" t="s">
        <v>6834</v>
      </c>
      <c r="B19" s="822" t="s">
        <v>6835</v>
      </c>
      <c r="C19" s="822" t="s">
        <v>4959</v>
      </c>
      <c r="D19" s="822" t="s">
        <v>6860</v>
      </c>
      <c r="E19" s="822" t="s">
        <v>6861</v>
      </c>
      <c r="F19" s="831">
        <v>4</v>
      </c>
      <c r="G19" s="831">
        <v>2876</v>
      </c>
      <c r="H19" s="831">
        <v>3.9833795013850417</v>
      </c>
      <c r="I19" s="831">
        <v>719</v>
      </c>
      <c r="J19" s="831">
        <v>1</v>
      </c>
      <c r="K19" s="831">
        <v>722</v>
      </c>
      <c r="L19" s="831">
        <v>1</v>
      </c>
      <c r="M19" s="831">
        <v>722</v>
      </c>
      <c r="N19" s="831">
        <v>1</v>
      </c>
      <c r="O19" s="831">
        <v>724</v>
      </c>
      <c r="P19" s="827">
        <v>1.002770083102493</v>
      </c>
      <c r="Q19" s="832">
        <v>724</v>
      </c>
    </row>
    <row r="20" spans="1:17" ht="14.45" customHeight="1" x14ac:dyDescent="0.2">
      <c r="A20" s="821" t="s">
        <v>6505</v>
      </c>
      <c r="B20" s="822" t="s">
        <v>6862</v>
      </c>
      <c r="C20" s="822" t="s">
        <v>4959</v>
      </c>
      <c r="D20" s="822" t="s">
        <v>6863</v>
      </c>
      <c r="E20" s="822" t="s">
        <v>6864</v>
      </c>
      <c r="F20" s="831">
        <v>41</v>
      </c>
      <c r="G20" s="831">
        <v>14514</v>
      </c>
      <c r="H20" s="831">
        <v>0.97344064386317908</v>
      </c>
      <c r="I20" s="831">
        <v>354</v>
      </c>
      <c r="J20" s="831">
        <v>42</v>
      </c>
      <c r="K20" s="831">
        <v>14910</v>
      </c>
      <c r="L20" s="831">
        <v>1</v>
      </c>
      <c r="M20" s="831">
        <v>355</v>
      </c>
      <c r="N20" s="831">
        <v>23</v>
      </c>
      <c r="O20" s="831">
        <v>8165</v>
      </c>
      <c r="P20" s="827">
        <v>0.54761904761904767</v>
      </c>
      <c r="Q20" s="832">
        <v>355</v>
      </c>
    </row>
    <row r="21" spans="1:17" ht="14.45" customHeight="1" x14ac:dyDescent="0.2">
      <c r="A21" s="821" t="s">
        <v>6505</v>
      </c>
      <c r="B21" s="822" t="s">
        <v>6862</v>
      </c>
      <c r="C21" s="822" t="s">
        <v>4959</v>
      </c>
      <c r="D21" s="822" t="s">
        <v>6865</v>
      </c>
      <c r="E21" s="822" t="s">
        <v>6866</v>
      </c>
      <c r="F21" s="831">
        <v>717</v>
      </c>
      <c r="G21" s="831">
        <v>46605</v>
      </c>
      <c r="H21" s="831">
        <v>0.98084815321477425</v>
      </c>
      <c r="I21" s="831">
        <v>65</v>
      </c>
      <c r="J21" s="831">
        <v>731</v>
      </c>
      <c r="K21" s="831">
        <v>47515</v>
      </c>
      <c r="L21" s="831">
        <v>1</v>
      </c>
      <c r="M21" s="831">
        <v>65</v>
      </c>
      <c r="N21" s="831">
        <v>578</v>
      </c>
      <c r="O21" s="831">
        <v>38148</v>
      </c>
      <c r="P21" s="827">
        <v>0.80286225402504474</v>
      </c>
      <c r="Q21" s="832">
        <v>66</v>
      </c>
    </row>
    <row r="22" spans="1:17" ht="14.45" customHeight="1" x14ac:dyDescent="0.2">
      <c r="A22" s="821" t="s">
        <v>6505</v>
      </c>
      <c r="B22" s="822" t="s">
        <v>6862</v>
      </c>
      <c r="C22" s="822" t="s">
        <v>4959</v>
      </c>
      <c r="D22" s="822" t="s">
        <v>6867</v>
      </c>
      <c r="E22" s="822" t="s">
        <v>6868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547</v>
      </c>
      <c r="P22" s="827"/>
      <c r="Q22" s="832">
        <v>547</v>
      </c>
    </row>
    <row r="23" spans="1:17" ht="14.45" customHeight="1" x14ac:dyDescent="0.2">
      <c r="A23" s="821" t="s">
        <v>6505</v>
      </c>
      <c r="B23" s="822" t="s">
        <v>6862</v>
      </c>
      <c r="C23" s="822" t="s">
        <v>4959</v>
      </c>
      <c r="D23" s="822" t="s">
        <v>6869</v>
      </c>
      <c r="E23" s="822" t="s">
        <v>6870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619</v>
      </c>
      <c r="P23" s="827"/>
      <c r="Q23" s="832">
        <v>619</v>
      </c>
    </row>
    <row r="24" spans="1:17" ht="14.45" customHeight="1" x14ac:dyDescent="0.2">
      <c r="A24" s="821" t="s">
        <v>6505</v>
      </c>
      <c r="B24" s="822" t="s">
        <v>6862</v>
      </c>
      <c r="C24" s="822" t="s">
        <v>4959</v>
      </c>
      <c r="D24" s="822" t="s">
        <v>6871</v>
      </c>
      <c r="E24" s="822" t="s">
        <v>6872</v>
      </c>
      <c r="F24" s="831">
        <v>2</v>
      </c>
      <c r="G24" s="831">
        <v>306</v>
      </c>
      <c r="H24" s="831"/>
      <c r="I24" s="831">
        <v>153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6505</v>
      </c>
      <c r="B25" s="822" t="s">
        <v>6862</v>
      </c>
      <c r="C25" s="822" t="s">
        <v>4959</v>
      </c>
      <c r="D25" s="822" t="s">
        <v>6873</v>
      </c>
      <c r="E25" s="822" t="s">
        <v>6874</v>
      </c>
      <c r="F25" s="831">
        <v>11</v>
      </c>
      <c r="G25" s="831">
        <v>264</v>
      </c>
      <c r="H25" s="831">
        <v>0.84615384615384615</v>
      </c>
      <c r="I25" s="831">
        <v>24</v>
      </c>
      <c r="J25" s="831">
        <v>12</v>
      </c>
      <c r="K25" s="831">
        <v>312</v>
      </c>
      <c r="L25" s="831">
        <v>1</v>
      </c>
      <c r="M25" s="831">
        <v>26</v>
      </c>
      <c r="N25" s="831">
        <v>7</v>
      </c>
      <c r="O25" s="831">
        <v>182</v>
      </c>
      <c r="P25" s="827">
        <v>0.58333333333333337</v>
      </c>
      <c r="Q25" s="832">
        <v>26</v>
      </c>
    </row>
    <row r="26" spans="1:17" ht="14.45" customHeight="1" x14ac:dyDescent="0.2">
      <c r="A26" s="821" t="s">
        <v>6505</v>
      </c>
      <c r="B26" s="822" t="s">
        <v>6862</v>
      </c>
      <c r="C26" s="822" t="s">
        <v>4959</v>
      </c>
      <c r="D26" s="822" t="s">
        <v>6875</v>
      </c>
      <c r="E26" s="822" t="s">
        <v>6876</v>
      </c>
      <c r="F26" s="831">
        <v>179</v>
      </c>
      <c r="G26" s="831">
        <v>9845</v>
      </c>
      <c r="H26" s="831">
        <v>1.0112994350282485</v>
      </c>
      <c r="I26" s="831">
        <v>55</v>
      </c>
      <c r="J26" s="831">
        <v>177</v>
      </c>
      <c r="K26" s="831">
        <v>9735</v>
      </c>
      <c r="L26" s="831">
        <v>1</v>
      </c>
      <c r="M26" s="831">
        <v>55</v>
      </c>
      <c r="N26" s="831">
        <v>139</v>
      </c>
      <c r="O26" s="831">
        <v>7645</v>
      </c>
      <c r="P26" s="827">
        <v>0.78531073446327682</v>
      </c>
      <c r="Q26" s="832">
        <v>55</v>
      </c>
    </row>
    <row r="27" spans="1:17" ht="14.45" customHeight="1" x14ac:dyDescent="0.2">
      <c r="A27" s="821" t="s">
        <v>6505</v>
      </c>
      <c r="B27" s="822" t="s">
        <v>6862</v>
      </c>
      <c r="C27" s="822" t="s">
        <v>4959</v>
      </c>
      <c r="D27" s="822" t="s">
        <v>6877</v>
      </c>
      <c r="E27" s="822" t="s">
        <v>6878</v>
      </c>
      <c r="F27" s="831">
        <v>920</v>
      </c>
      <c r="G27" s="831">
        <v>70840</v>
      </c>
      <c r="H27" s="831">
        <v>0.94212150228747737</v>
      </c>
      <c r="I27" s="831">
        <v>77</v>
      </c>
      <c r="J27" s="831">
        <v>964</v>
      </c>
      <c r="K27" s="831">
        <v>75192</v>
      </c>
      <c r="L27" s="831">
        <v>1</v>
      </c>
      <c r="M27" s="831">
        <v>78</v>
      </c>
      <c r="N27" s="831">
        <v>802</v>
      </c>
      <c r="O27" s="831">
        <v>62556</v>
      </c>
      <c r="P27" s="827">
        <v>0.83195020746887971</v>
      </c>
      <c r="Q27" s="832">
        <v>78</v>
      </c>
    </row>
    <row r="28" spans="1:17" ht="14.45" customHeight="1" x14ac:dyDescent="0.2">
      <c r="A28" s="821" t="s">
        <v>6505</v>
      </c>
      <c r="B28" s="822" t="s">
        <v>6862</v>
      </c>
      <c r="C28" s="822" t="s">
        <v>4959</v>
      </c>
      <c r="D28" s="822" t="s">
        <v>6879</v>
      </c>
      <c r="E28" s="822" t="s">
        <v>6880</v>
      </c>
      <c r="F28" s="831">
        <v>40</v>
      </c>
      <c r="G28" s="831">
        <v>960</v>
      </c>
      <c r="H28" s="831">
        <v>1.0256410256410255</v>
      </c>
      <c r="I28" s="831">
        <v>24</v>
      </c>
      <c r="J28" s="831">
        <v>39</v>
      </c>
      <c r="K28" s="831">
        <v>936</v>
      </c>
      <c r="L28" s="831">
        <v>1</v>
      </c>
      <c r="M28" s="831">
        <v>24</v>
      </c>
      <c r="N28" s="831">
        <v>32</v>
      </c>
      <c r="O28" s="831">
        <v>800</v>
      </c>
      <c r="P28" s="827">
        <v>0.85470085470085466</v>
      </c>
      <c r="Q28" s="832">
        <v>25</v>
      </c>
    </row>
    <row r="29" spans="1:17" ht="14.45" customHeight="1" x14ac:dyDescent="0.2">
      <c r="A29" s="821" t="s">
        <v>6505</v>
      </c>
      <c r="B29" s="822" t="s">
        <v>6862</v>
      </c>
      <c r="C29" s="822" t="s">
        <v>4959</v>
      </c>
      <c r="D29" s="822" t="s">
        <v>6881</v>
      </c>
      <c r="E29" s="822" t="s">
        <v>6882</v>
      </c>
      <c r="F29" s="831">
        <v>1</v>
      </c>
      <c r="G29" s="831">
        <v>210</v>
      </c>
      <c r="H29" s="831"/>
      <c r="I29" s="831">
        <v>210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6505</v>
      </c>
      <c r="B30" s="822" t="s">
        <v>6862</v>
      </c>
      <c r="C30" s="822" t="s">
        <v>4959</v>
      </c>
      <c r="D30" s="822" t="s">
        <v>6883</v>
      </c>
      <c r="E30" s="822" t="s">
        <v>6884</v>
      </c>
      <c r="F30" s="831">
        <v>8</v>
      </c>
      <c r="G30" s="831">
        <v>528</v>
      </c>
      <c r="H30" s="831">
        <v>1.6</v>
      </c>
      <c r="I30" s="831">
        <v>66</v>
      </c>
      <c r="J30" s="831">
        <v>5</v>
      </c>
      <c r="K30" s="831">
        <v>330</v>
      </c>
      <c r="L30" s="831">
        <v>1</v>
      </c>
      <c r="M30" s="831">
        <v>66</v>
      </c>
      <c r="N30" s="831">
        <v>6</v>
      </c>
      <c r="O30" s="831">
        <v>396</v>
      </c>
      <c r="P30" s="827">
        <v>1.2</v>
      </c>
      <c r="Q30" s="832">
        <v>66</v>
      </c>
    </row>
    <row r="31" spans="1:17" ht="14.45" customHeight="1" x14ac:dyDescent="0.2">
      <c r="A31" s="821" t="s">
        <v>6505</v>
      </c>
      <c r="B31" s="822" t="s">
        <v>6862</v>
      </c>
      <c r="C31" s="822" t="s">
        <v>4959</v>
      </c>
      <c r="D31" s="822" t="s">
        <v>6885</v>
      </c>
      <c r="E31" s="822" t="s">
        <v>6886</v>
      </c>
      <c r="F31" s="831"/>
      <c r="G31" s="831"/>
      <c r="H31" s="831"/>
      <c r="I31" s="831"/>
      <c r="J31" s="831">
        <v>2</v>
      </c>
      <c r="K31" s="831">
        <v>702</v>
      </c>
      <c r="L31" s="831">
        <v>1</v>
      </c>
      <c r="M31" s="831">
        <v>351</v>
      </c>
      <c r="N31" s="831">
        <v>2</v>
      </c>
      <c r="O31" s="831">
        <v>704</v>
      </c>
      <c r="P31" s="827">
        <v>1.0028490028490029</v>
      </c>
      <c r="Q31" s="832">
        <v>352</v>
      </c>
    </row>
    <row r="32" spans="1:17" ht="14.45" customHeight="1" x14ac:dyDescent="0.2">
      <c r="A32" s="821" t="s">
        <v>6505</v>
      </c>
      <c r="B32" s="822" t="s">
        <v>6862</v>
      </c>
      <c r="C32" s="822" t="s">
        <v>4959</v>
      </c>
      <c r="D32" s="822" t="s">
        <v>6887</v>
      </c>
      <c r="E32" s="822" t="s">
        <v>6888</v>
      </c>
      <c r="F32" s="831">
        <v>28</v>
      </c>
      <c r="G32" s="831">
        <v>700</v>
      </c>
      <c r="H32" s="831">
        <v>1.1200000000000001</v>
      </c>
      <c r="I32" s="831">
        <v>25</v>
      </c>
      <c r="J32" s="831">
        <v>25</v>
      </c>
      <c r="K32" s="831">
        <v>625</v>
      </c>
      <c r="L32" s="831">
        <v>1</v>
      </c>
      <c r="M32" s="831">
        <v>25</v>
      </c>
      <c r="N32" s="831">
        <v>24</v>
      </c>
      <c r="O32" s="831">
        <v>624</v>
      </c>
      <c r="P32" s="827">
        <v>0.99839999999999995</v>
      </c>
      <c r="Q32" s="832">
        <v>26</v>
      </c>
    </row>
    <row r="33" spans="1:17" ht="14.45" customHeight="1" x14ac:dyDescent="0.2">
      <c r="A33" s="821" t="s">
        <v>6505</v>
      </c>
      <c r="B33" s="822" t="s">
        <v>6862</v>
      </c>
      <c r="C33" s="822" t="s">
        <v>4959</v>
      </c>
      <c r="D33" s="822" t="s">
        <v>6889</v>
      </c>
      <c r="E33" s="822" t="s">
        <v>6890</v>
      </c>
      <c r="F33" s="831">
        <v>162</v>
      </c>
      <c r="G33" s="831">
        <v>29322</v>
      </c>
      <c r="H33" s="831">
        <v>0.99386503067484666</v>
      </c>
      <c r="I33" s="831">
        <v>181</v>
      </c>
      <c r="J33" s="831">
        <v>163</v>
      </c>
      <c r="K33" s="831">
        <v>29503</v>
      </c>
      <c r="L33" s="831">
        <v>1</v>
      </c>
      <c r="M33" s="831">
        <v>181</v>
      </c>
      <c r="N33" s="831">
        <v>114</v>
      </c>
      <c r="O33" s="831">
        <v>20634</v>
      </c>
      <c r="P33" s="827">
        <v>0.69938650306748462</v>
      </c>
      <c r="Q33" s="832">
        <v>181</v>
      </c>
    </row>
    <row r="34" spans="1:17" ht="14.45" customHeight="1" x14ac:dyDescent="0.2">
      <c r="A34" s="821" t="s">
        <v>6505</v>
      </c>
      <c r="B34" s="822" t="s">
        <v>6862</v>
      </c>
      <c r="C34" s="822" t="s">
        <v>4959</v>
      </c>
      <c r="D34" s="822" t="s">
        <v>6891</v>
      </c>
      <c r="E34" s="822" t="s">
        <v>6892</v>
      </c>
      <c r="F34" s="831">
        <v>22</v>
      </c>
      <c r="G34" s="831">
        <v>5588</v>
      </c>
      <c r="H34" s="831">
        <v>0.88</v>
      </c>
      <c r="I34" s="831">
        <v>254</v>
      </c>
      <c r="J34" s="831">
        <v>25</v>
      </c>
      <c r="K34" s="831">
        <v>6350</v>
      </c>
      <c r="L34" s="831">
        <v>1</v>
      </c>
      <c r="M34" s="831">
        <v>254</v>
      </c>
      <c r="N34" s="831">
        <v>31</v>
      </c>
      <c r="O34" s="831">
        <v>7874</v>
      </c>
      <c r="P34" s="827">
        <v>1.24</v>
      </c>
      <c r="Q34" s="832">
        <v>254</v>
      </c>
    </row>
    <row r="35" spans="1:17" ht="14.45" customHeight="1" x14ac:dyDescent="0.2">
      <c r="A35" s="821" t="s">
        <v>6505</v>
      </c>
      <c r="B35" s="822" t="s">
        <v>6862</v>
      </c>
      <c r="C35" s="822" t="s">
        <v>4959</v>
      </c>
      <c r="D35" s="822" t="s">
        <v>6893</v>
      </c>
      <c r="E35" s="822" t="s">
        <v>6894</v>
      </c>
      <c r="F35" s="831">
        <v>176</v>
      </c>
      <c r="G35" s="831">
        <v>38192</v>
      </c>
      <c r="H35" s="831">
        <v>1.0232558139534884</v>
      </c>
      <c r="I35" s="831">
        <v>217</v>
      </c>
      <c r="J35" s="831">
        <v>172</v>
      </c>
      <c r="K35" s="831">
        <v>37324</v>
      </c>
      <c r="L35" s="831">
        <v>1</v>
      </c>
      <c r="M35" s="831">
        <v>217</v>
      </c>
      <c r="N35" s="831">
        <v>121</v>
      </c>
      <c r="O35" s="831">
        <v>26257</v>
      </c>
      <c r="P35" s="827">
        <v>0.70348837209302328</v>
      </c>
      <c r="Q35" s="832">
        <v>217</v>
      </c>
    </row>
    <row r="36" spans="1:17" ht="14.45" customHeight="1" x14ac:dyDescent="0.2">
      <c r="A36" s="821" t="s">
        <v>6505</v>
      </c>
      <c r="B36" s="822" t="s">
        <v>6862</v>
      </c>
      <c r="C36" s="822" t="s">
        <v>4959</v>
      </c>
      <c r="D36" s="822" t="s">
        <v>6895</v>
      </c>
      <c r="E36" s="822" t="s">
        <v>6896</v>
      </c>
      <c r="F36" s="831"/>
      <c r="G36" s="831"/>
      <c r="H36" s="831"/>
      <c r="I36" s="831"/>
      <c r="J36" s="831">
        <v>1</v>
      </c>
      <c r="K36" s="831">
        <v>37</v>
      </c>
      <c r="L36" s="831">
        <v>1</v>
      </c>
      <c r="M36" s="831">
        <v>37</v>
      </c>
      <c r="N36" s="831"/>
      <c r="O36" s="831"/>
      <c r="P36" s="827"/>
      <c r="Q36" s="832"/>
    </row>
    <row r="37" spans="1:17" ht="14.45" customHeight="1" x14ac:dyDescent="0.2">
      <c r="A37" s="821" t="s">
        <v>6505</v>
      </c>
      <c r="B37" s="822" t="s">
        <v>6862</v>
      </c>
      <c r="C37" s="822" t="s">
        <v>4959</v>
      </c>
      <c r="D37" s="822" t="s">
        <v>6897</v>
      </c>
      <c r="E37" s="822" t="s">
        <v>6898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595</v>
      </c>
      <c r="P37" s="827"/>
      <c r="Q37" s="832">
        <v>595</v>
      </c>
    </row>
    <row r="38" spans="1:17" ht="14.45" customHeight="1" x14ac:dyDescent="0.2">
      <c r="A38" s="821" t="s">
        <v>6505</v>
      </c>
      <c r="B38" s="822" t="s">
        <v>6862</v>
      </c>
      <c r="C38" s="822" t="s">
        <v>4959</v>
      </c>
      <c r="D38" s="822" t="s">
        <v>6899</v>
      </c>
      <c r="E38" s="822" t="s">
        <v>6900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100</v>
      </c>
      <c r="P38" s="827"/>
      <c r="Q38" s="832">
        <v>50</v>
      </c>
    </row>
    <row r="39" spans="1:17" ht="14.45" customHeight="1" x14ac:dyDescent="0.2">
      <c r="A39" s="821" t="s">
        <v>6505</v>
      </c>
      <c r="B39" s="822" t="s">
        <v>6862</v>
      </c>
      <c r="C39" s="822" t="s">
        <v>4959</v>
      </c>
      <c r="D39" s="822" t="s">
        <v>6901</v>
      </c>
      <c r="E39" s="822" t="s">
        <v>6902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549</v>
      </c>
      <c r="P39" s="827"/>
      <c r="Q39" s="832">
        <v>549</v>
      </c>
    </row>
    <row r="40" spans="1:17" ht="14.45" customHeight="1" x14ac:dyDescent="0.2">
      <c r="A40" s="821" t="s">
        <v>6505</v>
      </c>
      <c r="B40" s="822" t="s">
        <v>6862</v>
      </c>
      <c r="C40" s="822" t="s">
        <v>4959</v>
      </c>
      <c r="D40" s="822" t="s">
        <v>6903</v>
      </c>
      <c r="E40" s="822" t="s">
        <v>6904</v>
      </c>
      <c r="F40" s="831"/>
      <c r="G40" s="831"/>
      <c r="H40" s="831"/>
      <c r="I40" s="831"/>
      <c r="J40" s="831"/>
      <c r="K40" s="831"/>
      <c r="L40" s="831"/>
      <c r="M40" s="831"/>
      <c r="N40" s="831">
        <v>2</v>
      </c>
      <c r="O40" s="831">
        <v>662</v>
      </c>
      <c r="P40" s="827"/>
      <c r="Q40" s="832">
        <v>331</v>
      </c>
    </row>
    <row r="41" spans="1:17" ht="14.45" customHeight="1" x14ac:dyDescent="0.2">
      <c r="A41" s="821" t="s">
        <v>6505</v>
      </c>
      <c r="B41" s="822" t="s">
        <v>6862</v>
      </c>
      <c r="C41" s="822" t="s">
        <v>4959</v>
      </c>
      <c r="D41" s="822" t="s">
        <v>6905</v>
      </c>
      <c r="E41" s="822" t="s">
        <v>6906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755</v>
      </c>
      <c r="P41" s="827"/>
      <c r="Q41" s="832">
        <v>755</v>
      </c>
    </row>
    <row r="42" spans="1:17" ht="14.45" customHeight="1" x14ac:dyDescent="0.2">
      <c r="A42" s="821" t="s">
        <v>6505</v>
      </c>
      <c r="B42" s="822" t="s">
        <v>6862</v>
      </c>
      <c r="C42" s="822" t="s">
        <v>4959</v>
      </c>
      <c r="D42" s="822" t="s">
        <v>6907</v>
      </c>
      <c r="E42" s="822" t="s">
        <v>6908</v>
      </c>
      <c r="F42" s="831"/>
      <c r="G42" s="831"/>
      <c r="H42" s="831"/>
      <c r="I42" s="831"/>
      <c r="J42" s="831">
        <v>3</v>
      </c>
      <c r="K42" s="831">
        <v>696</v>
      </c>
      <c r="L42" s="831">
        <v>1</v>
      </c>
      <c r="M42" s="831">
        <v>232</v>
      </c>
      <c r="N42" s="831">
        <v>2</v>
      </c>
      <c r="O42" s="831">
        <v>466</v>
      </c>
      <c r="P42" s="827">
        <v>0.66954022988505746</v>
      </c>
      <c r="Q42" s="832">
        <v>233</v>
      </c>
    </row>
    <row r="43" spans="1:17" ht="14.45" customHeight="1" x14ac:dyDescent="0.2">
      <c r="A43" s="821" t="s">
        <v>6505</v>
      </c>
      <c r="B43" s="822" t="s">
        <v>6862</v>
      </c>
      <c r="C43" s="822" t="s">
        <v>4959</v>
      </c>
      <c r="D43" s="822" t="s">
        <v>6909</v>
      </c>
      <c r="E43" s="822" t="s">
        <v>6910</v>
      </c>
      <c r="F43" s="831">
        <v>1</v>
      </c>
      <c r="G43" s="831">
        <v>233</v>
      </c>
      <c r="H43" s="831"/>
      <c r="I43" s="831">
        <v>233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6505</v>
      </c>
      <c r="B44" s="822" t="s">
        <v>6862</v>
      </c>
      <c r="C44" s="822" t="s">
        <v>4959</v>
      </c>
      <c r="D44" s="822" t="s">
        <v>6911</v>
      </c>
      <c r="E44" s="822" t="s">
        <v>6912</v>
      </c>
      <c r="F44" s="831"/>
      <c r="G44" s="831"/>
      <c r="H44" s="831"/>
      <c r="I44" s="831"/>
      <c r="J44" s="831"/>
      <c r="K44" s="831"/>
      <c r="L44" s="831"/>
      <c r="M44" s="831"/>
      <c r="N44" s="831">
        <v>2</v>
      </c>
      <c r="O44" s="831">
        <v>1308</v>
      </c>
      <c r="P44" s="827"/>
      <c r="Q44" s="832">
        <v>654</v>
      </c>
    </row>
    <row r="45" spans="1:17" ht="14.45" customHeight="1" x14ac:dyDescent="0.2">
      <c r="A45" s="821" t="s">
        <v>6505</v>
      </c>
      <c r="B45" s="822" t="s">
        <v>6862</v>
      </c>
      <c r="C45" s="822" t="s">
        <v>4959</v>
      </c>
      <c r="D45" s="822" t="s">
        <v>6913</v>
      </c>
      <c r="E45" s="822" t="s">
        <v>6914</v>
      </c>
      <c r="F45" s="831">
        <v>5</v>
      </c>
      <c r="G45" s="831">
        <v>1935</v>
      </c>
      <c r="H45" s="831">
        <v>4.9871134020618557</v>
      </c>
      <c r="I45" s="831">
        <v>387</v>
      </c>
      <c r="J45" s="831">
        <v>1</v>
      </c>
      <c r="K45" s="831">
        <v>388</v>
      </c>
      <c r="L45" s="831">
        <v>1</v>
      </c>
      <c r="M45" s="831">
        <v>388</v>
      </c>
      <c r="N45" s="831">
        <v>5</v>
      </c>
      <c r="O45" s="831">
        <v>1945</v>
      </c>
      <c r="P45" s="827">
        <v>5.0128865979381443</v>
      </c>
      <c r="Q45" s="832">
        <v>389</v>
      </c>
    </row>
    <row r="46" spans="1:17" ht="14.45" customHeight="1" x14ac:dyDescent="0.2">
      <c r="A46" s="821" t="s">
        <v>6505</v>
      </c>
      <c r="B46" s="822" t="s">
        <v>6862</v>
      </c>
      <c r="C46" s="822" t="s">
        <v>4959</v>
      </c>
      <c r="D46" s="822" t="s">
        <v>6915</v>
      </c>
      <c r="E46" s="822" t="s">
        <v>6916</v>
      </c>
      <c r="F46" s="831"/>
      <c r="G46" s="831"/>
      <c r="H46" s="831"/>
      <c r="I46" s="831"/>
      <c r="J46" s="831"/>
      <c r="K46" s="831"/>
      <c r="L46" s="831"/>
      <c r="M46" s="831"/>
      <c r="N46" s="831">
        <v>2</v>
      </c>
      <c r="O46" s="831">
        <v>452</v>
      </c>
      <c r="P46" s="827"/>
      <c r="Q46" s="832">
        <v>226</v>
      </c>
    </row>
    <row r="47" spans="1:17" ht="14.45" customHeight="1" x14ac:dyDescent="0.2">
      <c r="A47" s="821" t="s">
        <v>6505</v>
      </c>
      <c r="B47" s="822" t="s">
        <v>6862</v>
      </c>
      <c r="C47" s="822" t="s">
        <v>4959</v>
      </c>
      <c r="D47" s="822" t="s">
        <v>6917</v>
      </c>
      <c r="E47" s="822" t="s">
        <v>6918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568</v>
      </c>
      <c r="P47" s="827"/>
      <c r="Q47" s="832">
        <v>568</v>
      </c>
    </row>
    <row r="48" spans="1:17" ht="14.45" customHeight="1" x14ac:dyDescent="0.2">
      <c r="A48" s="821" t="s">
        <v>6505</v>
      </c>
      <c r="B48" s="822" t="s">
        <v>6862</v>
      </c>
      <c r="C48" s="822" t="s">
        <v>4959</v>
      </c>
      <c r="D48" s="822" t="s">
        <v>6919</v>
      </c>
      <c r="E48" s="822" t="s">
        <v>6920</v>
      </c>
      <c r="F48" s="831">
        <v>11</v>
      </c>
      <c r="G48" s="831">
        <v>2684</v>
      </c>
      <c r="H48" s="831">
        <v>0.6846938775510204</v>
      </c>
      <c r="I48" s="831">
        <v>244</v>
      </c>
      <c r="J48" s="831">
        <v>16</v>
      </c>
      <c r="K48" s="831">
        <v>3920</v>
      </c>
      <c r="L48" s="831">
        <v>1</v>
      </c>
      <c r="M48" s="831">
        <v>245</v>
      </c>
      <c r="N48" s="831">
        <v>15</v>
      </c>
      <c r="O48" s="831">
        <v>3690</v>
      </c>
      <c r="P48" s="827">
        <v>0.94132653061224492</v>
      </c>
      <c r="Q48" s="832">
        <v>246</v>
      </c>
    </row>
    <row r="49" spans="1:17" ht="14.45" customHeight="1" x14ac:dyDescent="0.2">
      <c r="A49" s="821" t="s">
        <v>6505</v>
      </c>
      <c r="B49" s="822" t="s">
        <v>6862</v>
      </c>
      <c r="C49" s="822" t="s">
        <v>4959</v>
      </c>
      <c r="D49" s="822" t="s">
        <v>6921</v>
      </c>
      <c r="E49" s="822" t="s">
        <v>6922</v>
      </c>
      <c r="F49" s="831"/>
      <c r="G49" s="831"/>
      <c r="H49" s="831"/>
      <c r="I49" s="831"/>
      <c r="J49" s="831">
        <v>3</v>
      </c>
      <c r="K49" s="831">
        <v>609</v>
      </c>
      <c r="L49" s="831">
        <v>1</v>
      </c>
      <c r="M49" s="831">
        <v>203</v>
      </c>
      <c r="N49" s="831">
        <v>2</v>
      </c>
      <c r="O49" s="831">
        <v>408</v>
      </c>
      <c r="P49" s="827">
        <v>0.66995073891625612</v>
      </c>
      <c r="Q49" s="832">
        <v>204</v>
      </c>
    </row>
    <row r="50" spans="1:17" ht="14.45" customHeight="1" x14ac:dyDescent="0.2">
      <c r="A50" s="821" t="s">
        <v>6505</v>
      </c>
      <c r="B50" s="822" t="s">
        <v>6862</v>
      </c>
      <c r="C50" s="822" t="s">
        <v>4959</v>
      </c>
      <c r="D50" s="822" t="s">
        <v>6923</v>
      </c>
      <c r="E50" s="822" t="s">
        <v>6924</v>
      </c>
      <c r="F50" s="831"/>
      <c r="G50" s="831"/>
      <c r="H50" s="831"/>
      <c r="I50" s="831"/>
      <c r="J50" s="831"/>
      <c r="K50" s="831"/>
      <c r="L50" s="831"/>
      <c r="M50" s="831"/>
      <c r="N50" s="831">
        <v>3</v>
      </c>
      <c r="O50" s="831">
        <v>1407</v>
      </c>
      <c r="P50" s="827"/>
      <c r="Q50" s="832">
        <v>469</v>
      </c>
    </row>
    <row r="51" spans="1:17" ht="14.45" customHeight="1" x14ac:dyDescent="0.2">
      <c r="A51" s="821" t="s">
        <v>6505</v>
      </c>
      <c r="B51" s="822" t="s">
        <v>6862</v>
      </c>
      <c r="C51" s="822" t="s">
        <v>4959</v>
      </c>
      <c r="D51" s="822" t="s">
        <v>6925</v>
      </c>
      <c r="E51" s="822" t="s">
        <v>6926</v>
      </c>
      <c r="F51" s="831"/>
      <c r="G51" s="831"/>
      <c r="H51" s="831"/>
      <c r="I51" s="831"/>
      <c r="J51" s="831"/>
      <c r="K51" s="831"/>
      <c r="L51" s="831"/>
      <c r="M51" s="831"/>
      <c r="N51" s="831">
        <v>5</v>
      </c>
      <c r="O51" s="831">
        <v>2910</v>
      </c>
      <c r="P51" s="827"/>
      <c r="Q51" s="832">
        <v>582</v>
      </c>
    </row>
    <row r="52" spans="1:17" ht="14.45" customHeight="1" x14ac:dyDescent="0.2">
      <c r="A52" s="821" t="s">
        <v>6505</v>
      </c>
      <c r="B52" s="822" t="s">
        <v>6862</v>
      </c>
      <c r="C52" s="822" t="s">
        <v>4959</v>
      </c>
      <c r="D52" s="822" t="s">
        <v>6927</v>
      </c>
      <c r="E52" s="822" t="s">
        <v>6928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3011</v>
      </c>
      <c r="P52" s="827"/>
      <c r="Q52" s="832">
        <v>3011</v>
      </c>
    </row>
    <row r="53" spans="1:17" ht="14.45" customHeight="1" x14ac:dyDescent="0.2">
      <c r="A53" s="821" t="s">
        <v>6929</v>
      </c>
      <c r="B53" s="822" t="s">
        <v>6930</v>
      </c>
      <c r="C53" s="822" t="s">
        <v>4959</v>
      </c>
      <c r="D53" s="822" t="s">
        <v>6931</v>
      </c>
      <c r="E53" s="822" t="s">
        <v>6932</v>
      </c>
      <c r="F53" s="831">
        <v>769</v>
      </c>
      <c r="G53" s="831">
        <v>20763</v>
      </c>
      <c r="H53" s="831">
        <v>0.90985977212971081</v>
      </c>
      <c r="I53" s="831">
        <v>27</v>
      </c>
      <c r="J53" s="831">
        <v>815</v>
      </c>
      <c r="K53" s="831">
        <v>22820</v>
      </c>
      <c r="L53" s="831">
        <v>1</v>
      </c>
      <c r="M53" s="831">
        <v>28</v>
      </c>
      <c r="N53" s="831">
        <v>643</v>
      </c>
      <c r="O53" s="831">
        <v>18004</v>
      </c>
      <c r="P53" s="827">
        <v>0.78895705521472392</v>
      </c>
      <c r="Q53" s="832">
        <v>28</v>
      </c>
    </row>
    <row r="54" spans="1:17" ht="14.45" customHeight="1" x14ac:dyDescent="0.2">
      <c r="A54" s="821" t="s">
        <v>6929</v>
      </c>
      <c r="B54" s="822" t="s">
        <v>6930</v>
      </c>
      <c r="C54" s="822" t="s">
        <v>4959</v>
      </c>
      <c r="D54" s="822" t="s">
        <v>6933</v>
      </c>
      <c r="E54" s="822" t="s">
        <v>6934</v>
      </c>
      <c r="F54" s="831">
        <v>526</v>
      </c>
      <c r="G54" s="831">
        <v>28404</v>
      </c>
      <c r="H54" s="831">
        <v>1.0253411306042886</v>
      </c>
      <c r="I54" s="831">
        <v>54</v>
      </c>
      <c r="J54" s="831">
        <v>513</v>
      </c>
      <c r="K54" s="831">
        <v>27702</v>
      </c>
      <c r="L54" s="831">
        <v>1</v>
      </c>
      <c r="M54" s="831">
        <v>54</v>
      </c>
      <c r="N54" s="831">
        <v>436</v>
      </c>
      <c r="O54" s="831">
        <v>23544</v>
      </c>
      <c r="P54" s="827">
        <v>0.84990253411306038</v>
      </c>
      <c r="Q54" s="832">
        <v>54</v>
      </c>
    </row>
    <row r="55" spans="1:17" ht="14.45" customHeight="1" x14ac:dyDescent="0.2">
      <c r="A55" s="821" t="s">
        <v>6929</v>
      </c>
      <c r="B55" s="822" t="s">
        <v>6930</v>
      </c>
      <c r="C55" s="822" t="s">
        <v>4959</v>
      </c>
      <c r="D55" s="822" t="s">
        <v>6935</v>
      </c>
      <c r="E55" s="822" t="s">
        <v>6936</v>
      </c>
      <c r="F55" s="831">
        <v>687</v>
      </c>
      <c r="G55" s="831">
        <v>16488</v>
      </c>
      <c r="H55" s="831">
        <v>0.97585227272727271</v>
      </c>
      <c r="I55" s="831">
        <v>24</v>
      </c>
      <c r="J55" s="831">
        <v>704</v>
      </c>
      <c r="K55" s="831">
        <v>16896</v>
      </c>
      <c r="L55" s="831">
        <v>1</v>
      </c>
      <c r="M55" s="831">
        <v>24</v>
      </c>
      <c r="N55" s="831">
        <v>556</v>
      </c>
      <c r="O55" s="831">
        <v>13344</v>
      </c>
      <c r="P55" s="827">
        <v>0.78977272727272729</v>
      </c>
      <c r="Q55" s="832">
        <v>24</v>
      </c>
    </row>
    <row r="56" spans="1:17" ht="14.45" customHeight="1" x14ac:dyDescent="0.2">
      <c r="A56" s="821" t="s">
        <v>6929</v>
      </c>
      <c r="B56" s="822" t="s">
        <v>6930</v>
      </c>
      <c r="C56" s="822" t="s">
        <v>4959</v>
      </c>
      <c r="D56" s="822" t="s">
        <v>6937</v>
      </c>
      <c r="E56" s="822" t="s">
        <v>6938</v>
      </c>
      <c r="F56" s="831">
        <v>855</v>
      </c>
      <c r="G56" s="831">
        <v>23085</v>
      </c>
      <c r="H56" s="831">
        <v>0.95852017937219736</v>
      </c>
      <c r="I56" s="831">
        <v>27</v>
      </c>
      <c r="J56" s="831">
        <v>892</v>
      </c>
      <c r="K56" s="831">
        <v>24084</v>
      </c>
      <c r="L56" s="831">
        <v>1</v>
      </c>
      <c r="M56" s="831">
        <v>27</v>
      </c>
      <c r="N56" s="831">
        <v>683</v>
      </c>
      <c r="O56" s="831">
        <v>18441</v>
      </c>
      <c r="P56" s="827">
        <v>0.76569506726457404</v>
      </c>
      <c r="Q56" s="832">
        <v>27</v>
      </c>
    </row>
    <row r="57" spans="1:17" ht="14.45" customHeight="1" x14ac:dyDescent="0.2">
      <c r="A57" s="821" t="s">
        <v>6929</v>
      </c>
      <c r="B57" s="822" t="s">
        <v>6930</v>
      </c>
      <c r="C57" s="822" t="s">
        <v>4959</v>
      </c>
      <c r="D57" s="822" t="s">
        <v>6939</v>
      </c>
      <c r="E57" s="822" t="s">
        <v>6940</v>
      </c>
      <c r="F57" s="831"/>
      <c r="G57" s="831"/>
      <c r="H57" s="831"/>
      <c r="I57" s="831"/>
      <c r="J57" s="831">
        <v>2</v>
      </c>
      <c r="K57" s="831">
        <v>114</v>
      </c>
      <c r="L57" s="831">
        <v>1</v>
      </c>
      <c r="M57" s="831">
        <v>57</v>
      </c>
      <c r="N57" s="831"/>
      <c r="O57" s="831"/>
      <c r="P57" s="827"/>
      <c r="Q57" s="832"/>
    </row>
    <row r="58" spans="1:17" ht="14.45" customHeight="1" x14ac:dyDescent="0.2">
      <c r="A58" s="821" t="s">
        <v>6929</v>
      </c>
      <c r="B58" s="822" t="s">
        <v>6930</v>
      </c>
      <c r="C58" s="822" t="s">
        <v>4959</v>
      </c>
      <c r="D58" s="822" t="s">
        <v>6941</v>
      </c>
      <c r="E58" s="822" t="s">
        <v>6942</v>
      </c>
      <c r="F58" s="831">
        <v>266</v>
      </c>
      <c r="G58" s="831">
        <v>7182</v>
      </c>
      <c r="H58" s="831">
        <v>0.95683453237410077</v>
      </c>
      <c r="I58" s="831">
        <v>27</v>
      </c>
      <c r="J58" s="831">
        <v>278</v>
      </c>
      <c r="K58" s="831">
        <v>7506</v>
      </c>
      <c r="L58" s="831">
        <v>1</v>
      </c>
      <c r="M58" s="831">
        <v>27</v>
      </c>
      <c r="N58" s="831">
        <v>236</v>
      </c>
      <c r="O58" s="831">
        <v>6372</v>
      </c>
      <c r="P58" s="827">
        <v>0.84892086330935257</v>
      </c>
      <c r="Q58" s="832">
        <v>27</v>
      </c>
    </row>
    <row r="59" spans="1:17" ht="14.45" customHeight="1" x14ac:dyDescent="0.2">
      <c r="A59" s="821" t="s">
        <v>6929</v>
      </c>
      <c r="B59" s="822" t="s">
        <v>6930</v>
      </c>
      <c r="C59" s="822" t="s">
        <v>4959</v>
      </c>
      <c r="D59" s="822" t="s">
        <v>6943</v>
      </c>
      <c r="E59" s="822" t="s">
        <v>6944</v>
      </c>
      <c r="F59" s="831">
        <v>1834</v>
      </c>
      <c r="G59" s="831">
        <v>40348</v>
      </c>
      <c r="H59" s="831">
        <v>0.97188967842948337</v>
      </c>
      <c r="I59" s="831">
        <v>22</v>
      </c>
      <c r="J59" s="831">
        <v>1805</v>
      </c>
      <c r="K59" s="831">
        <v>41515</v>
      </c>
      <c r="L59" s="831">
        <v>1</v>
      </c>
      <c r="M59" s="831">
        <v>23</v>
      </c>
      <c r="N59" s="831">
        <v>1631</v>
      </c>
      <c r="O59" s="831">
        <v>37513</v>
      </c>
      <c r="P59" s="827">
        <v>0.90360110803324101</v>
      </c>
      <c r="Q59" s="832">
        <v>23</v>
      </c>
    </row>
    <row r="60" spans="1:17" ht="14.45" customHeight="1" x14ac:dyDescent="0.2">
      <c r="A60" s="821" t="s">
        <v>6929</v>
      </c>
      <c r="B60" s="822" t="s">
        <v>6930</v>
      </c>
      <c r="C60" s="822" t="s">
        <v>4959</v>
      </c>
      <c r="D60" s="822" t="s">
        <v>6945</v>
      </c>
      <c r="E60" s="822" t="s">
        <v>6946</v>
      </c>
      <c r="F60" s="831">
        <v>5</v>
      </c>
      <c r="G60" s="831">
        <v>340</v>
      </c>
      <c r="H60" s="831">
        <v>1.2318840579710144</v>
      </c>
      <c r="I60" s="831">
        <v>68</v>
      </c>
      <c r="J60" s="831">
        <v>4</v>
      </c>
      <c r="K60" s="831">
        <v>276</v>
      </c>
      <c r="L60" s="831">
        <v>1</v>
      </c>
      <c r="M60" s="831">
        <v>69</v>
      </c>
      <c r="N60" s="831">
        <v>21</v>
      </c>
      <c r="O60" s="831">
        <v>1449</v>
      </c>
      <c r="P60" s="827">
        <v>5.25</v>
      </c>
      <c r="Q60" s="832">
        <v>69</v>
      </c>
    </row>
    <row r="61" spans="1:17" ht="14.45" customHeight="1" x14ac:dyDescent="0.2">
      <c r="A61" s="821" t="s">
        <v>6929</v>
      </c>
      <c r="B61" s="822" t="s">
        <v>6930</v>
      </c>
      <c r="C61" s="822" t="s">
        <v>4959</v>
      </c>
      <c r="D61" s="822" t="s">
        <v>6947</v>
      </c>
      <c r="E61" s="822" t="s">
        <v>6948</v>
      </c>
      <c r="F61" s="831">
        <v>317</v>
      </c>
      <c r="G61" s="831">
        <v>19654</v>
      </c>
      <c r="H61" s="831">
        <v>1.063758389261745</v>
      </c>
      <c r="I61" s="831">
        <v>62</v>
      </c>
      <c r="J61" s="831">
        <v>298</v>
      </c>
      <c r="K61" s="831">
        <v>18476</v>
      </c>
      <c r="L61" s="831">
        <v>1</v>
      </c>
      <c r="M61" s="831">
        <v>62</v>
      </c>
      <c r="N61" s="831">
        <v>244</v>
      </c>
      <c r="O61" s="831">
        <v>15372</v>
      </c>
      <c r="P61" s="827">
        <v>0.83199826802338173</v>
      </c>
      <c r="Q61" s="832">
        <v>63</v>
      </c>
    </row>
    <row r="62" spans="1:17" ht="14.45" customHeight="1" x14ac:dyDescent="0.2">
      <c r="A62" s="821" t="s">
        <v>6929</v>
      </c>
      <c r="B62" s="822" t="s">
        <v>6930</v>
      </c>
      <c r="C62" s="822" t="s">
        <v>4959</v>
      </c>
      <c r="D62" s="822" t="s">
        <v>6949</v>
      </c>
      <c r="E62" s="822" t="s">
        <v>6950</v>
      </c>
      <c r="F62" s="831">
        <v>1</v>
      </c>
      <c r="G62" s="831">
        <v>394</v>
      </c>
      <c r="H62" s="831"/>
      <c r="I62" s="831">
        <v>394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6929</v>
      </c>
      <c r="B63" s="822" t="s">
        <v>6930</v>
      </c>
      <c r="C63" s="822" t="s">
        <v>4959</v>
      </c>
      <c r="D63" s="822" t="s">
        <v>6951</v>
      </c>
      <c r="E63" s="822" t="s">
        <v>6952</v>
      </c>
      <c r="F63" s="831"/>
      <c r="G63" s="831"/>
      <c r="H63" s="831"/>
      <c r="I63" s="831"/>
      <c r="J63" s="831">
        <v>8</v>
      </c>
      <c r="K63" s="831">
        <v>672</v>
      </c>
      <c r="L63" s="831">
        <v>1</v>
      </c>
      <c r="M63" s="831">
        <v>84</v>
      </c>
      <c r="N63" s="831"/>
      <c r="O63" s="831"/>
      <c r="P63" s="827"/>
      <c r="Q63" s="832"/>
    </row>
    <row r="64" spans="1:17" ht="14.45" customHeight="1" x14ac:dyDescent="0.2">
      <c r="A64" s="821" t="s">
        <v>6929</v>
      </c>
      <c r="B64" s="822" t="s">
        <v>6930</v>
      </c>
      <c r="C64" s="822" t="s">
        <v>4959</v>
      </c>
      <c r="D64" s="822" t="s">
        <v>6953</v>
      </c>
      <c r="E64" s="822" t="s">
        <v>6954</v>
      </c>
      <c r="F64" s="831">
        <v>67</v>
      </c>
      <c r="G64" s="831">
        <v>66196</v>
      </c>
      <c r="H64" s="831">
        <v>0.8271604938271605</v>
      </c>
      <c r="I64" s="831">
        <v>988</v>
      </c>
      <c r="J64" s="831">
        <v>81</v>
      </c>
      <c r="K64" s="831">
        <v>80028</v>
      </c>
      <c r="L64" s="831">
        <v>1</v>
      </c>
      <c r="M64" s="831">
        <v>988</v>
      </c>
      <c r="N64" s="831">
        <v>53</v>
      </c>
      <c r="O64" s="831">
        <v>52364</v>
      </c>
      <c r="P64" s="827">
        <v>0.65432098765432101</v>
      </c>
      <c r="Q64" s="832">
        <v>988</v>
      </c>
    </row>
    <row r="65" spans="1:17" ht="14.45" customHeight="1" x14ac:dyDescent="0.2">
      <c r="A65" s="821" t="s">
        <v>6929</v>
      </c>
      <c r="B65" s="822" t="s">
        <v>6930</v>
      </c>
      <c r="C65" s="822" t="s">
        <v>4959</v>
      </c>
      <c r="D65" s="822" t="s">
        <v>6955</v>
      </c>
      <c r="E65" s="822" t="s">
        <v>6956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19</v>
      </c>
      <c r="P65" s="827"/>
      <c r="Q65" s="832">
        <v>19</v>
      </c>
    </row>
    <row r="66" spans="1:17" ht="14.45" customHeight="1" x14ac:dyDescent="0.2">
      <c r="A66" s="821" t="s">
        <v>6929</v>
      </c>
      <c r="B66" s="822" t="s">
        <v>6930</v>
      </c>
      <c r="C66" s="822" t="s">
        <v>4959</v>
      </c>
      <c r="D66" s="822" t="s">
        <v>6957</v>
      </c>
      <c r="E66" s="822" t="s">
        <v>6958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19</v>
      </c>
      <c r="P66" s="827"/>
      <c r="Q66" s="832">
        <v>19</v>
      </c>
    </row>
    <row r="67" spans="1:17" ht="14.45" customHeight="1" x14ac:dyDescent="0.2">
      <c r="A67" s="821" t="s">
        <v>6929</v>
      </c>
      <c r="B67" s="822" t="s">
        <v>6930</v>
      </c>
      <c r="C67" s="822" t="s">
        <v>4959</v>
      </c>
      <c r="D67" s="822" t="s">
        <v>6959</v>
      </c>
      <c r="E67" s="822" t="s">
        <v>6960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16</v>
      </c>
      <c r="P67" s="827"/>
      <c r="Q67" s="832">
        <v>16</v>
      </c>
    </row>
    <row r="68" spans="1:17" ht="14.45" customHeight="1" x14ac:dyDescent="0.2">
      <c r="A68" s="821" t="s">
        <v>6929</v>
      </c>
      <c r="B68" s="822" t="s">
        <v>6930</v>
      </c>
      <c r="C68" s="822" t="s">
        <v>4959</v>
      </c>
      <c r="D68" s="822" t="s">
        <v>6961</v>
      </c>
      <c r="E68" s="822" t="s">
        <v>6962</v>
      </c>
      <c r="F68" s="831">
        <v>10</v>
      </c>
      <c r="G68" s="831">
        <v>170</v>
      </c>
      <c r="H68" s="831">
        <v>0.625</v>
      </c>
      <c r="I68" s="831">
        <v>17</v>
      </c>
      <c r="J68" s="831">
        <v>16</v>
      </c>
      <c r="K68" s="831">
        <v>272</v>
      </c>
      <c r="L68" s="831">
        <v>1</v>
      </c>
      <c r="M68" s="831">
        <v>17</v>
      </c>
      <c r="N68" s="831">
        <v>7</v>
      </c>
      <c r="O68" s="831">
        <v>119</v>
      </c>
      <c r="P68" s="827">
        <v>0.4375</v>
      </c>
      <c r="Q68" s="832">
        <v>17</v>
      </c>
    </row>
    <row r="69" spans="1:17" ht="14.45" customHeight="1" x14ac:dyDescent="0.2">
      <c r="A69" s="821" t="s">
        <v>6929</v>
      </c>
      <c r="B69" s="822" t="s">
        <v>6930</v>
      </c>
      <c r="C69" s="822" t="s">
        <v>4959</v>
      </c>
      <c r="D69" s="822" t="s">
        <v>6963</v>
      </c>
      <c r="E69" s="822" t="s">
        <v>6964</v>
      </c>
      <c r="F69" s="831">
        <v>1</v>
      </c>
      <c r="G69" s="831">
        <v>47</v>
      </c>
      <c r="H69" s="831">
        <v>1</v>
      </c>
      <c r="I69" s="831">
        <v>47</v>
      </c>
      <c r="J69" s="831">
        <v>1</v>
      </c>
      <c r="K69" s="831">
        <v>47</v>
      </c>
      <c r="L69" s="831">
        <v>1</v>
      </c>
      <c r="M69" s="831">
        <v>47</v>
      </c>
      <c r="N69" s="831">
        <v>4</v>
      </c>
      <c r="O69" s="831">
        <v>188</v>
      </c>
      <c r="P69" s="827">
        <v>4</v>
      </c>
      <c r="Q69" s="832">
        <v>47</v>
      </c>
    </row>
    <row r="70" spans="1:17" ht="14.45" customHeight="1" x14ac:dyDescent="0.2">
      <c r="A70" s="821" t="s">
        <v>6929</v>
      </c>
      <c r="B70" s="822" t="s">
        <v>6930</v>
      </c>
      <c r="C70" s="822" t="s">
        <v>4959</v>
      </c>
      <c r="D70" s="822" t="s">
        <v>6965</v>
      </c>
      <c r="E70" s="822" t="s">
        <v>6966</v>
      </c>
      <c r="F70" s="831">
        <v>1</v>
      </c>
      <c r="G70" s="831">
        <v>464</v>
      </c>
      <c r="H70" s="831">
        <v>1</v>
      </c>
      <c r="I70" s="831">
        <v>464</v>
      </c>
      <c r="J70" s="831">
        <v>1</v>
      </c>
      <c r="K70" s="831">
        <v>464</v>
      </c>
      <c r="L70" s="831">
        <v>1</v>
      </c>
      <c r="M70" s="831">
        <v>464</v>
      </c>
      <c r="N70" s="831"/>
      <c r="O70" s="831"/>
      <c r="P70" s="827"/>
      <c r="Q70" s="832"/>
    </row>
    <row r="71" spans="1:17" ht="14.45" customHeight="1" x14ac:dyDescent="0.2">
      <c r="A71" s="821" t="s">
        <v>6929</v>
      </c>
      <c r="B71" s="822" t="s">
        <v>6930</v>
      </c>
      <c r="C71" s="822" t="s">
        <v>4959</v>
      </c>
      <c r="D71" s="822" t="s">
        <v>6967</v>
      </c>
      <c r="E71" s="822" t="s">
        <v>6968</v>
      </c>
      <c r="F71" s="831">
        <v>43</v>
      </c>
      <c r="G71" s="831">
        <v>36679</v>
      </c>
      <c r="H71" s="831">
        <v>1.1608013165390214</v>
      </c>
      <c r="I71" s="831">
        <v>853</v>
      </c>
      <c r="J71" s="831">
        <v>37</v>
      </c>
      <c r="K71" s="831">
        <v>31598</v>
      </c>
      <c r="L71" s="831">
        <v>1</v>
      </c>
      <c r="M71" s="831">
        <v>854</v>
      </c>
      <c r="N71" s="831">
        <v>32</v>
      </c>
      <c r="O71" s="831">
        <v>27360</v>
      </c>
      <c r="P71" s="827">
        <v>0.8658775871890626</v>
      </c>
      <c r="Q71" s="832">
        <v>855</v>
      </c>
    </row>
    <row r="72" spans="1:17" ht="14.45" customHeight="1" x14ac:dyDescent="0.2">
      <c r="A72" s="821" t="s">
        <v>6929</v>
      </c>
      <c r="B72" s="822" t="s">
        <v>6930</v>
      </c>
      <c r="C72" s="822" t="s">
        <v>4959</v>
      </c>
      <c r="D72" s="822" t="s">
        <v>6969</v>
      </c>
      <c r="E72" s="822" t="s">
        <v>6970</v>
      </c>
      <c r="F72" s="831">
        <v>2</v>
      </c>
      <c r="G72" s="831">
        <v>374</v>
      </c>
      <c r="H72" s="831">
        <v>0.66312056737588654</v>
      </c>
      <c r="I72" s="831">
        <v>187</v>
      </c>
      <c r="J72" s="831">
        <v>3</v>
      </c>
      <c r="K72" s="831">
        <v>564</v>
      </c>
      <c r="L72" s="831">
        <v>1</v>
      </c>
      <c r="M72" s="831">
        <v>188</v>
      </c>
      <c r="N72" s="831">
        <v>3</v>
      </c>
      <c r="O72" s="831">
        <v>564</v>
      </c>
      <c r="P72" s="827">
        <v>1</v>
      </c>
      <c r="Q72" s="832">
        <v>188</v>
      </c>
    </row>
    <row r="73" spans="1:17" ht="14.45" customHeight="1" x14ac:dyDescent="0.2">
      <c r="A73" s="821" t="s">
        <v>6929</v>
      </c>
      <c r="B73" s="822" t="s">
        <v>6930</v>
      </c>
      <c r="C73" s="822" t="s">
        <v>4959</v>
      </c>
      <c r="D73" s="822" t="s">
        <v>6971</v>
      </c>
      <c r="E73" s="822" t="s">
        <v>6972</v>
      </c>
      <c r="F73" s="831">
        <v>12</v>
      </c>
      <c r="G73" s="831">
        <v>9456</v>
      </c>
      <c r="H73" s="831">
        <v>0.59923954372623578</v>
      </c>
      <c r="I73" s="831">
        <v>788</v>
      </c>
      <c r="J73" s="831">
        <v>20</v>
      </c>
      <c r="K73" s="831">
        <v>15780</v>
      </c>
      <c r="L73" s="831">
        <v>1</v>
      </c>
      <c r="M73" s="831">
        <v>789</v>
      </c>
      <c r="N73" s="831">
        <v>13</v>
      </c>
      <c r="O73" s="831">
        <v>10283</v>
      </c>
      <c r="P73" s="827">
        <v>0.6516476552598226</v>
      </c>
      <c r="Q73" s="832">
        <v>791</v>
      </c>
    </row>
    <row r="74" spans="1:17" ht="14.45" customHeight="1" x14ac:dyDescent="0.2">
      <c r="A74" s="821" t="s">
        <v>6929</v>
      </c>
      <c r="B74" s="822" t="s">
        <v>6930</v>
      </c>
      <c r="C74" s="822" t="s">
        <v>4959</v>
      </c>
      <c r="D74" s="822" t="s">
        <v>6973</v>
      </c>
      <c r="E74" s="822" t="s">
        <v>6974</v>
      </c>
      <c r="F74" s="831">
        <v>1</v>
      </c>
      <c r="G74" s="831">
        <v>229</v>
      </c>
      <c r="H74" s="831"/>
      <c r="I74" s="831">
        <v>229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6929</v>
      </c>
      <c r="B75" s="822" t="s">
        <v>6930</v>
      </c>
      <c r="C75" s="822" t="s">
        <v>4959</v>
      </c>
      <c r="D75" s="822" t="s">
        <v>6975</v>
      </c>
      <c r="E75" s="822" t="s">
        <v>6976</v>
      </c>
      <c r="F75" s="831"/>
      <c r="G75" s="831"/>
      <c r="H75" s="831"/>
      <c r="I75" s="831"/>
      <c r="J75" s="831">
        <v>1</v>
      </c>
      <c r="K75" s="831">
        <v>134</v>
      </c>
      <c r="L75" s="831">
        <v>1</v>
      </c>
      <c r="M75" s="831">
        <v>134</v>
      </c>
      <c r="N75" s="831"/>
      <c r="O75" s="831"/>
      <c r="P75" s="827"/>
      <c r="Q75" s="832"/>
    </row>
    <row r="76" spans="1:17" ht="14.45" customHeight="1" x14ac:dyDescent="0.2">
      <c r="A76" s="821" t="s">
        <v>6929</v>
      </c>
      <c r="B76" s="822" t="s">
        <v>6930</v>
      </c>
      <c r="C76" s="822" t="s">
        <v>4959</v>
      </c>
      <c r="D76" s="822" t="s">
        <v>6977</v>
      </c>
      <c r="E76" s="822" t="s">
        <v>6978</v>
      </c>
      <c r="F76" s="831">
        <v>1</v>
      </c>
      <c r="G76" s="831">
        <v>941</v>
      </c>
      <c r="H76" s="831"/>
      <c r="I76" s="831">
        <v>941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6929</v>
      </c>
      <c r="B77" s="822" t="s">
        <v>6930</v>
      </c>
      <c r="C77" s="822" t="s">
        <v>4959</v>
      </c>
      <c r="D77" s="822" t="s">
        <v>6979</v>
      </c>
      <c r="E77" s="822" t="s">
        <v>6980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90</v>
      </c>
      <c r="P77" s="827"/>
      <c r="Q77" s="832">
        <v>90</v>
      </c>
    </row>
    <row r="78" spans="1:17" ht="14.45" customHeight="1" x14ac:dyDescent="0.2">
      <c r="A78" s="821" t="s">
        <v>6929</v>
      </c>
      <c r="B78" s="822" t="s">
        <v>6930</v>
      </c>
      <c r="C78" s="822" t="s">
        <v>4959</v>
      </c>
      <c r="D78" s="822" t="s">
        <v>6981</v>
      </c>
      <c r="E78" s="822" t="s">
        <v>6982</v>
      </c>
      <c r="F78" s="831">
        <v>1835</v>
      </c>
      <c r="G78" s="831">
        <v>55050</v>
      </c>
      <c r="H78" s="831">
        <v>1.0132523467697405</v>
      </c>
      <c r="I78" s="831">
        <v>30</v>
      </c>
      <c r="J78" s="831">
        <v>1811</v>
      </c>
      <c r="K78" s="831">
        <v>54330</v>
      </c>
      <c r="L78" s="831">
        <v>1</v>
      </c>
      <c r="M78" s="831">
        <v>30</v>
      </c>
      <c r="N78" s="831">
        <v>1631</v>
      </c>
      <c r="O78" s="831">
        <v>50561</v>
      </c>
      <c r="P78" s="827">
        <v>0.93062764586784463</v>
      </c>
      <c r="Q78" s="832">
        <v>31</v>
      </c>
    </row>
    <row r="79" spans="1:17" ht="14.45" customHeight="1" x14ac:dyDescent="0.2">
      <c r="A79" s="821" t="s">
        <v>6929</v>
      </c>
      <c r="B79" s="822" t="s">
        <v>6930</v>
      </c>
      <c r="C79" s="822" t="s">
        <v>4959</v>
      </c>
      <c r="D79" s="822" t="s">
        <v>6983</v>
      </c>
      <c r="E79" s="822" t="s">
        <v>6984</v>
      </c>
      <c r="F79" s="831">
        <v>251</v>
      </c>
      <c r="G79" s="831">
        <v>3012</v>
      </c>
      <c r="H79" s="831">
        <v>1.0677064870613258</v>
      </c>
      <c r="I79" s="831">
        <v>12</v>
      </c>
      <c r="J79" s="831">
        <v>217</v>
      </c>
      <c r="K79" s="831">
        <v>2821</v>
      </c>
      <c r="L79" s="831">
        <v>1</v>
      </c>
      <c r="M79" s="831">
        <v>13</v>
      </c>
      <c r="N79" s="831">
        <v>170</v>
      </c>
      <c r="O79" s="831">
        <v>2210</v>
      </c>
      <c r="P79" s="827">
        <v>0.78341013824884798</v>
      </c>
      <c r="Q79" s="832">
        <v>13</v>
      </c>
    </row>
    <row r="80" spans="1:17" ht="14.45" customHeight="1" x14ac:dyDescent="0.2">
      <c r="A80" s="821" t="s">
        <v>6929</v>
      </c>
      <c r="B80" s="822" t="s">
        <v>6930</v>
      </c>
      <c r="C80" s="822" t="s">
        <v>4959</v>
      </c>
      <c r="D80" s="822" t="s">
        <v>6985</v>
      </c>
      <c r="E80" s="822" t="s">
        <v>6986</v>
      </c>
      <c r="F80" s="831">
        <v>2</v>
      </c>
      <c r="G80" s="831">
        <v>366</v>
      </c>
      <c r="H80" s="831">
        <v>0.49728260869565216</v>
      </c>
      <c r="I80" s="831">
        <v>183</v>
      </c>
      <c r="J80" s="831">
        <v>4</v>
      </c>
      <c r="K80" s="831">
        <v>736</v>
      </c>
      <c r="L80" s="831">
        <v>1</v>
      </c>
      <c r="M80" s="831">
        <v>184</v>
      </c>
      <c r="N80" s="831">
        <v>3</v>
      </c>
      <c r="O80" s="831">
        <v>555</v>
      </c>
      <c r="P80" s="827">
        <v>0.75407608695652173</v>
      </c>
      <c r="Q80" s="832">
        <v>185</v>
      </c>
    </row>
    <row r="81" spans="1:17" ht="14.45" customHeight="1" x14ac:dyDescent="0.2">
      <c r="A81" s="821" t="s">
        <v>6929</v>
      </c>
      <c r="B81" s="822" t="s">
        <v>6930</v>
      </c>
      <c r="C81" s="822" t="s">
        <v>4959</v>
      </c>
      <c r="D81" s="822" t="s">
        <v>6987</v>
      </c>
      <c r="E81" s="822" t="s">
        <v>6988</v>
      </c>
      <c r="F81" s="831"/>
      <c r="G81" s="831"/>
      <c r="H81" s="831"/>
      <c r="I81" s="831"/>
      <c r="J81" s="831">
        <v>10</v>
      </c>
      <c r="K81" s="831">
        <v>730</v>
      </c>
      <c r="L81" s="831">
        <v>1</v>
      </c>
      <c r="M81" s="831">
        <v>73</v>
      </c>
      <c r="N81" s="831"/>
      <c r="O81" s="831"/>
      <c r="P81" s="827"/>
      <c r="Q81" s="832"/>
    </row>
    <row r="82" spans="1:17" ht="14.45" customHeight="1" x14ac:dyDescent="0.2">
      <c r="A82" s="821" t="s">
        <v>6929</v>
      </c>
      <c r="B82" s="822" t="s">
        <v>6930</v>
      </c>
      <c r="C82" s="822" t="s">
        <v>4959</v>
      </c>
      <c r="D82" s="822" t="s">
        <v>6989</v>
      </c>
      <c r="E82" s="822" t="s">
        <v>6990</v>
      </c>
      <c r="F82" s="831">
        <v>1</v>
      </c>
      <c r="G82" s="831">
        <v>184</v>
      </c>
      <c r="H82" s="831">
        <v>0.33153153153153153</v>
      </c>
      <c r="I82" s="831">
        <v>184</v>
      </c>
      <c r="J82" s="831">
        <v>3</v>
      </c>
      <c r="K82" s="831">
        <v>555</v>
      </c>
      <c r="L82" s="831">
        <v>1</v>
      </c>
      <c r="M82" s="831">
        <v>185</v>
      </c>
      <c r="N82" s="831">
        <v>1</v>
      </c>
      <c r="O82" s="831">
        <v>186</v>
      </c>
      <c r="P82" s="827">
        <v>0.33513513513513515</v>
      </c>
      <c r="Q82" s="832">
        <v>186</v>
      </c>
    </row>
    <row r="83" spans="1:17" ht="14.45" customHeight="1" x14ac:dyDescent="0.2">
      <c r="A83" s="821" t="s">
        <v>6929</v>
      </c>
      <c r="B83" s="822" t="s">
        <v>6930</v>
      </c>
      <c r="C83" s="822" t="s">
        <v>4959</v>
      </c>
      <c r="D83" s="822" t="s">
        <v>6991</v>
      </c>
      <c r="E83" s="822" t="s">
        <v>6992</v>
      </c>
      <c r="F83" s="831">
        <v>811</v>
      </c>
      <c r="G83" s="831">
        <v>120839</v>
      </c>
      <c r="H83" s="831">
        <v>0.95562672993277975</v>
      </c>
      <c r="I83" s="831">
        <v>149</v>
      </c>
      <c r="J83" s="831">
        <v>843</v>
      </c>
      <c r="K83" s="831">
        <v>126450</v>
      </c>
      <c r="L83" s="831">
        <v>1</v>
      </c>
      <c r="M83" s="831">
        <v>150</v>
      </c>
      <c r="N83" s="831">
        <v>748</v>
      </c>
      <c r="O83" s="831">
        <v>112200</v>
      </c>
      <c r="P83" s="827">
        <v>0.88730723606168449</v>
      </c>
      <c r="Q83" s="832">
        <v>150</v>
      </c>
    </row>
    <row r="84" spans="1:17" ht="14.45" customHeight="1" x14ac:dyDescent="0.2">
      <c r="A84" s="821" t="s">
        <v>6929</v>
      </c>
      <c r="B84" s="822" t="s">
        <v>6930</v>
      </c>
      <c r="C84" s="822" t="s">
        <v>4959</v>
      </c>
      <c r="D84" s="822" t="s">
        <v>6993</v>
      </c>
      <c r="E84" s="822" t="s">
        <v>6994</v>
      </c>
      <c r="F84" s="831">
        <v>1873</v>
      </c>
      <c r="G84" s="831">
        <v>56190</v>
      </c>
      <c r="H84" s="831">
        <v>1.0064481461579795</v>
      </c>
      <c r="I84" s="831">
        <v>30</v>
      </c>
      <c r="J84" s="831">
        <v>1861</v>
      </c>
      <c r="K84" s="831">
        <v>55830</v>
      </c>
      <c r="L84" s="831">
        <v>1</v>
      </c>
      <c r="M84" s="831">
        <v>30</v>
      </c>
      <c r="N84" s="831">
        <v>1661</v>
      </c>
      <c r="O84" s="831">
        <v>51491</v>
      </c>
      <c r="P84" s="827">
        <v>0.92228192727924052</v>
      </c>
      <c r="Q84" s="832">
        <v>31</v>
      </c>
    </row>
    <row r="85" spans="1:17" ht="14.45" customHeight="1" x14ac:dyDescent="0.2">
      <c r="A85" s="821" t="s">
        <v>6929</v>
      </c>
      <c r="B85" s="822" t="s">
        <v>6930</v>
      </c>
      <c r="C85" s="822" t="s">
        <v>4959</v>
      </c>
      <c r="D85" s="822" t="s">
        <v>6995</v>
      </c>
      <c r="E85" s="822" t="s">
        <v>6996</v>
      </c>
      <c r="F85" s="831">
        <v>332</v>
      </c>
      <c r="G85" s="831">
        <v>10292</v>
      </c>
      <c r="H85" s="831">
        <v>0.59605026929982041</v>
      </c>
      <c r="I85" s="831">
        <v>31</v>
      </c>
      <c r="J85" s="831">
        <v>557</v>
      </c>
      <c r="K85" s="831">
        <v>17267</v>
      </c>
      <c r="L85" s="831">
        <v>1</v>
      </c>
      <c r="M85" s="831">
        <v>31</v>
      </c>
      <c r="N85" s="831">
        <v>481</v>
      </c>
      <c r="O85" s="831">
        <v>14911</v>
      </c>
      <c r="P85" s="827">
        <v>0.86355475763016154</v>
      </c>
      <c r="Q85" s="832">
        <v>31</v>
      </c>
    </row>
    <row r="86" spans="1:17" ht="14.45" customHeight="1" x14ac:dyDescent="0.2">
      <c r="A86" s="821" t="s">
        <v>6929</v>
      </c>
      <c r="B86" s="822" t="s">
        <v>6930</v>
      </c>
      <c r="C86" s="822" t="s">
        <v>4959</v>
      </c>
      <c r="D86" s="822" t="s">
        <v>6997</v>
      </c>
      <c r="E86" s="822" t="s">
        <v>6998</v>
      </c>
      <c r="F86" s="831">
        <v>779</v>
      </c>
      <c r="G86" s="831">
        <v>21033</v>
      </c>
      <c r="H86" s="831">
        <v>0.91495562902383853</v>
      </c>
      <c r="I86" s="831">
        <v>27</v>
      </c>
      <c r="J86" s="831">
        <v>821</v>
      </c>
      <c r="K86" s="831">
        <v>22988</v>
      </c>
      <c r="L86" s="831">
        <v>1</v>
      </c>
      <c r="M86" s="831">
        <v>28</v>
      </c>
      <c r="N86" s="831">
        <v>645</v>
      </c>
      <c r="O86" s="831">
        <v>18060</v>
      </c>
      <c r="P86" s="827">
        <v>0.7856272838002436</v>
      </c>
      <c r="Q86" s="832">
        <v>28</v>
      </c>
    </row>
    <row r="87" spans="1:17" ht="14.45" customHeight="1" x14ac:dyDescent="0.2">
      <c r="A87" s="821" t="s">
        <v>6929</v>
      </c>
      <c r="B87" s="822" t="s">
        <v>6930</v>
      </c>
      <c r="C87" s="822" t="s">
        <v>4959</v>
      </c>
      <c r="D87" s="822" t="s">
        <v>6999</v>
      </c>
      <c r="E87" s="822" t="s">
        <v>7000</v>
      </c>
      <c r="F87" s="831">
        <v>2</v>
      </c>
      <c r="G87" s="831">
        <v>512</v>
      </c>
      <c r="H87" s="831"/>
      <c r="I87" s="831">
        <v>256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6929</v>
      </c>
      <c r="B88" s="822" t="s">
        <v>6930</v>
      </c>
      <c r="C88" s="822" t="s">
        <v>4959</v>
      </c>
      <c r="D88" s="822" t="s">
        <v>7001</v>
      </c>
      <c r="E88" s="822" t="s">
        <v>7002</v>
      </c>
      <c r="F88" s="831">
        <v>1</v>
      </c>
      <c r="G88" s="831">
        <v>22</v>
      </c>
      <c r="H88" s="831"/>
      <c r="I88" s="831">
        <v>22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6929</v>
      </c>
      <c r="B89" s="822" t="s">
        <v>6930</v>
      </c>
      <c r="C89" s="822" t="s">
        <v>4959</v>
      </c>
      <c r="D89" s="822" t="s">
        <v>7003</v>
      </c>
      <c r="E89" s="822" t="s">
        <v>7004</v>
      </c>
      <c r="F89" s="831">
        <v>855</v>
      </c>
      <c r="G89" s="831">
        <v>21375</v>
      </c>
      <c r="H89" s="831">
        <v>0.92580561330561328</v>
      </c>
      <c r="I89" s="831">
        <v>25</v>
      </c>
      <c r="J89" s="831">
        <v>888</v>
      </c>
      <c r="K89" s="831">
        <v>23088</v>
      </c>
      <c r="L89" s="831">
        <v>1</v>
      </c>
      <c r="M89" s="831">
        <v>26</v>
      </c>
      <c r="N89" s="831">
        <v>682</v>
      </c>
      <c r="O89" s="831">
        <v>17732</v>
      </c>
      <c r="P89" s="827">
        <v>0.76801801801801806</v>
      </c>
      <c r="Q89" s="832">
        <v>26</v>
      </c>
    </row>
    <row r="90" spans="1:17" ht="14.45" customHeight="1" x14ac:dyDescent="0.2">
      <c r="A90" s="821" t="s">
        <v>6929</v>
      </c>
      <c r="B90" s="822" t="s">
        <v>6930</v>
      </c>
      <c r="C90" s="822" t="s">
        <v>4959</v>
      </c>
      <c r="D90" s="822" t="s">
        <v>7005</v>
      </c>
      <c r="E90" s="822" t="s">
        <v>7006</v>
      </c>
      <c r="F90" s="831">
        <v>1</v>
      </c>
      <c r="G90" s="831">
        <v>33</v>
      </c>
      <c r="H90" s="831">
        <v>0.33333333333333331</v>
      </c>
      <c r="I90" s="831">
        <v>33</v>
      </c>
      <c r="J90" s="831">
        <v>3</v>
      </c>
      <c r="K90" s="831">
        <v>99</v>
      </c>
      <c r="L90" s="831">
        <v>1</v>
      </c>
      <c r="M90" s="831">
        <v>33</v>
      </c>
      <c r="N90" s="831">
        <v>3</v>
      </c>
      <c r="O90" s="831">
        <v>99</v>
      </c>
      <c r="P90" s="827">
        <v>1</v>
      </c>
      <c r="Q90" s="832">
        <v>33</v>
      </c>
    </row>
    <row r="91" spans="1:17" ht="14.45" customHeight="1" x14ac:dyDescent="0.2">
      <c r="A91" s="821" t="s">
        <v>6929</v>
      </c>
      <c r="B91" s="822" t="s">
        <v>6930</v>
      </c>
      <c r="C91" s="822" t="s">
        <v>4959</v>
      </c>
      <c r="D91" s="822" t="s">
        <v>7007</v>
      </c>
      <c r="E91" s="822" t="s">
        <v>7008</v>
      </c>
      <c r="F91" s="831">
        <v>1</v>
      </c>
      <c r="G91" s="831">
        <v>30</v>
      </c>
      <c r="H91" s="831"/>
      <c r="I91" s="831">
        <v>30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6929</v>
      </c>
      <c r="B92" s="822" t="s">
        <v>6930</v>
      </c>
      <c r="C92" s="822" t="s">
        <v>4959</v>
      </c>
      <c r="D92" s="822" t="s">
        <v>7009</v>
      </c>
      <c r="E92" s="822" t="s">
        <v>7010</v>
      </c>
      <c r="F92" s="831">
        <v>1</v>
      </c>
      <c r="G92" s="831">
        <v>205</v>
      </c>
      <c r="H92" s="831">
        <v>1.0049019607843137</v>
      </c>
      <c r="I92" s="831">
        <v>205</v>
      </c>
      <c r="J92" s="831">
        <v>1</v>
      </c>
      <c r="K92" s="831">
        <v>204</v>
      </c>
      <c r="L92" s="831">
        <v>1</v>
      </c>
      <c r="M92" s="831">
        <v>204</v>
      </c>
      <c r="N92" s="831"/>
      <c r="O92" s="831"/>
      <c r="P92" s="827"/>
      <c r="Q92" s="832"/>
    </row>
    <row r="93" spans="1:17" ht="14.45" customHeight="1" x14ac:dyDescent="0.2">
      <c r="A93" s="821" t="s">
        <v>6929</v>
      </c>
      <c r="B93" s="822" t="s">
        <v>6930</v>
      </c>
      <c r="C93" s="822" t="s">
        <v>4959</v>
      </c>
      <c r="D93" s="822" t="s">
        <v>7011</v>
      </c>
      <c r="E93" s="822" t="s">
        <v>7012</v>
      </c>
      <c r="F93" s="831">
        <v>11</v>
      </c>
      <c r="G93" s="831">
        <v>286</v>
      </c>
      <c r="H93" s="831">
        <v>2.75</v>
      </c>
      <c r="I93" s="831">
        <v>26</v>
      </c>
      <c r="J93" s="831">
        <v>4</v>
      </c>
      <c r="K93" s="831">
        <v>104</v>
      </c>
      <c r="L93" s="831">
        <v>1</v>
      </c>
      <c r="M93" s="831">
        <v>26</v>
      </c>
      <c r="N93" s="831">
        <v>2</v>
      </c>
      <c r="O93" s="831">
        <v>52</v>
      </c>
      <c r="P93" s="827">
        <v>0.5</v>
      </c>
      <c r="Q93" s="832">
        <v>26</v>
      </c>
    </row>
    <row r="94" spans="1:17" ht="14.45" customHeight="1" x14ac:dyDescent="0.2">
      <c r="A94" s="821" t="s">
        <v>6929</v>
      </c>
      <c r="B94" s="822" t="s">
        <v>6930</v>
      </c>
      <c r="C94" s="822" t="s">
        <v>4959</v>
      </c>
      <c r="D94" s="822" t="s">
        <v>7013</v>
      </c>
      <c r="E94" s="822" t="s">
        <v>7014</v>
      </c>
      <c r="F94" s="831">
        <v>75</v>
      </c>
      <c r="G94" s="831">
        <v>6300</v>
      </c>
      <c r="H94" s="831">
        <v>1.2096774193548387</v>
      </c>
      <c r="I94" s="831">
        <v>84</v>
      </c>
      <c r="J94" s="831">
        <v>62</v>
      </c>
      <c r="K94" s="831">
        <v>5208</v>
      </c>
      <c r="L94" s="831">
        <v>1</v>
      </c>
      <c r="M94" s="831">
        <v>84</v>
      </c>
      <c r="N94" s="831">
        <v>53</v>
      </c>
      <c r="O94" s="831">
        <v>4452</v>
      </c>
      <c r="P94" s="827">
        <v>0.85483870967741937</v>
      </c>
      <c r="Q94" s="832">
        <v>84</v>
      </c>
    </row>
    <row r="95" spans="1:17" ht="14.45" customHeight="1" x14ac:dyDescent="0.2">
      <c r="A95" s="821" t="s">
        <v>6929</v>
      </c>
      <c r="B95" s="822" t="s">
        <v>6930</v>
      </c>
      <c r="C95" s="822" t="s">
        <v>4959</v>
      </c>
      <c r="D95" s="822" t="s">
        <v>7015</v>
      </c>
      <c r="E95" s="822" t="s">
        <v>7016</v>
      </c>
      <c r="F95" s="831">
        <v>3</v>
      </c>
      <c r="G95" s="831">
        <v>528</v>
      </c>
      <c r="H95" s="831">
        <v>0.74576271186440679</v>
      </c>
      <c r="I95" s="831">
        <v>176</v>
      </c>
      <c r="J95" s="831">
        <v>4</v>
      </c>
      <c r="K95" s="831">
        <v>708</v>
      </c>
      <c r="L95" s="831">
        <v>1</v>
      </c>
      <c r="M95" s="831">
        <v>177</v>
      </c>
      <c r="N95" s="831">
        <v>4</v>
      </c>
      <c r="O95" s="831">
        <v>712</v>
      </c>
      <c r="P95" s="827">
        <v>1.0056497175141244</v>
      </c>
      <c r="Q95" s="832">
        <v>178</v>
      </c>
    </row>
    <row r="96" spans="1:17" ht="14.45" customHeight="1" x14ac:dyDescent="0.2">
      <c r="A96" s="821" t="s">
        <v>6929</v>
      </c>
      <c r="B96" s="822" t="s">
        <v>6930</v>
      </c>
      <c r="C96" s="822" t="s">
        <v>4959</v>
      </c>
      <c r="D96" s="822" t="s">
        <v>7017</v>
      </c>
      <c r="E96" s="822" t="s">
        <v>7018</v>
      </c>
      <c r="F96" s="831">
        <v>1</v>
      </c>
      <c r="G96" s="831">
        <v>253</v>
      </c>
      <c r="H96" s="831"/>
      <c r="I96" s="831">
        <v>253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6929</v>
      </c>
      <c r="B97" s="822" t="s">
        <v>6930</v>
      </c>
      <c r="C97" s="822" t="s">
        <v>4959</v>
      </c>
      <c r="D97" s="822" t="s">
        <v>7019</v>
      </c>
      <c r="E97" s="822" t="s">
        <v>7020</v>
      </c>
      <c r="F97" s="831">
        <v>3</v>
      </c>
      <c r="G97" s="831">
        <v>45</v>
      </c>
      <c r="H97" s="831">
        <v>0.5625</v>
      </c>
      <c r="I97" s="831">
        <v>15</v>
      </c>
      <c r="J97" s="831">
        <v>5</v>
      </c>
      <c r="K97" s="831">
        <v>80</v>
      </c>
      <c r="L97" s="831">
        <v>1</v>
      </c>
      <c r="M97" s="831">
        <v>16</v>
      </c>
      <c r="N97" s="831">
        <v>2</v>
      </c>
      <c r="O97" s="831">
        <v>32</v>
      </c>
      <c r="P97" s="827">
        <v>0.4</v>
      </c>
      <c r="Q97" s="832">
        <v>16</v>
      </c>
    </row>
    <row r="98" spans="1:17" ht="14.45" customHeight="1" x14ac:dyDescent="0.2">
      <c r="A98" s="821" t="s">
        <v>6929</v>
      </c>
      <c r="B98" s="822" t="s">
        <v>6930</v>
      </c>
      <c r="C98" s="822" t="s">
        <v>4959</v>
      </c>
      <c r="D98" s="822" t="s">
        <v>7021</v>
      </c>
      <c r="E98" s="822" t="s">
        <v>7022</v>
      </c>
      <c r="F98" s="831">
        <v>8</v>
      </c>
      <c r="G98" s="831">
        <v>184</v>
      </c>
      <c r="H98" s="831">
        <v>1.3333333333333333</v>
      </c>
      <c r="I98" s="831">
        <v>23</v>
      </c>
      <c r="J98" s="831">
        <v>6</v>
      </c>
      <c r="K98" s="831">
        <v>138</v>
      </c>
      <c r="L98" s="831">
        <v>1</v>
      </c>
      <c r="M98" s="831">
        <v>23</v>
      </c>
      <c r="N98" s="831">
        <v>9</v>
      </c>
      <c r="O98" s="831">
        <v>207</v>
      </c>
      <c r="P98" s="827">
        <v>1.5</v>
      </c>
      <c r="Q98" s="832">
        <v>23</v>
      </c>
    </row>
    <row r="99" spans="1:17" ht="14.45" customHeight="1" x14ac:dyDescent="0.2">
      <c r="A99" s="821" t="s">
        <v>6929</v>
      </c>
      <c r="B99" s="822" t="s">
        <v>6930</v>
      </c>
      <c r="C99" s="822" t="s">
        <v>4959</v>
      </c>
      <c r="D99" s="822" t="s">
        <v>7023</v>
      </c>
      <c r="E99" s="822" t="s">
        <v>7024</v>
      </c>
      <c r="F99" s="831">
        <v>1</v>
      </c>
      <c r="G99" s="831">
        <v>252</v>
      </c>
      <c r="H99" s="831"/>
      <c r="I99" s="831">
        <v>252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6929</v>
      </c>
      <c r="B100" s="822" t="s">
        <v>6930</v>
      </c>
      <c r="C100" s="822" t="s">
        <v>4959</v>
      </c>
      <c r="D100" s="822" t="s">
        <v>7025</v>
      </c>
      <c r="E100" s="822" t="s">
        <v>7026</v>
      </c>
      <c r="F100" s="831">
        <v>4</v>
      </c>
      <c r="G100" s="831">
        <v>148</v>
      </c>
      <c r="H100" s="831">
        <v>0.66666666666666663</v>
      </c>
      <c r="I100" s="831">
        <v>37</v>
      </c>
      <c r="J100" s="831">
        <v>6</v>
      </c>
      <c r="K100" s="831">
        <v>222</v>
      </c>
      <c r="L100" s="831">
        <v>1</v>
      </c>
      <c r="M100" s="831">
        <v>37</v>
      </c>
      <c r="N100" s="831">
        <v>3</v>
      </c>
      <c r="O100" s="831">
        <v>111</v>
      </c>
      <c r="P100" s="827">
        <v>0.5</v>
      </c>
      <c r="Q100" s="832">
        <v>37</v>
      </c>
    </row>
    <row r="101" spans="1:17" ht="14.45" customHeight="1" x14ac:dyDescent="0.2">
      <c r="A101" s="821" t="s">
        <v>6929</v>
      </c>
      <c r="B101" s="822" t="s">
        <v>6930</v>
      </c>
      <c r="C101" s="822" t="s">
        <v>4959</v>
      </c>
      <c r="D101" s="822" t="s">
        <v>7027</v>
      </c>
      <c r="E101" s="822" t="s">
        <v>7028</v>
      </c>
      <c r="F101" s="831">
        <v>1122</v>
      </c>
      <c r="G101" s="831">
        <v>25806</v>
      </c>
      <c r="H101" s="831">
        <v>1.0181488203266789</v>
      </c>
      <c r="I101" s="831">
        <v>23</v>
      </c>
      <c r="J101" s="831">
        <v>1102</v>
      </c>
      <c r="K101" s="831">
        <v>25346</v>
      </c>
      <c r="L101" s="831">
        <v>1</v>
      </c>
      <c r="M101" s="831">
        <v>23</v>
      </c>
      <c r="N101" s="831">
        <v>876</v>
      </c>
      <c r="O101" s="831">
        <v>20148</v>
      </c>
      <c r="P101" s="827">
        <v>0.79491833030852999</v>
      </c>
      <c r="Q101" s="832">
        <v>23</v>
      </c>
    </row>
    <row r="102" spans="1:17" ht="14.45" customHeight="1" x14ac:dyDescent="0.2">
      <c r="A102" s="821" t="s">
        <v>6929</v>
      </c>
      <c r="B102" s="822" t="s">
        <v>6930</v>
      </c>
      <c r="C102" s="822" t="s">
        <v>4959</v>
      </c>
      <c r="D102" s="822" t="s">
        <v>7029</v>
      </c>
      <c r="E102" s="822" t="s">
        <v>7030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21</v>
      </c>
      <c r="P102" s="827"/>
      <c r="Q102" s="832">
        <v>21</v>
      </c>
    </row>
    <row r="103" spans="1:17" ht="14.45" customHeight="1" x14ac:dyDescent="0.2">
      <c r="A103" s="821" t="s">
        <v>6929</v>
      </c>
      <c r="B103" s="822" t="s">
        <v>6930</v>
      </c>
      <c r="C103" s="822" t="s">
        <v>4959</v>
      </c>
      <c r="D103" s="822" t="s">
        <v>7031</v>
      </c>
      <c r="E103" s="822" t="s">
        <v>7032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331</v>
      </c>
      <c r="P103" s="827"/>
      <c r="Q103" s="832">
        <v>331</v>
      </c>
    </row>
    <row r="104" spans="1:17" ht="14.45" customHeight="1" x14ac:dyDescent="0.2">
      <c r="A104" s="821" t="s">
        <v>6929</v>
      </c>
      <c r="B104" s="822" t="s">
        <v>6930</v>
      </c>
      <c r="C104" s="822" t="s">
        <v>4959</v>
      </c>
      <c r="D104" s="822" t="s">
        <v>7033</v>
      </c>
      <c r="E104" s="822" t="s">
        <v>7034</v>
      </c>
      <c r="F104" s="831">
        <v>17</v>
      </c>
      <c r="G104" s="831">
        <v>493</v>
      </c>
      <c r="H104" s="831">
        <v>0.94444444444444442</v>
      </c>
      <c r="I104" s="831">
        <v>29</v>
      </c>
      <c r="J104" s="831">
        <v>18</v>
      </c>
      <c r="K104" s="831">
        <v>522</v>
      </c>
      <c r="L104" s="831">
        <v>1</v>
      </c>
      <c r="M104" s="831">
        <v>29</v>
      </c>
      <c r="N104" s="831">
        <v>8</v>
      </c>
      <c r="O104" s="831">
        <v>232</v>
      </c>
      <c r="P104" s="827">
        <v>0.44444444444444442</v>
      </c>
      <c r="Q104" s="832">
        <v>29</v>
      </c>
    </row>
    <row r="105" spans="1:17" ht="14.45" customHeight="1" x14ac:dyDescent="0.2">
      <c r="A105" s="821" t="s">
        <v>6929</v>
      </c>
      <c r="B105" s="822" t="s">
        <v>6930</v>
      </c>
      <c r="C105" s="822" t="s">
        <v>4959</v>
      </c>
      <c r="D105" s="822" t="s">
        <v>7035</v>
      </c>
      <c r="E105" s="822" t="s">
        <v>7036</v>
      </c>
      <c r="F105" s="831">
        <v>9</v>
      </c>
      <c r="G105" s="831">
        <v>1602</v>
      </c>
      <c r="H105" s="831">
        <v>0.89497206703910615</v>
      </c>
      <c r="I105" s="831">
        <v>178</v>
      </c>
      <c r="J105" s="831">
        <v>10</v>
      </c>
      <c r="K105" s="831">
        <v>1790</v>
      </c>
      <c r="L105" s="831">
        <v>1</v>
      </c>
      <c r="M105" s="831">
        <v>179</v>
      </c>
      <c r="N105" s="831">
        <v>9</v>
      </c>
      <c r="O105" s="831">
        <v>1611</v>
      </c>
      <c r="P105" s="827">
        <v>0.9</v>
      </c>
      <c r="Q105" s="832">
        <v>179</v>
      </c>
    </row>
    <row r="106" spans="1:17" ht="14.45" customHeight="1" x14ac:dyDescent="0.2">
      <c r="A106" s="821" t="s">
        <v>6929</v>
      </c>
      <c r="B106" s="822" t="s">
        <v>6930</v>
      </c>
      <c r="C106" s="822" t="s">
        <v>4959</v>
      </c>
      <c r="D106" s="822" t="s">
        <v>7037</v>
      </c>
      <c r="E106" s="822" t="s">
        <v>7038</v>
      </c>
      <c r="F106" s="831">
        <v>1</v>
      </c>
      <c r="G106" s="831">
        <v>15</v>
      </c>
      <c r="H106" s="831"/>
      <c r="I106" s="831">
        <v>15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6929</v>
      </c>
      <c r="B107" s="822" t="s">
        <v>6930</v>
      </c>
      <c r="C107" s="822" t="s">
        <v>4959</v>
      </c>
      <c r="D107" s="822" t="s">
        <v>7039</v>
      </c>
      <c r="E107" s="822" t="s">
        <v>7040</v>
      </c>
      <c r="F107" s="831">
        <v>4</v>
      </c>
      <c r="G107" s="831">
        <v>76</v>
      </c>
      <c r="H107" s="831">
        <v>0.31666666666666665</v>
      </c>
      <c r="I107" s="831">
        <v>19</v>
      </c>
      <c r="J107" s="831">
        <v>12</v>
      </c>
      <c r="K107" s="831">
        <v>240</v>
      </c>
      <c r="L107" s="831">
        <v>1</v>
      </c>
      <c r="M107" s="831">
        <v>20</v>
      </c>
      <c r="N107" s="831">
        <v>7</v>
      </c>
      <c r="O107" s="831">
        <v>140</v>
      </c>
      <c r="P107" s="827">
        <v>0.58333333333333337</v>
      </c>
      <c r="Q107" s="832">
        <v>20</v>
      </c>
    </row>
    <row r="108" spans="1:17" ht="14.45" customHeight="1" x14ac:dyDescent="0.2">
      <c r="A108" s="821" t="s">
        <v>6929</v>
      </c>
      <c r="B108" s="822" t="s">
        <v>6930</v>
      </c>
      <c r="C108" s="822" t="s">
        <v>4959</v>
      </c>
      <c r="D108" s="822" t="s">
        <v>7041</v>
      </c>
      <c r="E108" s="822" t="s">
        <v>7042</v>
      </c>
      <c r="F108" s="831">
        <v>33</v>
      </c>
      <c r="G108" s="831">
        <v>660</v>
      </c>
      <c r="H108" s="831">
        <v>1</v>
      </c>
      <c r="I108" s="831">
        <v>20</v>
      </c>
      <c r="J108" s="831">
        <v>33</v>
      </c>
      <c r="K108" s="831">
        <v>660</v>
      </c>
      <c r="L108" s="831">
        <v>1</v>
      </c>
      <c r="M108" s="831">
        <v>20</v>
      </c>
      <c r="N108" s="831">
        <v>13</v>
      </c>
      <c r="O108" s="831">
        <v>260</v>
      </c>
      <c r="P108" s="827">
        <v>0.39393939393939392</v>
      </c>
      <c r="Q108" s="832">
        <v>20</v>
      </c>
    </row>
    <row r="109" spans="1:17" ht="14.45" customHeight="1" x14ac:dyDescent="0.2">
      <c r="A109" s="821" t="s">
        <v>6929</v>
      </c>
      <c r="B109" s="822" t="s">
        <v>6930</v>
      </c>
      <c r="C109" s="822" t="s">
        <v>4959</v>
      </c>
      <c r="D109" s="822" t="s">
        <v>7043</v>
      </c>
      <c r="E109" s="822" t="s">
        <v>7044</v>
      </c>
      <c r="F109" s="831">
        <v>4</v>
      </c>
      <c r="G109" s="831">
        <v>756</v>
      </c>
      <c r="H109" s="831">
        <v>1.9894736842105263</v>
      </c>
      <c r="I109" s="831">
        <v>189</v>
      </c>
      <c r="J109" s="831">
        <v>2</v>
      </c>
      <c r="K109" s="831">
        <v>380</v>
      </c>
      <c r="L109" s="831">
        <v>1</v>
      </c>
      <c r="M109" s="831">
        <v>190</v>
      </c>
      <c r="N109" s="831">
        <v>2</v>
      </c>
      <c r="O109" s="831">
        <v>380</v>
      </c>
      <c r="P109" s="827">
        <v>1</v>
      </c>
      <c r="Q109" s="832">
        <v>190</v>
      </c>
    </row>
    <row r="110" spans="1:17" ht="14.45" customHeight="1" x14ac:dyDescent="0.2">
      <c r="A110" s="821" t="s">
        <v>6929</v>
      </c>
      <c r="B110" s="822" t="s">
        <v>6930</v>
      </c>
      <c r="C110" s="822" t="s">
        <v>4959</v>
      </c>
      <c r="D110" s="822" t="s">
        <v>7045</v>
      </c>
      <c r="E110" s="822" t="s">
        <v>7046</v>
      </c>
      <c r="F110" s="831">
        <v>2</v>
      </c>
      <c r="G110" s="831">
        <v>168</v>
      </c>
      <c r="H110" s="831">
        <v>0.4</v>
      </c>
      <c r="I110" s="831">
        <v>84</v>
      </c>
      <c r="J110" s="831">
        <v>5</v>
      </c>
      <c r="K110" s="831">
        <v>420</v>
      </c>
      <c r="L110" s="831">
        <v>1</v>
      </c>
      <c r="M110" s="831">
        <v>84</v>
      </c>
      <c r="N110" s="831">
        <v>4</v>
      </c>
      <c r="O110" s="831">
        <v>336</v>
      </c>
      <c r="P110" s="827">
        <v>0.8</v>
      </c>
      <c r="Q110" s="832">
        <v>84</v>
      </c>
    </row>
    <row r="111" spans="1:17" ht="14.45" customHeight="1" x14ac:dyDescent="0.2">
      <c r="A111" s="821" t="s">
        <v>6929</v>
      </c>
      <c r="B111" s="822" t="s">
        <v>6930</v>
      </c>
      <c r="C111" s="822" t="s">
        <v>4959</v>
      </c>
      <c r="D111" s="822" t="s">
        <v>7047</v>
      </c>
      <c r="E111" s="822" t="s">
        <v>7048</v>
      </c>
      <c r="F111" s="831">
        <v>1</v>
      </c>
      <c r="G111" s="831">
        <v>301</v>
      </c>
      <c r="H111" s="831"/>
      <c r="I111" s="831">
        <v>301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6929</v>
      </c>
      <c r="B112" s="822" t="s">
        <v>6930</v>
      </c>
      <c r="C112" s="822" t="s">
        <v>4959</v>
      </c>
      <c r="D112" s="822" t="s">
        <v>7049</v>
      </c>
      <c r="E112" s="822" t="s">
        <v>7050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22</v>
      </c>
      <c r="P112" s="827"/>
      <c r="Q112" s="832">
        <v>22</v>
      </c>
    </row>
    <row r="113" spans="1:17" ht="14.45" customHeight="1" x14ac:dyDescent="0.2">
      <c r="A113" s="821" t="s">
        <v>6929</v>
      </c>
      <c r="B113" s="822" t="s">
        <v>6930</v>
      </c>
      <c r="C113" s="822" t="s">
        <v>4959</v>
      </c>
      <c r="D113" s="822" t="s">
        <v>7051</v>
      </c>
      <c r="E113" s="822" t="s">
        <v>7052</v>
      </c>
      <c r="F113" s="831">
        <v>9</v>
      </c>
      <c r="G113" s="831">
        <v>198</v>
      </c>
      <c r="H113" s="831">
        <v>0.6</v>
      </c>
      <c r="I113" s="831">
        <v>22</v>
      </c>
      <c r="J113" s="831">
        <v>15</v>
      </c>
      <c r="K113" s="831">
        <v>330</v>
      </c>
      <c r="L113" s="831">
        <v>1</v>
      </c>
      <c r="M113" s="831">
        <v>22</v>
      </c>
      <c r="N113" s="831">
        <v>11</v>
      </c>
      <c r="O113" s="831">
        <v>242</v>
      </c>
      <c r="P113" s="827">
        <v>0.73333333333333328</v>
      </c>
      <c r="Q113" s="832">
        <v>22</v>
      </c>
    </row>
    <row r="114" spans="1:17" ht="14.45" customHeight="1" x14ac:dyDescent="0.2">
      <c r="A114" s="821" t="s">
        <v>6929</v>
      </c>
      <c r="B114" s="822" t="s">
        <v>6930</v>
      </c>
      <c r="C114" s="822" t="s">
        <v>4959</v>
      </c>
      <c r="D114" s="822" t="s">
        <v>7053</v>
      </c>
      <c r="E114" s="822" t="s">
        <v>7054</v>
      </c>
      <c r="F114" s="831">
        <v>2</v>
      </c>
      <c r="G114" s="831">
        <v>990</v>
      </c>
      <c r="H114" s="831">
        <v>2</v>
      </c>
      <c r="I114" s="831">
        <v>495</v>
      </c>
      <c r="J114" s="831">
        <v>1</v>
      </c>
      <c r="K114" s="831">
        <v>495</v>
      </c>
      <c r="L114" s="831">
        <v>1</v>
      </c>
      <c r="M114" s="831">
        <v>495</v>
      </c>
      <c r="N114" s="831">
        <v>1</v>
      </c>
      <c r="O114" s="831">
        <v>495</v>
      </c>
      <c r="P114" s="827">
        <v>1</v>
      </c>
      <c r="Q114" s="832">
        <v>495</v>
      </c>
    </row>
    <row r="115" spans="1:17" ht="14.45" customHeight="1" x14ac:dyDescent="0.2">
      <c r="A115" s="821" t="s">
        <v>6929</v>
      </c>
      <c r="B115" s="822" t="s">
        <v>6930</v>
      </c>
      <c r="C115" s="822" t="s">
        <v>4959</v>
      </c>
      <c r="D115" s="822" t="s">
        <v>7055</v>
      </c>
      <c r="E115" s="822" t="s">
        <v>7056</v>
      </c>
      <c r="F115" s="831">
        <v>1</v>
      </c>
      <c r="G115" s="831">
        <v>192</v>
      </c>
      <c r="H115" s="831">
        <v>1</v>
      </c>
      <c r="I115" s="831">
        <v>192</v>
      </c>
      <c r="J115" s="831">
        <v>1</v>
      </c>
      <c r="K115" s="831">
        <v>192</v>
      </c>
      <c r="L115" s="831">
        <v>1</v>
      </c>
      <c r="M115" s="831">
        <v>192</v>
      </c>
      <c r="N115" s="831"/>
      <c r="O115" s="831"/>
      <c r="P115" s="827"/>
      <c r="Q115" s="832"/>
    </row>
    <row r="116" spans="1:17" ht="14.45" customHeight="1" x14ac:dyDescent="0.2">
      <c r="A116" s="821" t="s">
        <v>6929</v>
      </c>
      <c r="B116" s="822" t="s">
        <v>6930</v>
      </c>
      <c r="C116" s="822" t="s">
        <v>4959</v>
      </c>
      <c r="D116" s="822" t="s">
        <v>7057</v>
      </c>
      <c r="E116" s="822" t="s">
        <v>7058</v>
      </c>
      <c r="F116" s="831"/>
      <c r="G116" s="831"/>
      <c r="H116" s="831"/>
      <c r="I116" s="831"/>
      <c r="J116" s="831"/>
      <c r="K116" s="831"/>
      <c r="L116" s="831"/>
      <c r="M116" s="831"/>
      <c r="N116" s="831">
        <v>2</v>
      </c>
      <c r="O116" s="831">
        <v>336</v>
      </c>
      <c r="P116" s="827"/>
      <c r="Q116" s="832">
        <v>168</v>
      </c>
    </row>
    <row r="117" spans="1:17" ht="14.45" customHeight="1" x14ac:dyDescent="0.2">
      <c r="A117" s="821" t="s">
        <v>6929</v>
      </c>
      <c r="B117" s="822" t="s">
        <v>6930</v>
      </c>
      <c r="C117" s="822" t="s">
        <v>4959</v>
      </c>
      <c r="D117" s="822" t="s">
        <v>7059</v>
      </c>
      <c r="E117" s="822" t="s">
        <v>7060</v>
      </c>
      <c r="F117" s="831">
        <v>1</v>
      </c>
      <c r="G117" s="831">
        <v>127</v>
      </c>
      <c r="H117" s="831"/>
      <c r="I117" s="831">
        <v>127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6929</v>
      </c>
      <c r="B118" s="822" t="s">
        <v>6930</v>
      </c>
      <c r="C118" s="822" t="s">
        <v>4959</v>
      </c>
      <c r="D118" s="822" t="s">
        <v>7061</v>
      </c>
      <c r="E118" s="822" t="s">
        <v>7062</v>
      </c>
      <c r="F118" s="831">
        <v>4</v>
      </c>
      <c r="G118" s="831">
        <v>92</v>
      </c>
      <c r="H118" s="831">
        <v>0.66666666666666663</v>
      </c>
      <c r="I118" s="831">
        <v>23</v>
      </c>
      <c r="J118" s="831">
        <v>6</v>
      </c>
      <c r="K118" s="831">
        <v>138</v>
      </c>
      <c r="L118" s="831">
        <v>1</v>
      </c>
      <c r="M118" s="831">
        <v>23</v>
      </c>
      <c r="N118" s="831">
        <v>11</v>
      </c>
      <c r="O118" s="831">
        <v>253</v>
      </c>
      <c r="P118" s="827">
        <v>1.8333333333333333</v>
      </c>
      <c r="Q118" s="832">
        <v>23</v>
      </c>
    </row>
    <row r="119" spans="1:17" ht="14.45" customHeight="1" x14ac:dyDescent="0.2">
      <c r="A119" s="821" t="s">
        <v>6929</v>
      </c>
      <c r="B119" s="822" t="s">
        <v>6930</v>
      </c>
      <c r="C119" s="822" t="s">
        <v>4959</v>
      </c>
      <c r="D119" s="822" t="s">
        <v>7063</v>
      </c>
      <c r="E119" s="822" t="s">
        <v>7064</v>
      </c>
      <c r="F119" s="831">
        <v>1</v>
      </c>
      <c r="G119" s="831">
        <v>651</v>
      </c>
      <c r="H119" s="831"/>
      <c r="I119" s="831">
        <v>651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6929</v>
      </c>
      <c r="B120" s="822" t="s">
        <v>6930</v>
      </c>
      <c r="C120" s="822" t="s">
        <v>4959</v>
      </c>
      <c r="D120" s="822" t="s">
        <v>7065</v>
      </c>
      <c r="E120" s="822" t="s">
        <v>7066</v>
      </c>
      <c r="F120" s="831">
        <v>78</v>
      </c>
      <c r="G120" s="831">
        <v>23010</v>
      </c>
      <c r="H120" s="831">
        <v>0.5633078730904818</v>
      </c>
      <c r="I120" s="831">
        <v>295</v>
      </c>
      <c r="J120" s="831">
        <v>138</v>
      </c>
      <c r="K120" s="831">
        <v>40848</v>
      </c>
      <c r="L120" s="831">
        <v>1</v>
      </c>
      <c r="M120" s="831">
        <v>296</v>
      </c>
      <c r="N120" s="831">
        <v>52</v>
      </c>
      <c r="O120" s="831">
        <v>15392</v>
      </c>
      <c r="P120" s="827">
        <v>0.37681159420289856</v>
      </c>
      <c r="Q120" s="832">
        <v>296</v>
      </c>
    </row>
    <row r="121" spans="1:17" ht="14.45" customHeight="1" x14ac:dyDescent="0.2">
      <c r="A121" s="821" t="s">
        <v>6929</v>
      </c>
      <c r="B121" s="822" t="s">
        <v>6930</v>
      </c>
      <c r="C121" s="822" t="s">
        <v>4959</v>
      </c>
      <c r="D121" s="822" t="s">
        <v>7067</v>
      </c>
      <c r="E121" s="822" t="s">
        <v>7068</v>
      </c>
      <c r="F121" s="831">
        <v>4</v>
      </c>
      <c r="G121" s="831">
        <v>180</v>
      </c>
      <c r="H121" s="831"/>
      <c r="I121" s="831">
        <v>45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6929</v>
      </c>
      <c r="B122" s="822" t="s">
        <v>6930</v>
      </c>
      <c r="C122" s="822" t="s">
        <v>4959</v>
      </c>
      <c r="D122" s="822" t="s">
        <v>7069</v>
      </c>
      <c r="E122" s="822" t="s">
        <v>7070</v>
      </c>
      <c r="F122" s="831"/>
      <c r="G122" s="831"/>
      <c r="H122" s="831"/>
      <c r="I122" s="831"/>
      <c r="J122" s="831">
        <v>8</v>
      </c>
      <c r="K122" s="831">
        <v>368</v>
      </c>
      <c r="L122" s="831">
        <v>1</v>
      </c>
      <c r="M122" s="831">
        <v>46</v>
      </c>
      <c r="N122" s="831"/>
      <c r="O122" s="831"/>
      <c r="P122" s="827"/>
      <c r="Q122" s="832"/>
    </row>
    <row r="123" spans="1:17" ht="14.45" customHeight="1" x14ac:dyDescent="0.2">
      <c r="A123" s="821" t="s">
        <v>6929</v>
      </c>
      <c r="B123" s="822" t="s">
        <v>6930</v>
      </c>
      <c r="C123" s="822" t="s">
        <v>4959</v>
      </c>
      <c r="D123" s="822" t="s">
        <v>7071</v>
      </c>
      <c r="E123" s="822" t="s">
        <v>7072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190</v>
      </c>
      <c r="P123" s="827"/>
      <c r="Q123" s="832">
        <v>190</v>
      </c>
    </row>
    <row r="124" spans="1:17" ht="14.45" customHeight="1" x14ac:dyDescent="0.2">
      <c r="A124" s="821" t="s">
        <v>6929</v>
      </c>
      <c r="B124" s="822" t="s">
        <v>6930</v>
      </c>
      <c r="C124" s="822" t="s">
        <v>4959</v>
      </c>
      <c r="D124" s="822" t="s">
        <v>7073</v>
      </c>
      <c r="E124" s="822" t="s">
        <v>7074</v>
      </c>
      <c r="F124" s="831">
        <v>4</v>
      </c>
      <c r="G124" s="831">
        <v>532</v>
      </c>
      <c r="H124" s="831">
        <v>2</v>
      </c>
      <c r="I124" s="831">
        <v>133</v>
      </c>
      <c r="J124" s="831">
        <v>2</v>
      </c>
      <c r="K124" s="831">
        <v>266</v>
      </c>
      <c r="L124" s="831">
        <v>1</v>
      </c>
      <c r="M124" s="831">
        <v>133</v>
      </c>
      <c r="N124" s="831">
        <v>1</v>
      </c>
      <c r="O124" s="831">
        <v>133</v>
      </c>
      <c r="P124" s="827">
        <v>0.5</v>
      </c>
      <c r="Q124" s="832">
        <v>133</v>
      </c>
    </row>
    <row r="125" spans="1:17" ht="14.45" customHeight="1" x14ac:dyDescent="0.2">
      <c r="A125" s="821" t="s">
        <v>6929</v>
      </c>
      <c r="B125" s="822" t="s">
        <v>6930</v>
      </c>
      <c r="C125" s="822" t="s">
        <v>4959</v>
      </c>
      <c r="D125" s="822" t="s">
        <v>7075</v>
      </c>
      <c r="E125" s="822" t="s">
        <v>7076</v>
      </c>
      <c r="F125" s="831">
        <v>555</v>
      </c>
      <c r="G125" s="831">
        <v>20535</v>
      </c>
      <c r="H125" s="831">
        <v>0.94227504244482174</v>
      </c>
      <c r="I125" s="831">
        <v>37</v>
      </c>
      <c r="J125" s="831">
        <v>589</v>
      </c>
      <c r="K125" s="831">
        <v>21793</v>
      </c>
      <c r="L125" s="831">
        <v>1</v>
      </c>
      <c r="M125" s="831">
        <v>37</v>
      </c>
      <c r="N125" s="831">
        <v>458</v>
      </c>
      <c r="O125" s="831">
        <v>16946</v>
      </c>
      <c r="P125" s="827">
        <v>0.77758913412563668</v>
      </c>
      <c r="Q125" s="832">
        <v>37</v>
      </c>
    </row>
    <row r="126" spans="1:17" ht="14.45" customHeight="1" x14ac:dyDescent="0.2">
      <c r="A126" s="821" t="s">
        <v>6929</v>
      </c>
      <c r="B126" s="822" t="s">
        <v>6930</v>
      </c>
      <c r="C126" s="822" t="s">
        <v>4959</v>
      </c>
      <c r="D126" s="822" t="s">
        <v>7077</v>
      </c>
      <c r="E126" s="822" t="s">
        <v>7078</v>
      </c>
      <c r="F126" s="831">
        <v>2</v>
      </c>
      <c r="G126" s="831">
        <v>186</v>
      </c>
      <c r="H126" s="831">
        <v>0.65957446808510634</v>
      </c>
      <c r="I126" s="831">
        <v>93</v>
      </c>
      <c r="J126" s="831">
        <v>3</v>
      </c>
      <c r="K126" s="831">
        <v>282</v>
      </c>
      <c r="L126" s="831">
        <v>1</v>
      </c>
      <c r="M126" s="831">
        <v>94</v>
      </c>
      <c r="N126" s="831">
        <v>3</v>
      </c>
      <c r="O126" s="831">
        <v>282</v>
      </c>
      <c r="P126" s="827">
        <v>1</v>
      </c>
      <c r="Q126" s="832">
        <v>94</v>
      </c>
    </row>
    <row r="127" spans="1:17" ht="14.45" customHeight="1" x14ac:dyDescent="0.2">
      <c r="A127" s="821" t="s">
        <v>6929</v>
      </c>
      <c r="B127" s="822" t="s">
        <v>6930</v>
      </c>
      <c r="C127" s="822" t="s">
        <v>4959</v>
      </c>
      <c r="D127" s="822" t="s">
        <v>7079</v>
      </c>
      <c r="E127" s="822" t="s">
        <v>7080</v>
      </c>
      <c r="F127" s="831"/>
      <c r="G127" s="831"/>
      <c r="H127" s="831"/>
      <c r="I127" s="831"/>
      <c r="J127" s="831">
        <v>1</v>
      </c>
      <c r="K127" s="831">
        <v>396</v>
      </c>
      <c r="L127" s="831">
        <v>1</v>
      </c>
      <c r="M127" s="831">
        <v>396</v>
      </c>
      <c r="N127" s="831"/>
      <c r="O127" s="831"/>
      <c r="P127" s="827"/>
      <c r="Q127" s="832"/>
    </row>
    <row r="128" spans="1:17" ht="14.45" customHeight="1" x14ac:dyDescent="0.2">
      <c r="A128" s="821" t="s">
        <v>6929</v>
      </c>
      <c r="B128" s="822" t="s">
        <v>7081</v>
      </c>
      <c r="C128" s="822" t="s">
        <v>4959</v>
      </c>
      <c r="D128" s="822" t="s">
        <v>7082</v>
      </c>
      <c r="E128" s="822" t="s">
        <v>7083</v>
      </c>
      <c r="F128" s="831"/>
      <c r="G128" s="831"/>
      <c r="H128" s="831"/>
      <c r="I128" s="831"/>
      <c r="J128" s="831"/>
      <c r="K128" s="831"/>
      <c r="L128" s="831"/>
      <c r="M128" s="831"/>
      <c r="N128" s="831">
        <v>2</v>
      </c>
      <c r="O128" s="831">
        <v>2080</v>
      </c>
      <c r="P128" s="827"/>
      <c r="Q128" s="832">
        <v>1040</v>
      </c>
    </row>
    <row r="129" spans="1:17" ht="14.45" customHeight="1" x14ac:dyDescent="0.2">
      <c r="A129" s="821" t="s">
        <v>7084</v>
      </c>
      <c r="B129" s="822" t="s">
        <v>6831</v>
      </c>
      <c r="C129" s="822" t="s">
        <v>4964</v>
      </c>
      <c r="D129" s="822" t="s">
        <v>7085</v>
      </c>
      <c r="E129" s="822" t="s">
        <v>7086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1629.98</v>
      </c>
      <c r="P129" s="827"/>
      <c r="Q129" s="832">
        <v>1629.98</v>
      </c>
    </row>
    <row r="130" spans="1:17" ht="14.45" customHeight="1" x14ac:dyDescent="0.2">
      <c r="A130" s="821" t="s">
        <v>7084</v>
      </c>
      <c r="B130" s="822" t="s">
        <v>6831</v>
      </c>
      <c r="C130" s="822" t="s">
        <v>4964</v>
      </c>
      <c r="D130" s="822" t="s">
        <v>7087</v>
      </c>
      <c r="E130" s="822" t="s">
        <v>7088</v>
      </c>
      <c r="F130" s="831">
        <v>0.5</v>
      </c>
      <c r="G130" s="831">
        <v>1295.26</v>
      </c>
      <c r="H130" s="831"/>
      <c r="I130" s="831">
        <v>2590.52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7084</v>
      </c>
      <c r="B131" s="822" t="s">
        <v>6831</v>
      </c>
      <c r="C131" s="822" t="s">
        <v>4964</v>
      </c>
      <c r="D131" s="822" t="s">
        <v>6431</v>
      </c>
      <c r="E131" s="822" t="s">
        <v>6432</v>
      </c>
      <c r="F131" s="831"/>
      <c r="G131" s="831"/>
      <c r="H131" s="831"/>
      <c r="I131" s="831"/>
      <c r="J131" s="831">
        <v>0.1</v>
      </c>
      <c r="K131" s="831">
        <v>486.31</v>
      </c>
      <c r="L131" s="831">
        <v>1</v>
      </c>
      <c r="M131" s="831">
        <v>4863.0999999999995</v>
      </c>
      <c r="N131" s="831">
        <v>0.22</v>
      </c>
      <c r="O131" s="831">
        <v>1069.8900000000001</v>
      </c>
      <c r="P131" s="827">
        <v>2.2000164504122885</v>
      </c>
      <c r="Q131" s="832">
        <v>4863.136363636364</v>
      </c>
    </row>
    <row r="132" spans="1:17" ht="14.45" customHeight="1" x14ac:dyDescent="0.2">
      <c r="A132" s="821" t="s">
        <v>7084</v>
      </c>
      <c r="B132" s="822" t="s">
        <v>6831</v>
      </c>
      <c r="C132" s="822" t="s">
        <v>4964</v>
      </c>
      <c r="D132" s="822" t="s">
        <v>7089</v>
      </c>
      <c r="E132" s="822" t="s">
        <v>6432</v>
      </c>
      <c r="F132" s="831">
        <v>1.5799999999999998</v>
      </c>
      <c r="G132" s="831">
        <v>15110.470000000001</v>
      </c>
      <c r="H132" s="831">
        <v>1.128800244428823</v>
      </c>
      <c r="I132" s="831">
        <v>9563.5886075949384</v>
      </c>
      <c r="J132" s="831">
        <v>1.53</v>
      </c>
      <c r="K132" s="831">
        <v>13386.310000000003</v>
      </c>
      <c r="L132" s="831">
        <v>1</v>
      </c>
      <c r="M132" s="831">
        <v>8749.2222222222244</v>
      </c>
      <c r="N132" s="831">
        <v>1.06</v>
      </c>
      <c r="O132" s="831">
        <v>9174.4199999999983</v>
      </c>
      <c r="P132" s="827">
        <v>0.68535839973823975</v>
      </c>
      <c r="Q132" s="832">
        <v>8655.1132075471669</v>
      </c>
    </row>
    <row r="133" spans="1:17" ht="14.45" customHeight="1" x14ac:dyDescent="0.2">
      <c r="A133" s="821" t="s">
        <v>7084</v>
      </c>
      <c r="B133" s="822" t="s">
        <v>6831</v>
      </c>
      <c r="C133" s="822" t="s">
        <v>4964</v>
      </c>
      <c r="D133" s="822" t="s">
        <v>7090</v>
      </c>
      <c r="E133" s="822" t="s">
        <v>6837</v>
      </c>
      <c r="F133" s="831">
        <v>0.08</v>
      </c>
      <c r="G133" s="831">
        <v>727.61</v>
      </c>
      <c r="H133" s="831"/>
      <c r="I133" s="831">
        <v>9095.125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7084</v>
      </c>
      <c r="B134" s="822" t="s">
        <v>6831</v>
      </c>
      <c r="C134" s="822" t="s">
        <v>4964</v>
      </c>
      <c r="D134" s="822" t="s">
        <v>7091</v>
      </c>
      <c r="E134" s="822" t="s">
        <v>7092</v>
      </c>
      <c r="F134" s="831">
        <v>0.1</v>
      </c>
      <c r="G134" s="831">
        <v>194.93</v>
      </c>
      <c r="H134" s="831"/>
      <c r="I134" s="831">
        <v>1949.3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7084</v>
      </c>
      <c r="B135" s="822" t="s">
        <v>6831</v>
      </c>
      <c r="C135" s="822" t="s">
        <v>4964</v>
      </c>
      <c r="D135" s="822" t="s">
        <v>6836</v>
      </c>
      <c r="E135" s="822" t="s">
        <v>6837</v>
      </c>
      <c r="F135" s="831">
        <v>32.900000000000006</v>
      </c>
      <c r="G135" s="831">
        <v>43964.450000000019</v>
      </c>
      <c r="H135" s="831"/>
      <c r="I135" s="831">
        <v>1336.3054711246205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7084</v>
      </c>
      <c r="B136" s="822" t="s">
        <v>6831</v>
      </c>
      <c r="C136" s="822" t="s">
        <v>4964</v>
      </c>
      <c r="D136" s="822" t="s">
        <v>7093</v>
      </c>
      <c r="E136" s="822" t="s">
        <v>6837</v>
      </c>
      <c r="F136" s="831">
        <v>0.98000000000000009</v>
      </c>
      <c r="G136" s="831">
        <v>24786.870000000003</v>
      </c>
      <c r="H136" s="831"/>
      <c r="I136" s="831">
        <v>25292.724489795917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7084</v>
      </c>
      <c r="B137" s="822" t="s">
        <v>6831</v>
      </c>
      <c r="C137" s="822" t="s">
        <v>4964</v>
      </c>
      <c r="D137" s="822" t="s">
        <v>7094</v>
      </c>
      <c r="E137" s="822" t="s">
        <v>6837</v>
      </c>
      <c r="F137" s="831"/>
      <c r="G137" s="831"/>
      <c r="H137" s="831"/>
      <c r="I137" s="831"/>
      <c r="J137" s="831">
        <v>33.099999999999987</v>
      </c>
      <c r="K137" s="831">
        <v>21697.76999999999</v>
      </c>
      <c r="L137" s="831">
        <v>1</v>
      </c>
      <c r="M137" s="831">
        <v>655.52175226586098</v>
      </c>
      <c r="N137" s="831">
        <v>17.38</v>
      </c>
      <c r="O137" s="831">
        <v>11392.900000000001</v>
      </c>
      <c r="P137" s="827">
        <v>0.52507239223201307</v>
      </c>
      <c r="Q137" s="832">
        <v>655.51783659378611</v>
      </c>
    </row>
    <row r="138" spans="1:17" ht="14.45" customHeight="1" x14ac:dyDescent="0.2">
      <c r="A138" s="821" t="s">
        <v>7084</v>
      </c>
      <c r="B138" s="822" t="s">
        <v>6831</v>
      </c>
      <c r="C138" s="822" t="s">
        <v>4964</v>
      </c>
      <c r="D138" s="822" t="s">
        <v>7094</v>
      </c>
      <c r="E138" s="822" t="s">
        <v>7095</v>
      </c>
      <c r="F138" s="831"/>
      <c r="G138" s="831"/>
      <c r="H138" s="831"/>
      <c r="I138" s="831"/>
      <c r="J138" s="831">
        <v>7.55</v>
      </c>
      <c r="K138" s="831">
        <v>4949.1600000000008</v>
      </c>
      <c r="L138" s="831">
        <v>1</v>
      </c>
      <c r="M138" s="831">
        <v>655.51788079470214</v>
      </c>
      <c r="N138" s="831">
        <v>4.55</v>
      </c>
      <c r="O138" s="831">
        <v>2982.6</v>
      </c>
      <c r="P138" s="827">
        <v>0.60264772203767902</v>
      </c>
      <c r="Q138" s="832">
        <v>655.5164835164835</v>
      </c>
    </row>
    <row r="139" spans="1:17" ht="14.45" customHeight="1" x14ac:dyDescent="0.2">
      <c r="A139" s="821" t="s">
        <v>7084</v>
      </c>
      <c r="B139" s="822" t="s">
        <v>6831</v>
      </c>
      <c r="C139" s="822" t="s">
        <v>4964</v>
      </c>
      <c r="D139" s="822" t="s">
        <v>7096</v>
      </c>
      <c r="E139" s="822" t="s">
        <v>6837</v>
      </c>
      <c r="F139" s="831"/>
      <c r="G139" s="831"/>
      <c r="H139" s="831"/>
      <c r="I139" s="831"/>
      <c r="J139" s="831">
        <v>0.65999999999999992</v>
      </c>
      <c r="K139" s="831">
        <v>7889.3399999999992</v>
      </c>
      <c r="L139" s="831">
        <v>1</v>
      </c>
      <c r="M139" s="831">
        <v>11953.545454545454</v>
      </c>
      <c r="N139" s="831">
        <v>1.37</v>
      </c>
      <c r="O139" s="831">
        <v>17661.36</v>
      </c>
      <c r="P139" s="827">
        <v>2.2386359315227891</v>
      </c>
      <c r="Q139" s="832">
        <v>12891.503649635037</v>
      </c>
    </row>
    <row r="140" spans="1:17" ht="14.45" customHeight="1" x14ac:dyDescent="0.2">
      <c r="A140" s="821" t="s">
        <v>7084</v>
      </c>
      <c r="B140" s="822" t="s">
        <v>6831</v>
      </c>
      <c r="C140" s="822" t="s">
        <v>4964</v>
      </c>
      <c r="D140" s="822" t="s">
        <v>7096</v>
      </c>
      <c r="E140" s="822" t="s">
        <v>7095</v>
      </c>
      <c r="F140" s="831"/>
      <c r="G140" s="831"/>
      <c r="H140" s="831"/>
      <c r="I140" s="831"/>
      <c r="J140" s="831">
        <v>0.70000000000000007</v>
      </c>
      <c r="K140" s="831">
        <v>8811</v>
      </c>
      <c r="L140" s="831">
        <v>1</v>
      </c>
      <c r="M140" s="831">
        <v>12587.142857142855</v>
      </c>
      <c r="N140" s="831">
        <v>0.44999999999999996</v>
      </c>
      <c r="O140" s="831">
        <v>5782.2400000000007</v>
      </c>
      <c r="P140" s="827">
        <v>0.65625241175802984</v>
      </c>
      <c r="Q140" s="832">
        <v>12849.422222222225</v>
      </c>
    </row>
    <row r="141" spans="1:17" ht="14.45" customHeight="1" x14ac:dyDescent="0.2">
      <c r="A141" s="821" t="s">
        <v>7084</v>
      </c>
      <c r="B141" s="822" t="s">
        <v>6831</v>
      </c>
      <c r="C141" s="822" t="s">
        <v>4964</v>
      </c>
      <c r="D141" s="822" t="s">
        <v>7097</v>
      </c>
      <c r="E141" s="822" t="s">
        <v>6837</v>
      </c>
      <c r="F141" s="831"/>
      <c r="G141" s="831"/>
      <c r="H141" s="831"/>
      <c r="I141" s="831"/>
      <c r="J141" s="831">
        <v>0.08</v>
      </c>
      <c r="K141" s="831">
        <v>131.16</v>
      </c>
      <c r="L141" s="831">
        <v>1</v>
      </c>
      <c r="M141" s="831">
        <v>1639.5</v>
      </c>
      <c r="N141" s="831"/>
      <c r="O141" s="831"/>
      <c r="P141" s="827"/>
      <c r="Q141" s="832"/>
    </row>
    <row r="142" spans="1:17" ht="14.45" customHeight="1" x14ac:dyDescent="0.2">
      <c r="A142" s="821" t="s">
        <v>7084</v>
      </c>
      <c r="B142" s="822" t="s">
        <v>6831</v>
      </c>
      <c r="C142" s="822" t="s">
        <v>4964</v>
      </c>
      <c r="D142" s="822" t="s">
        <v>7098</v>
      </c>
      <c r="E142" s="822" t="s">
        <v>7088</v>
      </c>
      <c r="F142" s="831"/>
      <c r="G142" s="831"/>
      <c r="H142" s="831"/>
      <c r="I142" s="831"/>
      <c r="J142" s="831">
        <v>0.33</v>
      </c>
      <c r="K142" s="831">
        <v>480.67</v>
      </c>
      <c r="L142" s="831">
        <v>1</v>
      </c>
      <c r="M142" s="831">
        <v>1456.5757575757575</v>
      </c>
      <c r="N142" s="831"/>
      <c r="O142" s="831"/>
      <c r="P142" s="827"/>
      <c r="Q142" s="832"/>
    </row>
    <row r="143" spans="1:17" ht="14.45" customHeight="1" x14ac:dyDescent="0.2">
      <c r="A143" s="821" t="s">
        <v>7084</v>
      </c>
      <c r="B143" s="822" t="s">
        <v>6831</v>
      </c>
      <c r="C143" s="822" t="s">
        <v>4964</v>
      </c>
      <c r="D143" s="822" t="s">
        <v>7099</v>
      </c>
      <c r="E143" s="822" t="s">
        <v>7088</v>
      </c>
      <c r="F143" s="831"/>
      <c r="G143" s="831"/>
      <c r="H143" s="831"/>
      <c r="I143" s="831"/>
      <c r="J143" s="831">
        <v>0.4</v>
      </c>
      <c r="K143" s="831">
        <v>1456.42</v>
      </c>
      <c r="L143" s="831">
        <v>1</v>
      </c>
      <c r="M143" s="831">
        <v>3641.05</v>
      </c>
      <c r="N143" s="831"/>
      <c r="O143" s="831"/>
      <c r="P143" s="827"/>
      <c r="Q143" s="832"/>
    </row>
    <row r="144" spans="1:17" ht="14.45" customHeight="1" x14ac:dyDescent="0.2">
      <c r="A144" s="821" t="s">
        <v>7084</v>
      </c>
      <c r="B144" s="822" t="s">
        <v>6831</v>
      </c>
      <c r="C144" s="822" t="s">
        <v>4964</v>
      </c>
      <c r="D144" s="822" t="s">
        <v>7100</v>
      </c>
      <c r="E144" s="822" t="s">
        <v>7092</v>
      </c>
      <c r="F144" s="831"/>
      <c r="G144" s="831"/>
      <c r="H144" s="831"/>
      <c r="I144" s="831"/>
      <c r="J144" s="831">
        <v>0.2</v>
      </c>
      <c r="K144" s="831">
        <v>106.46</v>
      </c>
      <c r="L144" s="831">
        <v>1</v>
      </c>
      <c r="M144" s="831">
        <v>532.29999999999995</v>
      </c>
      <c r="N144" s="831">
        <v>0.1</v>
      </c>
      <c r="O144" s="831">
        <v>53.23</v>
      </c>
      <c r="P144" s="827">
        <v>0.5</v>
      </c>
      <c r="Q144" s="832">
        <v>532.29999999999995</v>
      </c>
    </row>
    <row r="145" spans="1:17" ht="14.45" customHeight="1" x14ac:dyDescent="0.2">
      <c r="A145" s="821" t="s">
        <v>7084</v>
      </c>
      <c r="B145" s="822" t="s">
        <v>6831</v>
      </c>
      <c r="C145" s="822" t="s">
        <v>4964</v>
      </c>
      <c r="D145" s="822" t="s">
        <v>7101</v>
      </c>
      <c r="E145" s="822" t="s">
        <v>6837</v>
      </c>
      <c r="F145" s="831"/>
      <c r="G145" s="831"/>
      <c r="H145" s="831"/>
      <c r="I145" s="831"/>
      <c r="J145" s="831">
        <v>0.16</v>
      </c>
      <c r="K145" s="831">
        <v>524.14</v>
      </c>
      <c r="L145" s="831">
        <v>1</v>
      </c>
      <c r="M145" s="831">
        <v>3275.875</v>
      </c>
      <c r="N145" s="831"/>
      <c r="O145" s="831"/>
      <c r="P145" s="827"/>
      <c r="Q145" s="832"/>
    </row>
    <row r="146" spans="1:17" ht="14.45" customHeight="1" x14ac:dyDescent="0.2">
      <c r="A146" s="821" t="s">
        <v>7084</v>
      </c>
      <c r="B146" s="822" t="s">
        <v>6831</v>
      </c>
      <c r="C146" s="822" t="s">
        <v>5340</v>
      </c>
      <c r="D146" s="822" t="s">
        <v>7102</v>
      </c>
      <c r="E146" s="822" t="s">
        <v>7103</v>
      </c>
      <c r="F146" s="831">
        <v>2</v>
      </c>
      <c r="G146" s="831">
        <v>1944.64</v>
      </c>
      <c r="H146" s="831">
        <v>0.73091653981319649</v>
      </c>
      <c r="I146" s="831">
        <v>972.32</v>
      </c>
      <c r="J146" s="831">
        <v>3</v>
      </c>
      <c r="K146" s="831">
        <v>2660.55</v>
      </c>
      <c r="L146" s="831">
        <v>1</v>
      </c>
      <c r="M146" s="831">
        <v>886.85</v>
      </c>
      <c r="N146" s="831">
        <v>4</v>
      </c>
      <c r="O146" s="831">
        <v>2863.64</v>
      </c>
      <c r="P146" s="827">
        <v>1.0763338407472138</v>
      </c>
      <c r="Q146" s="832">
        <v>715.91</v>
      </c>
    </row>
    <row r="147" spans="1:17" ht="14.45" customHeight="1" x14ac:dyDescent="0.2">
      <c r="A147" s="821" t="s">
        <v>7084</v>
      </c>
      <c r="B147" s="822" t="s">
        <v>6831</v>
      </c>
      <c r="C147" s="822" t="s">
        <v>5340</v>
      </c>
      <c r="D147" s="822" t="s">
        <v>7104</v>
      </c>
      <c r="E147" s="822" t="s">
        <v>7103</v>
      </c>
      <c r="F147" s="831"/>
      <c r="G147" s="831"/>
      <c r="H147" s="831"/>
      <c r="I147" s="831"/>
      <c r="J147" s="831">
        <v>1</v>
      </c>
      <c r="K147" s="831">
        <v>1408.42</v>
      </c>
      <c r="L147" s="831">
        <v>1</v>
      </c>
      <c r="M147" s="831">
        <v>1408.42</v>
      </c>
      <c r="N147" s="831"/>
      <c r="O147" s="831"/>
      <c r="P147" s="827"/>
      <c r="Q147" s="832"/>
    </row>
    <row r="148" spans="1:17" ht="14.45" customHeight="1" x14ac:dyDescent="0.2">
      <c r="A148" s="821" t="s">
        <v>7084</v>
      </c>
      <c r="B148" s="822" t="s">
        <v>6831</v>
      </c>
      <c r="C148" s="822" t="s">
        <v>5340</v>
      </c>
      <c r="D148" s="822" t="s">
        <v>7105</v>
      </c>
      <c r="E148" s="822" t="s">
        <v>7103</v>
      </c>
      <c r="F148" s="831">
        <v>1</v>
      </c>
      <c r="G148" s="831">
        <v>1601.95</v>
      </c>
      <c r="H148" s="831"/>
      <c r="I148" s="831">
        <v>1601.95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7084</v>
      </c>
      <c r="B149" s="822" t="s">
        <v>6831</v>
      </c>
      <c r="C149" s="822" t="s">
        <v>5340</v>
      </c>
      <c r="D149" s="822" t="s">
        <v>7106</v>
      </c>
      <c r="E149" s="822" t="s">
        <v>7103</v>
      </c>
      <c r="F149" s="831">
        <v>1</v>
      </c>
      <c r="G149" s="831">
        <v>1952.7</v>
      </c>
      <c r="H149" s="831"/>
      <c r="I149" s="831">
        <v>1952.7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7084</v>
      </c>
      <c r="B150" s="822" t="s">
        <v>6831</v>
      </c>
      <c r="C150" s="822" t="s">
        <v>5340</v>
      </c>
      <c r="D150" s="822" t="s">
        <v>7107</v>
      </c>
      <c r="E150" s="822" t="s">
        <v>7108</v>
      </c>
      <c r="F150" s="831"/>
      <c r="G150" s="831"/>
      <c r="H150" s="831"/>
      <c r="I150" s="831"/>
      <c r="J150" s="831">
        <v>1</v>
      </c>
      <c r="K150" s="831">
        <v>939.14</v>
      </c>
      <c r="L150" s="831">
        <v>1</v>
      </c>
      <c r="M150" s="831">
        <v>939.14</v>
      </c>
      <c r="N150" s="831"/>
      <c r="O150" s="831"/>
      <c r="P150" s="827"/>
      <c r="Q150" s="832"/>
    </row>
    <row r="151" spans="1:17" ht="14.45" customHeight="1" x14ac:dyDescent="0.2">
      <c r="A151" s="821" t="s">
        <v>7084</v>
      </c>
      <c r="B151" s="822" t="s">
        <v>6831</v>
      </c>
      <c r="C151" s="822" t="s">
        <v>5340</v>
      </c>
      <c r="D151" s="822" t="s">
        <v>7109</v>
      </c>
      <c r="E151" s="822" t="s">
        <v>7110</v>
      </c>
      <c r="F151" s="831">
        <v>1</v>
      </c>
      <c r="G151" s="831">
        <v>11000.14</v>
      </c>
      <c r="H151" s="831"/>
      <c r="I151" s="831">
        <v>11000.14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7084</v>
      </c>
      <c r="B152" s="822" t="s">
        <v>6831</v>
      </c>
      <c r="C152" s="822" t="s">
        <v>5340</v>
      </c>
      <c r="D152" s="822" t="s">
        <v>7111</v>
      </c>
      <c r="E152" s="822" t="s">
        <v>7103</v>
      </c>
      <c r="F152" s="831">
        <v>1</v>
      </c>
      <c r="G152" s="831">
        <v>1446.97</v>
      </c>
      <c r="H152" s="831"/>
      <c r="I152" s="831">
        <v>1446.97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7084</v>
      </c>
      <c r="B153" s="822" t="s">
        <v>6831</v>
      </c>
      <c r="C153" s="822" t="s">
        <v>5340</v>
      </c>
      <c r="D153" s="822" t="s">
        <v>7112</v>
      </c>
      <c r="E153" s="822" t="s">
        <v>7113</v>
      </c>
      <c r="F153" s="831">
        <v>2</v>
      </c>
      <c r="G153" s="831">
        <v>1946.05</v>
      </c>
      <c r="H153" s="831">
        <v>0.72446206537115632</v>
      </c>
      <c r="I153" s="831">
        <v>973.02499999999998</v>
      </c>
      <c r="J153" s="831">
        <v>3</v>
      </c>
      <c r="K153" s="831">
        <v>2686.2</v>
      </c>
      <c r="L153" s="831">
        <v>1</v>
      </c>
      <c r="M153" s="831">
        <v>895.4</v>
      </c>
      <c r="N153" s="831">
        <v>6</v>
      </c>
      <c r="O153" s="831">
        <v>4065.6000000000004</v>
      </c>
      <c r="P153" s="827">
        <v>1.5135135135135138</v>
      </c>
      <c r="Q153" s="832">
        <v>677.6</v>
      </c>
    </row>
    <row r="154" spans="1:17" ht="14.45" customHeight="1" x14ac:dyDescent="0.2">
      <c r="A154" s="821" t="s">
        <v>7084</v>
      </c>
      <c r="B154" s="822" t="s">
        <v>6831</v>
      </c>
      <c r="C154" s="822" t="s">
        <v>5340</v>
      </c>
      <c r="D154" s="822" t="s">
        <v>7114</v>
      </c>
      <c r="E154" s="822" t="s">
        <v>7115</v>
      </c>
      <c r="F154" s="831">
        <v>1</v>
      </c>
      <c r="G154" s="831">
        <v>858.52</v>
      </c>
      <c r="H154" s="831"/>
      <c r="I154" s="831">
        <v>858.52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7084</v>
      </c>
      <c r="B155" s="822" t="s">
        <v>6831</v>
      </c>
      <c r="C155" s="822" t="s">
        <v>5340</v>
      </c>
      <c r="D155" s="822" t="s">
        <v>7116</v>
      </c>
      <c r="E155" s="822" t="s">
        <v>7117</v>
      </c>
      <c r="F155" s="831">
        <v>2</v>
      </c>
      <c r="G155" s="831">
        <v>10518.46</v>
      </c>
      <c r="H155" s="831">
        <v>0.61222570222732609</v>
      </c>
      <c r="I155" s="831">
        <v>5259.23</v>
      </c>
      <c r="J155" s="831">
        <v>6</v>
      </c>
      <c r="K155" s="831">
        <v>17180.689999999999</v>
      </c>
      <c r="L155" s="831">
        <v>1</v>
      </c>
      <c r="M155" s="831">
        <v>2863.4483333333333</v>
      </c>
      <c r="N155" s="831">
        <v>4</v>
      </c>
      <c r="O155" s="831">
        <v>12542.08</v>
      </c>
      <c r="P155" s="827">
        <v>0.73001026152034643</v>
      </c>
      <c r="Q155" s="832">
        <v>3135.52</v>
      </c>
    </row>
    <row r="156" spans="1:17" ht="14.45" customHeight="1" x14ac:dyDescent="0.2">
      <c r="A156" s="821" t="s">
        <v>7084</v>
      </c>
      <c r="B156" s="822" t="s">
        <v>6831</v>
      </c>
      <c r="C156" s="822" t="s">
        <v>5340</v>
      </c>
      <c r="D156" s="822" t="s">
        <v>7118</v>
      </c>
      <c r="E156" s="822" t="s">
        <v>7119</v>
      </c>
      <c r="F156" s="831">
        <v>1</v>
      </c>
      <c r="G156" s="831">
        <v>888.06</v>
      </c>
      <c r="H156" s="831"/>
      <c r="I156" s="831">
        <v>888.06</v>
      </c>
      <c r="J156" s="831"/>
      <c r="K156" s="831"/>
      <c r="L156" s="831"/>
      <c r="M156" s="831"/>
      <c r="N156" s="831">
        <v>1</v>
      </c>
      <c r="O156" s="831">
        <v>687.17</v>
      </c>
      <c r="P156" s="827"/>
      <c r="Q156" s="832">
        <v>687.17</v>
      </c>
    </row>
    <row r="157" spans="1:17" ht="14.45" customHeight="1" x14ac:dyDescent="0.2">
      <c r="A157" s="821" t="s">
        <v>7084</v>
      </c>
      <c r="B157" s="822" t="s">
        <v>6831</v>
      </c>
      <c r="C157" s="822" t="s">
        <v>5340</v>
      </c>
      <c r="D157" s="822" t="s">
        <v>7120</v>
      </c>
      <c r="E157" s="822" t="s">
        <v>7121</v>
      </c>
      <c r="F157" s="831">
        <v>7</v>
      </c>
      <c r="G157" s="831">
        <v>27291.599999999999</v>
      </c>
      <c r="H157" s="831"/>
      <c r="I157" s="831">
        <v>3898.7999999999997</v>
      </c>
      <c r="J157" s="831"/>
      <c r="K157" s="831"/>
      <c r="L157" s="831"/>
      <c r="M157" s="831"/>
      <c r="N157" s="831">
        <v>1</v>
      </c>
      <c r="O157" s="831">
        <v>3108.45</v>
      </c>
      <c r="P157" s="827"/>
      <c r="Q157" s="832">
        <v>3108.45</v>
      </c>
    </row>
    <row r="158" spans="1:17" ht="14.45" customHeight="1" x14ac:dyDescent="0.2">
      <c r="A158" s="821" t="s">
        <v>7084</v>
      </c>
      <c r="B158" s="822" t="s">
        <v>6831</v>
      </c>
      <c r="C158" s="822" t="s">
        <v>5340</v>
      </c>
      <c r="D158" s="822" t="s">
        <v>7122</v>
      </c>
      <c r="E158" s="822" t="s">
        <v>7123</v>
      </c>
      <c r="F158" s="831">
        <v>8</v>
      </c>
      <c r="G158" s="831">
        <v>29156.639999999999</v>
      </c>
      <c r="H158" s="831">
        <v>0.59414346672535423</v>
      </c>
      <c r="I158" s="831">
        <v>3644.58</v>
      </c>
      <c r="J158" s="831">
        <v>15</v>
      </c>
      <c r="K158" s="831">
        <v>49073.4</v>
      </c>
      <c r="L158" s="831">
        <v>1</v>
      </c>
      <c r="M158" s="831">
        <v>3271.56</v>
      </c>
      <c r="N158" s="831">
        <v>7</v>
      </c>
      <c r="O158" s="831">
        <v>22280.52</v>
      </c>
      <c r="P158" s="827">
        <v>0.45402437980657545</v>
      </c>
      <c r="Q158" s="832">
        <v>3182.9314285714286</v>
      </c>
    </row>
    <row r="159" spans="1:17" ht="14.45" customHeight="1" x14ac:dyDescent="0.2">
      <c r="A159" s="821" t="s">
        <v>7084</v>
      </c>
      <c r="B159" s="822" t="s">
        <v>6831</v>
      </c>
      <c r="C159" s="822" t="s">
        <v>5340</v>
      </c>
      <c r="D159" s="822" t="s">
        <v>7124</v>
      </c>
      <c r="E159" s="822" t="s">
        <v>7125</v>
      </c>
      <c r="F159" s="831">
        <v>1</v>
      </c>
      <c r="G159" s="831">
        <v>1086.17</v>
      </c>
      <c r="H159" s="831"/>
      <c r="I159" s="831">
        <v>1086.17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7084</v>
      </c>
      <c r="B160" s="822" t="s">
        <v>6831</v>
      </c>
      <c r="C160" s="822" t="s">
        <v>5340</v>
      </c>
      <c r="D160" s="822" t="s">
        <v>7126</v>
      </c>
      <c r="E160" s="822" t="s">
        <v>7127</v>
      </c>
      <c r="F160" s="831">
        <v>2</v>
      </c>
      <c r="G160" s="831">
        <v>718.2</v>
      </c>
      <c r="H160" s="831">
        <v>0.74608879931852656</v>
      </c>
      <c r="I160" s="831">
        <v>359.1</v>
      </c>
      <c r="J160" s="831">
        <v>3</v>
      </c>
      <c r="K160" s="831">
        <v>962.62</v>
      </c>
      <c r="L160" s="831">
        <v>1</v>
      </c>
      <c r="M160" s="831">
        <v>320.87333333333333</v>
      </c>
      <c r="N160" s="831"/>
      <c r="O160" s="831"/>
      <c r="P160" s="827"/>
      <c r="Q160" s="832"/>
    </row>
    <row r="161" spans="1:17" ht="14.45" customHeight="1" x14ac:dyDescent="0.2">
      <c r="A161" s="821" t="s">
        <v>7084</v>
      </c>
      <c r="B161" s="822" t="s">
        <v>6831</v>
      </c>
      <c r="C161" s="822" t="s">
        <v>5340</v>
      </c>
      <c r="D161" s="822" t="s">
        <v>7128</v>
      </c>
      <c r="E161" s="822" t="s">
        <v>7129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411.4</v>
      </c>
      <c r="P161" s="827"/>
      <c r="Q161" s="832">
        <v>411.4</v>
      </c>
    </row>
    <row r="162" spans="1:17" ht="14.45" customHeight="1" x14ac:dyDescent="0.2">
      <c r="A162" s="821" t="s">
        <v>7084</v>
      </c>
      <c r="B162" s="822" t="s">
        <v>6831</v>
      </c>
      <c r="C162" s="822" t="s">
        <v>5340</v>
      </c>
      <c r="D162" s="822" t="s">
        <v>7130</v>
      </c>
      <c r="E162" s="822" t="s">
        <v>7131</v>
      </c>
      <c r="F162" s="831">
        <v>3</v>
      </c>
      <c r="G162" s="831">
        <v>50495.069999999992</v>
      </c>
      <c r="H162" s="831">
        <v>0.88521373424866923</v>
      </c>
      <c r="I162" s="831">
        <v>16831.689999999999</v>
      </c>
      <c r="J162" s="831">
        <v>4</v>
      </c>
      <c r="K162" s="831">
        <v>57042.8</v>
      </c>
      <c r="L162" s="831">
        <v>1</v>
      </c>
      <c r="M162" s="831">
        <v>14260.7</v>
      </c>
      <c r="N162" s="831">
        <v>4</v>
      </c>
      <c r="O162" s="831">
        <v>57043.6</v>
      </c>
      <c r="P162" s="827">
        <v>1.0000140245569993</v>
      </c>
      <c r="Q162" s="832">
        <v>14260.9</v>
      </c>
    </row>
    <row r="163" spans="1:17" ht="14.45" customHeight="1" x14ac:dyDescent="0.2">
      <c r="A163" s="821" t="s">
        <v>7084</v>
      </c>
      <c r="B163" s="822" t="s">
        <v>6831</v>
      </c>
      <c r="C163" s="822" t="s">
        <v>5340</v>
      </c>
      <c r="D163" s="822" t="s">
        <v>7132</v>
      </c>
      <c r="E163" s="822" t="s">
        <v>7133</v>
      </c>
      <c r="F163" s="831">
        <v>1</v>
      </c>
      <c r="G163" s="831">
        <v>5200.68</v>
      </c>
      <c r="H163" s="831"/>
      <c r="I163" s="831">
        <v>5200.68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7084</v>
      </c>
      <c r="B164" s="822" t="s">
        <v>6831</v>
      </c>
      <c r="C164" s="822" t="s">
        <v>5340</v>
      </c>
      <c r="D164" s="822" t="s">
        <v>7134</v>
      </c>
      <c r="E164" s="822" t="s">
        <v>7135</v>
      </c>
      <c r="F164" s="831">
        <v>4</v>
      </c>
      <c r="G164" s="831">
        <v>25365.040000000001</v>
      </c>
      <c r="H164" s="831">
        <v>1.8082521468727588</v>
      </c>
      <c r="I164" s="831">
        <v>6341.26</v>
      </c>
      <c r="J164" s="831">
        <v>4</v>
      </c>
      <c r="K164" s="831">
        <v>14027.380000000001</v>
      </c>
      <c r="L164" s="831">
        <v>1</v>
      </c>
      <c r="M164" s="831">
        <v>3506.8450000000003</v>
      </c>
      <c r="N164" s="831">
        <v>4</v>
      </c>
      <c r="O164" s="831">
        <v>14025.08</v>
      </c>
      <c r="P164" s="827">
        <v>0.99983603495449602</v>
      </c>
      <c r="Q164" s="832">
        <v>3506.27</v>
      </c>
    </row>
    <row r="165" spans="1:17" ht="14.45" customHeight="1" x14ac:dyDescent="0.2">
      <c r="A165" s="821" t="s">
        <v>7084</v>
      </c>
      <c r="B165" s="822" t="s">
        <v>6831</v>
      </c>
      <c r="C165" s="822" t="s">
        <v>5340</v>
      </c>
      <c r="D165" s="822" t="s">
        <v>7136</v>
      </c>
      <c r="E165" s="822" t="s">
        <v>7137</v>
      </c>
      <c r="F165" s="831">
        <v>2</v>
      </c>
      <c r="G165" s="831">
        <v>3568.02</v>
      </c>
      <c r="H165" s="831">
        <v>1.0333700185356811</v>
      </c>
      <c r="I165" s="831">
        <v>1784.01</v>
      </c>
      <c r="J165" s="831">
        <v>2</v>
      </c>
      <c r="K165" s="831">
        <v>3452.8</v>
      </c>
      <c r="L165" s="831">
        <v>1</v>
      </c>
      <c r="M165" s="831">
        <v>1726.4</v>
      </c>
      <c r="N165" s="831">
        <v>2</v>
      </c>
      <c r="O165" s="831">
        <v>3452.8</v>
      </c>
      <c r="P165" s="827">
        <v>1</v>
      </c>
      <c r="Q165" s="832">
        <v>1726.4</v>
      </c>
    </row>
    <row r="166" spans="1:17" ht="14.45" customHeight="1" x14ac:dyDescent="0.2">
      <c r="A166" s="821" t="s">
        <v>7084</v>
      </c>
      <c r="B166" s="822" t="s">
        <v>6831</v>
      </c>
      <c r="C166" s="822" t="s">
        <v>5340</v>
      </c>
      <c r="D166" s="822" t="s">
        <v>7138</v>
      </c>
      <c r="E166" s="822" t="s">
        <v>7139</v>
      </c>
      <c r="F166" s="831">
        <v>1</v>
      </c>
      <c r="G166" s="831">
        <v>3106.5</v>
      </c>
      <c r="H166" s="831"/>
      <c r="I166" s="831">
        <v>3106.5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7084</v>
      </c>
      <c r="B167" s="822" t="s">
        <v>6831</v>
      </c>
      <c r="C167" s="822" t="s">
        <v>5340</v>
      </c>
      <c r="D167" s="822" t="s">
        <v>7140</v>
      </c>
      <c r="E167" s="822" t="s">
        <v>7141</v>
      </c>
      <c r="F167" s="831">
        <v>2</v>
      </c>
      <c r="G167" s="831">
        <v>761.72</v>
      </c>
      <c r="H167" s="831"/>
      <c r="I167" s="831">
        <v>380.86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7084</v>
      </c>
      <c r="B168" s="822" t="s">
        <v>6831</v>
      </c>
      <c r="C168" s="822" t="s">
        <v>5340</v>
      </c>
      <c r="D168" s="822" t="s">
        <v>7142</v>
      </c>
      <c r="E168" s="822" t="s">
        <v>7143</v>
      </c>
      <c r="F168" s="831">
        <v>2</v>
      </c>
      <c r="G168" s="831">
        <v>6357.26</v>
      </c>
      <c r="H168" s="831">
        <v>0.66666666666666674</v>
      </c>
      <c r="I168" s="831">
        <v>3178.63</v>
      </c>
      <c r="J168" s="831">
        <v>3</v>
      </c>
      <c r="K168" s="831">
        <v>9535.89</v>
      </c>
      <c r="L168" s="831">
        <v>1</v>
      </c>
      <c r="M168" s="831">
        <v>3178.6299999999997</v>
      </c>
      <c r="N168" s="831"/>
      <c r="O168" s="831"/>
      <c r="P168" s="827"/>
      <c r="Q168" s="832"/>
    </row>
    <row r="169" spans="1:17" ht="14.45" customHeight="1" x14ac:dyDescent="0.2">
      <c r="A169" s="821" t="s">
        <v>7084</v>
      </c>
      <c r="B169" s="822" t="s">
        <v>6831</v>
      </c>
      <c r="C169" s="822" t="s">
        <v>5340</v>
      </c>
      <c r="D169" s="822" t="s">
        <v>7144</v>
      </c>
      <c r="E169" s="822" t="s">
        <v>7145</v>
      </c>
      <c r="F169" s="831">
        <v>1</v>
      </c>
      <c r="G169" s="831">
        <v>1932.09</v>
      </c>
      <c r="H169" s="831"/>
      <c r="I169" s="831">
        <v>1932.09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7084</v>
      </c>
      <c r="B170" s="822" t="s">
        <v>6831</v>
      </c>
      <c r="C170" s="822" t="s">
        <v>5340</v>
      </c>
      <c r="D170" s="822" t="s">
        <v>7146</v>
      </c>
      <c r="E170" s="822" t="s">
        <v>7147</v>
      </c>
      <c r="F170" s="831"/>
      <c r="G170" s="831"/>
      <c r="H170" s="831"/>
      <c r="I170" s="831"/>
      <c r="J170" s="831">
        <v>1</v>
      </c>
      <c r="K170" s="831">
        <v>7840.8</v>
      </c>
      <c r="L170" s="831">
        <v>1</v>
      </c>
      <c r="M170" s="831">
        <v>7840.8</v>
      </c>
      <c r="N170" s="831"/>
      <c r="O170" s="831"/>
      <c r="P170" s="827"/>
      <c r="Q170" s="832"/>
    </row>
    <row r="171" spans="1:17" ht="14.45" customHeight="1" x14ac:dyDescent="0.2">
      <c r="A171" s="821" t="s">
        <v>7084</v>
      </c>
      <c r="B171" s="822" t="s">
        <v>6831</v>
      </c>
      <c r="C171" s="822" t="s">
        <v>5340</v>
      </c>
      <c r="D171" s="822" t="s">
        <v>7148</v>
      </c>
      <c r="E171" s="822" t="s">
        <v>7149</v>
      </c>
      <c r="F171" s="831">
        <v>1</v>
      </c>
      <c r="G171" s="831">
        <v>7763.29</v>
      </c>
      <c r="H171" s="831"/>
      <c r="I171" s="831">
        <v>7763.29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7084</v>
      </c>
      <c r="B172" s="822" t="s">
        <v>6831</v>
      </c>
      <c r="C172" s="822" t="s">
        <v>5340</v>
      </c>
      <c r="D172" s="822" t="s">
        <v>7150</v>
      </c>
      <c r="E172" s="822" t="s">
        <v>7151</v>
      </c>
      <c r="F172" s="831"/>
      <c r="G172" s="831"/>
      <c r="H172" s="831"/>
      <c r="I172" s="831"/>
      <c r="J172" s="831"/>
      <c r="K172" s="831"/>
      <c r="L172" s="831"/>
      <c r="M172" s="831"/>
      <c r="N172" s="831">
        <v>3</v>
      </c>
      <c r="O172" s="831">
        <v>2077.17</v>
      </c>
      <c r="P172" s="827"/>
      <c r="Q172" s="832">
        <v>692.39</v>
      </c>
    </row>
    <row r="173" spans="1:17" ht="14.45" customHeight="1" x14ac:dyDescent="0.2">
      <c r="A173" s="821" t="s">
        <v>7084</v>
      </c>
      <c r="B173" s="822" t="s">
        <v>6831</v>
      </c>
      <c r="C173" s="822" t="s">
        <v>4959</v>
      </c>
      <c r="D173" s="822" t="s">
        <v>7152</v>
      </c>
      <c r="E173" s="822" t="s">
        <v>7153</v>
      </c>
      <c r="F173" s="831">
        <v>6</v>
      </c>
      <c r="G173" s="831">
        <v>1284</v>
      </c>
      <c r="H173" s="831">
        <v>1.1944186046511629</v>
      </c>
      <c r="I173" s="831">
        <v>214</v>
      </c>
      <c r="J173" s="831">
        <v>5</v>
      </c>
      <c r="K173" s="831">
        <v>1075</v>
      </c>
      <c r="L173" s="831">
        <v>1</v>
      </c>
      <c r="M173" s="831">
        <v>215</v>
      </c>
      <c r="N173" s="831">
        <v>2</v>
      </c>
      <c r="O173" s="831">
        <v>432</v>
      </c>
      <c r="P173" s="827">
        <v>0.4018604651162791</v>
      </c>
      <c r="Q173" s="832">
        <v>216</v>
      </c>
    </row>
    <row r="174" spans="1:17" ht="14.45" customHeight="1" x14ac:dyDescent="0.2">
      <c r="A174" s="821" t="s">
        <v>7084</v>
      </c>
      <c r="B174" s="822" t="s">
        <v>6831</v>
      </c>
      <c r="C174" s="822" t="s">
        <v>4959</v>
      </c>
      <c r="D174" s="822" t="s">
        <v>7154</v>
      </c>
      <c r="E174" s="822" t="s">
        <v>7155</v>
      </c>
      <c r="F174" s="831">
        <v>27</v>
      </c>
      <c r="G174" s="831">
        <v>4185</v>
      </c>
      <c r="H174" s="831">
        <v>1.0318047337278107</v>
      </c>
      <c r="I174" s="831">
        <v>155</v>
      </c>
      <c r="J174" s="831">
        <v>26</v>
      </c>
      <c r="K174" s="831">
        <v>4056</v>
      </c>
      <c r="L174" s="831">
        <v>1</v>
      </c>
      <c r="M174" s="831">
        <v>156</v>
      </c>
      <c r="N174" s="831">
        <v>22</v>
      </c>
      <c r="O174" s="831">
        <v>3454</v>
      </c>
      <c r="P174" s="827">
        <v>0.85157790927021693</v>
      </c>
      <c r="Q174" s="832">
        <v>157</v>
      </c>
    </row>
    <row r="175" spans="1:17" ht="14.45" customHeight="1" x14ac:dyDescent="0.2">
      <c r="A175" s="821" t="s">
        <v>7084</v>
      </c>
      <c r="B175" s="822" t="s">
        <v>6831</v>
      </c>
      <c r="C175" s="822" t="s">
        <v>4959</v>
      </c>
      <c r="D175" s="822" t="s">
        <v>7156</v>
      </c>
      <c r="E175" s="822" t="s">
        <v>7157</v>
      </c>
      <c r="F175" s="831">
        <v>37</v>
      </c>
      <c r="G175" s="831">
        <v>6919</v>
      </c>
      <c r="H175" s="831">
        <v>0.65719984802431608</v>
      </c>
      <c r="I175" s="831">
        <v>187</v>
      </c>
      <c r="J175" s="831">
        <v>56</v>
      </c>
      <c r="K175" s="831">
        <v>10528</v>
      </c>
      <c r="L175" s="831">
        <v>1</v>
      </c>
      <c r="M175" s="831">
        <v>188</v>
      </c>
      <c r="N175" s="831">
        <v>41</v>
      </c>
      <c r="O175" s="831">
        <v>7749</v>
      </c>
      <c r="P175" s="827">
        <v>0.73603723404255317</v>
      </c>
      <c r="Q175" s="832">
        <v>189</v>
      </c>
    </row>
    <row r="176" spans="1:17" ht="14.45" customHeight="1" x14ac:dyDescent="0.2">
      <c r="A176" s="821" t="s">
        <v>7084</v>
      </c>
      <c r="B176" s="822" t="s">
        <v>6831</v>
      </c>
      <c r="C176" s="822" t="s">
        <v>4959</v>
      </c>
      <c r="D176" s="822" t="s">
        <v>7158</v>
      </c>
      <c r="E176" s="822" t="s">
        <v>7159</v>
      </c>
      <c r="F176" s="831">
        <v>607</v>
      </c>
      <c r="G176" s="831">
        <v>77696</v>
      </c>
      <c r="H176" s="831">
        <v>1.0004893249890545</v>
      </c>
      <c r="I176" s="831">
        <v>128</v>
      </c>
      <c r="J176" s="831">
        <v>602</v>
      </c>
      <c r="K176" s="831">
        <v>77658</v>
      </c>
      <c r="L176" s="831">
        <v>1</v>
      </c>
      <c r="M176" s="831">
        <v>129</v>
      </c>
      <c r="N176" s="831">
        <v>676</v>
      </c>
      <c r="O176" s="831">
        <v>87880</v>
      </c>
      <c r="P176" s="827">
        <v>1.13162842205568</v>
      </c>
      <c r="Q176" s="832">
        <v>130</v>
      </c>
    </row>
    <row r="177" spans="1:17" ht="14.45" customHeight="1" x14ac:dyDescent="0.2">
      <c r="A177" s="821" t="s">
        <v>7084</v>
      </c>
      <c r="B177" s="822" t="s">
        <v>6831</v>
      </c>
      <c r="C177" s="822" t="s">
        <v>4959</v>
      </c>
      <c r="D177" s="822" t="s">
        <v>7160</v>
      </c>
      <c r="E177" s="822" t="s">
        <v>7161</v>
      </c>
      <c r="F177" s="831">
        <v>1530</v>
      </c>
      <c r="G177" s="831">
        <v>342720</v>
      </c>
      <c r="H177" s="831">
        <v>0.9055885850178359</v>
      </c>
      <c r="I177" s="831">
        <v>224</v>
      </c>
      <c r="J177" s="831">
        <v>1682</v>
      </c>
      <c r="K177" s="831">
        <v>378450</v>
      </c>
      <c r="L177" s="831">
        <v>1</v>
      </c>
      <c r="M177" s="831">
        <v>225</v>
      </c>
      <c r="N177" s="831">
        <v>1173</v>
      </c>
      <c r="O177" s="831">
        <v>265098</v>
      </c>
      <c r="P177" s="827">
        <v>0.70048355132778439</v>
      </c>
      <c r="Q177" s="832">
        <v>226</v>
      </c>
    </row>
    <row r="178" spans="1:17" ht="14.45" customHeight="1" x14ac:dyDescent="0.2">
      <c r="A178" s="821" t="s">
        <v>7084</v>
      </c>
      <c r="B178" s="822" t="s">
        <v>6831</v>
      </c>
      <c r="C178" s="822" t="s">
        <v>4959</v>
      </c>
      <c r="D178" s="822" t="s">
        <v>7162</v>
      </c>
      <c r="E178" s="822" t="s">
        <v>7163</v>
      </c>
      <c r="F178" s="831">
        <v>20</v>
      </c>
      <c r="G178" s="831">
        <v>4480</v>
      </c>
      <c r="H178" s="831">
        <v>0.60336700336700333</v>
      </c>
      <c r="I178" s="831">
        <v>224</v>
      </c>
      <c r="J178" s="831">
        <v>33</v>
      </c>
      <c r="K178" s="831">
        <v>7425</v>
      </c>
      <c r="L178" s="831">
        <v>1</v>
      </c>
      <c r="M178" s="831">
        <v>225</v>
      </c>
      <c r="N178" s="831">
        <v>25</v>
      </c>
      <c r="O178" s="831">
        <v>5650</v>
      </c>
      <c r="P178" s="827">
        <v>0.76094276094276092</v>
      </c>
      <c r="Q178" s="832">
        <v>226</v>
      </c>
    </row>
    <row r="179" spans="1:17" ht="14.45" customHeight="1" x14ac:dyDescent="0.2">
      <c r="A179" s="821" t="s">
        <v>7084</v>
      </c>
      <c r="B179" s="822" t="s">
        <v>6831</v>
      </c>
      <c r="C179" s="822" t="s">
        <v>4959</v>
      </c>
      <c r="D179" s="822" t="s">
        <v>7164</v>
      </c>
      <c r="E179" s="822" t="s">
        <v>7165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357</v>
      </c>
      <c r="P179" s="827"/>
      <c r="Q179" s="832">
        <v>357</v>
      </c>
    </row>
    <row r="180" spans="1:17" ht="14.45" customHeight="1" x14ac:dyDescent="0.2">
      <c r="A180" s="821" t="s">
        <v>7084</v>
      </c>
      <c r="B180" s="822" t="s">
        <v>6831</v>
      </c>
      <c r="C180" s="822" t="s">
        <v>4959</v>
      </c>
      <c r="D180" s="822" t="s">
        <v>7166</v>
      </c>
      <c r="E180" s="822" t="s">
        <v>7167</v>
      </c>
      <c r="F180" s="831">
        <v>9</v>
      </c>
      <c r="G180" s="831">
        <v>2034</v>
      </c>
      <c r="H180" s="831">
        <v>1.2800503461296413</v>
      </c>
      <c r="I180" s="831">
        <v>226</v>
      </c>
      <c r="J180" s="831">
        <v>7</v>
      </c>
      <c r="K180" s="831">
        <v>1589</v>
      </c>
      <c r="L180" s="831">
        <v>1</v>
      </c>
      <c r="M180" s="831">
        <v>227</v>
      </c>
      <c r="N180" s="831">
        <v>3</v>
      </c>
      <c r="O180" s="831">
        <v>684</v>
      </c>
      <c r="P180" s="827">
        <v>0.4304594084329767</v>
      </c>
      <c r="Q180" s="832">
        <v>228</v>
      </c>
    </row>
    <row r="181" spans="1:17" ht="14.45" customHeight="1" x14ac:dyDescent="0.2">
      <c r="A181" s="821" t="s">
        <v>7084</v>
      </c>
      <c r="B181" s="822" t="s">
        <v>6831</v>
      </c>
      <c r="C181" s="822" t="s">
        <v>4959</v>
      </c>
      <c r="D181" s="822" t="s">
        <v>7168</v>
      </c>
      <c r="E181" s="822" t="s">
        <v>7169</v>
      </c>
      <c r="F181" s="831"/>
      <c r="G181" s="831"/>
      <c r="H181" s="831"/>
      <c r="I181" s="831"/>
      <c r="J181" s="831">
        <v>1</v>
      </c>
      <c r="K181" s="831">
        <v>354</v>
      </c>
      <c r="L181" s="831">
        <v>1</v>
      </c>
      <c r="M181" s="831">
        <v>354</v>
      </c>
      <c r="N181" s="831">
        <v>2</v>
      </c>
      <c r="O181" s="831">
        <v>712</v>
      </c>
      <c r="P181" s="827">
        <v>2.0112994350282487</v>
      </c>
      <c r="Q181" s="832">
        <v>356</v>
      </c>
    </row>
    <row r="182" spans="1:17" ht="14.45" customHeight="1" x14ac:dyDescent="0.2">
      <c r="A182" s="821" t="s">
        <v>7084</v>
      </c>
      <c r="B182" s="822" t="s">
        <v>6831</v>
      </c>
      <c r="C182" s="822" t="s">
        <v>4959</v>
      </c>
      <c r="D182" s="822" t="s">
        <v>7170</v>
      </c>
      <c r="E182" s="822" t="s">
        <v>7171</v>
      </c>
      <c r="F182" s="831">
        <v>4</v>
      </c>
      <c r="G182" s="831">
        <v>16664</v>
      </c>
      <c r="H182" s="831">
        <v>0.99832254972441892</v>
      </c>
      <c r="I182" s="831">
        <v>4166</v>
      </c>
      <c r="J182" s="831">
        <v>4</v>
      </c>
      <c r="K182" s="831">
        <v>16692</v>
      </c>
      <c r="L182" s="831">
        <v>1</v>
      </c>
      <c r="M182" s="831">
        <v>4173</v>
      </c>
      <c r="N182" s="831">
        <v>2</v>
      </c>
      <c r="O182" s="831">
        <v>8358</v>
      </c>
      <c r="P182" s="827">
        <v>0.50071890726096335</v>
      </c>
      <c r="Q182" s="832">
        <v>4179</v>
      </c>
    </row>
    <row r="183" spans="1:17" ht="14.45" customHeight="1" x14ac:dyDescent="0.2">
      <c r="A183" s="821" t="s">
        <v>7084</v>
      </c>
      <c r="B183" s="822" t="s">
        <v>6831</v>
      </c>
      <c r="C183" s="822" t="s">
        <v>4959</v>
      </c>
      <c r="D183" s="822" t="s">
        <v>7172</v>
      </c>
      <c r="E183" s="822" t="s">
        <v>7173</v>
      </c>
      <c r="F183" s="831">
        <v>8</v>
      </c>
      <c r="G183" s="831">
        <v>30896</v>
      </c>
      <c r="H183" s="831">
        <v>0.88773956268137799</v>
      </c>
      <c r="I183" s="831">
        <v>3862</v>
      </c>
      <c r="J183" s="831">
        <v>9</v>
      </c>
      <c r="K183" s="831">
        <v>34803</v>
      </c>
      <c r="L183" s="831">
        <v>1</v>
      </c>
      <c r="M183" s="831">
        <v>3867</v>
      </c>
      <c r="N183" s="831">
        <v>8</v>
      </c>
      <c r="O183" s="831">
        <v>30968</v>
      </c>
      <c r="P183" s="827">
        <v>0.88980834985489754</v>
      </c>
      <c r="Q183" s="832">
        <v>3871</v>
      </c>
    </row>
    <row r="184" spans="1:17" ht="14.45" customHeight="1" x14ac:dyDescent="0.2">
      <c r="A184" s="821" t="s">
        <v>7084</v>
      </c>
      <c r="B184" s="822" t="s">
        <v>6831</v>
      </c>
      <c r="C184" s="822" t="s">
        <v>4959</v>
      </c>
      <c r="D184" s="822" t="s">
        <v>7174</v>
      </c>
      <c r="E184" s="822" t="s">
        <v>7175</v>
      </c>
      <c r="F184" s="831">
        <v>2</v>
      </c>
      <c r="G184" s="831">
        <v>10424</v>
      </c>
      <c r="H184" s="831"/>
      <c r="I184" s="831">
        <v>5212</v>
      </c>
      <c r="J184" s="831"/>
      <c r="K184" s="831"/>
      <c r="L184" s="831"/>
      <c r="M184" s="831"/>
      <c r="N184" s="831">
        <v>1</v>
      </c>
      <c r="O184" s="831">
        <v>5225</v>
      </c>
      <c r="P184" s="827"/>
      <c r="Q184" s="832">
        <v>5225</v>
      </c>
    </row>
    <row r="185" spans="1:17" ht="14.45" customHeight="1" x14ac:dyDescent="0.2">
      <c r="A185" s="821" t="s">
        <v>7084</v>
      </c>
      <c r="B185" s="822" t="s">
        <v>6831</v>
      </c>
      <c r="C185" s="822" t="s">
        <v>4959</v>
      </c>
      <c r="D185" s="822" t="s">
        <v>7176</v>
      </c>
      <c r="E185" s="822" t="s">
        <v>7177</v>
      </c>
      <c r="F185" s="831">
        <v>1</v>
      </c>
      <c r="G185" s="831">
        <v>7928</v>
      </c>
      <c r="H185" s="831"/>
      <c r="I185" s="831">
        <v>7928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7084</v>
      </c>
      <c r="B186" s="822" t="s">
        <v>6831</v>
      </c>
      <c r="C186" s="822" t="s">
        <v>4959</v>
      </c>
      <c r="D186" s="822" t="s">
        <v>7178</v>
      </c>
      <c r="E186" s="822" t="s">
        <v>7179</v>
      </c>
      <c r="F186" s="831">
        <v>21</v>
      </c>
      <c r="G186" s="831">
        <v>27174</v>
      </c>
      <c r="H186" s="831">
        <v>1.3094641480339244</v>
      </c>
      <c r="I186" s="831">
        <v>1294</v>
      </c>
      <c r="J186" s="831">
        <v>16</v>
      </c>
      <c r="K186" s="831">
        <v>20752</v>
      </c>
      <c r="L186" s="831">
        <v>1</v>
      </c>
      <c r="M186" s="831">
        <v>1297</v>
      </c>
      <c r="N186" s="831">
        <v>17</v>
      </c>
      <c r="O186" s="831">
        <v>22083</v>
      </c>
      <c r="P186" s="827">
        <v>1.064138396299152</v>
      </c>
      <c r="Q186" s="832">
        <v>1299</v>
      </c>
    </row>
    <row r="187" spans="1:17" ht="14.45" customHeight="1" x14ac:dyDescent="0.2">
      <c r="A187" s="821" t="s">
        <v>7084</v>
      </c>
      <c r="B187" s="822" t="s">
        <v>6831</v>
      </c>
      <c r="C187" s="822" t="s">
        <v>4959</v>
      </c>
      <c r="D187" s="822" t="s">
        <v>7180</v>
      </c>
      <c r="E187" s="822" t="s">
        <v>7181</v>
      </c>
      <c r="F187" s="831">
        <v>5</v>
      </c>
      <c r="G187" s="831">
        <v>5890</v>
      </c>
      <c r="H187" s="831">
        <v>0.99830508474576274</v>
      </c>
      <c r="I187" s="831">
        <v>1178</v>
      </c>
      <c r="J187" s="831">
        <v>5</v>
      </c>
      <c r="K187" s="831">
        <v>5900</v>
      </c>
      <c r="L187" s="831">
        <v>1</v>
      </c>
      <c r="M187" s="831">
        <v>1180</v>
      </c>
      <c r="N187" s="831">
        <v>5</v>
      </c>
      <c r="O187" s="831">
        <v>5910</v>
      </c>
      <c r="P187" s="827">
        <v>1.0016949152542374</v>
      </c>
      <c r="Q187" s="832">
        <v>1182</v>
      </c>
    </row>
    <row r="188" spans="1:17" ht="14.45" customHeight="1" x14ac:dyDescent="0.2">
      <c r="A188" s="821" t="s">
        <v>7084</v>
      </c>
      <c r="B188" s="822" t="s">
        <v>6831</v>
      </c>
      <c r="C188" s="822" t="s">
        <v>4959</v>
      </c>
      <c r="D188" s="822" t="s">
        <v>7182</v>
      </c>
      <c r="E188" s="822" t="s">
        <v>7183</v>
      </c>
      <c r="F188" s="831">
        <v>34</v>
      </c>
      <c r="G188" s="831">
        <v>175372</v>
      </c>
      <c r="H188" s="831">
        <v>1.1715052973319617</v>
      </c>
      <c r="I188" s="831">
        <v>5158</v>
      </c>
      <c r="J188" s="831">
        <v>29</v>
      </c>
      <c r="K188" s="831">
        <v>149698</v>
      </c>
      <c r="L188" s="831">
        <v>1</v>
      </c>
      <c r="M188" s="831">
        <v>5162</v>
      </c>
      <c r="N188" s="831">
        <v>16</v>
      </c>
      <c r="O188" s="831">
        <v>82656</v>
      </c>
      <c r="P188" s="827">
        <v>0.55215166535291049</v>
      </c>
      <c r="Q188" s="832">
        <v>5166</v>
      </c>
    </row>
    <row r="189" spans="1:17" ht="14.45" customHeight="1" x14ac:dyDescent="0.2">
      <c r="A189" s="821" t="s">
        <v>7084</v>
      </c>
      <c r="B189" s="822" t="s">
        <v>6831</v>
      </c>
      <c r="C189" s="822" t="s">
        <v>4959</v>
      </c>
      <c r="D189" s="822" t="s">
        <v>7184</v>
      </c>
      <c r="E189" s="822" t="s">
        <v>7185</v>
      </c>
      <c r="F189" s="831">
        <v>3</v>
      </c>
      <c r="G189" s="831">
        <v>2406</v>
      </c>
      <c r="H189" s="831">
        <v>2.9777227722772279</v>
      </c>
      <c r="I189" s="831">
        <v>802</v>
      </c>
      <c r="J189" s="831">
        <v>1</v>
      </c>
      <c r="K189" s="831">
        <v>808</v>
      </c>
      <c r="L189" s="831">
        <v>1</v>
      </c>
      <c r="M189" s="831">
        <v>808</v>
      </c>
      <c r="N189" s="831">
        <v>2</v>
      </c>
      <c r="O189" s="831">
        <v>1626</v>
      </c>
      <c r="P189" s="827">
        <v>2.0123762376237622</v>
      </c>
      <c r="Q189" s="832">
        <v>813</v>
      </c>
    </row>
    <row r="190" spans="1:17" ht="14.45" customHeight="1" x14ac:dyDescent="0.2">
      <c r="A190" s="821" t="s">
        <v>7084</v>
      </c>
      <c r="B190" s="822" t="s">
        <v>6831</v>
      </c>
      <c r="C190" s="822" t="s">
        <v>4959</v>
      </c>
      <c r="D190" s="822" t="s">
        <v>7186</v>
      </c>
      <c r="E190" s="822" t="s">
        <v>7187</v>
      </c>
      <c r="F190" s="831">
        <v>630</v>
      </c>
      <c r="G190" s="831">
        <v>112140</v>
      </c>
      <c r="H190" s="831">
        <v>0.91456999551441509</v>
      </c>
      <c r="I190" s="831">
        <v>178</v>
      </c>
      <c r="J190" s="831">
        <v>685</v>
      </c>
      <c r="K190" s="831">
        <v>122615</v>
      </c>
      <c r="L190" s="831">
        <v>1</v>
      </c>
      <c r="M190" s="831">
        <v>179</v>
      </c>
      <c r="N190" s="831">
        <v>591</v>
      </c>
      <c r="O190" s="831">
        <v>106380</v>
      </c>
      <c r="P190" s="827">
        <v>0.86759368755861843</v>
      </c>
      <c r="Q190" s="832">
        <v>180</v>
      </c>
    </row>
    <row r="191" spans="1:17" ht="14.45" customHeight="1" x14ac:dyDescent="0.2">
      <c r="A191" s="821" t="s">
        <v>7084</v>
      </c>
      <c r="B191" s="822" t="s">
        <v>6831</v>
      </c>
      <c r="C191" s="822" t="s">
        <v>4959</v>
      </c>
      <c r="D191" s="822" t="s">
        <v>7188</v>
      </c>
      <c r="E191" s="822" t="s">
        <v>7189</v>
      </c>
      <c r="F191" s="831">
        <v>310</v>
      </c>
      <c r="G191" s="831">
        <v>635500</v>
      </c>
      <c r="H191" s="831">
        <v>0.88950288616042683</v>
      </c>
      <c r="I191" s="831">
        <v>2050</v>
      </c>
      <c r="J191" s="831">
        <v>348</v>
      </c>
      <c r="K191" s="831">
        <v>714444</v>
      </c>
      <c r="L191" s="831">
        <v>1</v>
      </c>
      <c r="M191" s="831">
        <v>2053</v>
      </c>
      <c r="N191" s="831">
        <v>233</v>
      </c>
      <c r="O191" s="831">
        <v>479048</v>
      </c>
      <c r="P191" s="827">
        <v>0.67051861307534255</v>
      </c>
      <c r="Q191" s="832">
        <v>2056</v>
      </c>
    </row>
    <row r="192" spans="1:17" ht="14.45" customHeight="1" x14ac:dyDescent="0.2">
      <c r="A192" s="821" t="s">
        <v>7084</v>
      </c>
      <c r="B192" s="822" t="s">
        <v>6831</v>
      </c>
      <c r="C192" s="822" t="s">
        <v>4959</v>
      </c>
      <c r="D192" s="822" t="s">
        <v>7190</v>
      </c>
      <c r="E192" s="822" t="s">
        <v>7191</v>
      </c>
      <c r="F192" s="831">
        <v>2</v>
      </c>
      <c r="G192" s="831">
        <v>5474</v>
      </c>
      <c r="H192" s="831">
        <v>0.66593673965936739</v>
      </c>
      <c r="I192" s="831">
        <v>2737</v>
      </c>
      <c r="J192" s="831">
        <v>3</v>
      </c>
      <c r="K192" s="831">
        <v>8220</v>
      </c>
      <c r="L192" s="831">
        <v>1</v>
      </c>
      <c r="M192" s="831">
        <v>2740</v>
      </c>
      <c r="N192" s="831"/>
      <c r="O192" s="831"/>
      <c r="P192" s="827"/>
      <c r="Q192" s="832"/>
    </row>
    <row r="193" spans="1:17" ht="14.45" customHeight="1" x14ac:dyDescent="0.2">
      <c r="A193" s="821" t="s">
        <v>7084</v>
      </c>
      <c r="B193" s="822" t="s">
        <v>6831</v>
      </c>
      <c r="C193" s="822" t="s">
        <v>4959</v>
      </c>
      <c r="D193" s="822" t="s">
        <v>7192</v>
      </c>
      <c r="E193" s="822" t="s">
        <v>7193</v>
      </c>
      <c r="F193" s="831">
        <v>2</v>
      </c>
      <c r="G193" s="831">
        <v>10540</v>
      </c>
      <c r="H193" s="831">
        <v>0.66616104158766276</v>
      </c>
      <c r="I193" s="831">
        <v>5270</v>
      </c>
      <c r="J193" s="831">
        <v>3</v>
      </c>
      <c r="K193" s="831">
        <v>15822</v>
      </c>
      <c r="L193" s="831">
        <v>1</v>
      </c>
      <c r="M193" s="831">
        <v>5274</v>
      </c>
      <c r="N193" s="831"/>
      <c r="O193" s="831"/>
      <c r="P193" s="827"/>
      <c r="Q193" s="832"/>
    </row>
    <row r="194" spans="1:17" ht="14.45" customHeight="1" x14ac:dyDescent="0.2">
      <c r="A194" s="821" t="s">
        <v>7084</v>
      </c>
      <c r="B194" s="822" t="s">
        <v>6831</v>
      </c>
      <c r="C194" s="822" t="s">
        <v>4959</v>
      </c>
      <c r="D194" s="822" t="s">
        <v>7194</v>
      </c>
      <c r="E194" s="822" t="s">
        <v>7195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680</v>
      </c>
      <c r="P194" s="827"/>
      <c r="Q194" s="832">
        <v>680</v>
      </c>
    </row>
    <row r="195" spans="1:17" ht="14.45" customHeight="1" x14ac:dyDescent="0.2">
      <c r="A195" s="821" t="s">
        <v>7084</v>
      </c>
      <c r="B195" s="822" t="s">
        <v>6831</v>
      </c>
      <c r="C195" s="822" t="s">
        <v>4959</v>
      </c>
      <c r="D195" s="822" t="s">
        <v>7196</v>
      </c>
      <c r="E195" s="822" t="s">
        <v>7197</v>
      </c>
      <c r="F195" s="831">
        <v>223</v>
      </c>
      <c r="G195" s="831">
        <v>34565</v>
      </c>
      <c r="H195" s="831">
        <v>0.7101619000657462</v>
      </c>
      <c r="I195" s="831">
        <v>155</v>
      </c>
      <c r="J195" s="831">
        <v>312</v>
      </c>
      <c r="K195" s="831">
        <v>48672</v>
      </c>
      <c r="L195" s="831">
        <v>1</v>
      </c>
      <c r="M195" s="831">
        <v>156</v>
      </c>
      <c r="N195" s="831">
        <v>194</v>
      </c>
      <c r="O195" s="831">
        <v>30458</v>
      </c>
      <c r="P195" s="827">
        <v>0.62578073635765941</v>
      </c>
      <c r="Q195" s="832">
        <v>157</v>
      </c>
    </row>
    <row r="196" spans="1:17" ht="14.45" customHeight="1" x14ac:dyDescent="0.2">
      <c r="A196" s="821" t="s">
        <v>7084</v>
      </c>
      <c r="B196" s="822" t="s">
        <v>6831</v>
      </c>
      <c r="C196" s="822" t="s">
        <v>4959</v>
      </c>
      <c r="D196" s="822" t="s">
        <v>7198</v>
      </c>
      <c r="E196" s="822" t="s">
        <v>7199</v>
      </c>
      <c r="F196" s="831">
        <v>223</v>
      </c>
      <c r="G196" s="831">
        <v>44600</v>
      </c>
      <c r="H196" s="831">
        <v>1.0466535248286868</v>
      </c>
      <c r="I196" s="831">
        <v>200</v>
      </c>
      <c r="J196" s="831">
        <v>212</v>
      </c>
      <c r="K196" s="831">
        <v>42612</v>
      </c>
      <c r="L196" s="831">
        <v>1</v>
      </c>
      <c r="M196" s="831">
        <v>201</v>
      </c>
      <c r="N196" s="831">
        <v>176</v>
      </c>
      <c r="O196" s="831">
        <v>35552</v>
      </c>
      <c r="P196" s="827">
        <v>0.83431897118182674</v>
      </c>
      <c r="Q196" s="832">
        <v>202</v>
      </c>
    </row>
    <row r="197" spans="1:17" ht="14.45" customHeight="1" x14ac:dyDescent="0.2">
      <c r="A197" s="821" t="s">
        <v>7084</v>
      </c>
      <c r="B197" s="822" t="s">
        <v>6831</v>
      </c>
      <c r="C197" s="822" t="s">
        <v>4959</v>
      </c>
      <c r="D197" s="822" t="s">
        <v>7200</v>
      </c>
      <c r="E197" s="822" t="s">
        <v>7201</v>
      </c>
      <c r="F197" s="831">
        <v>3519</v>
      </c>
      <c r="G197" s="831">
        <v>721395</v>
      </c>
      <c r="H197" s="831">
        <v>0.94265620773600212</v>
      </c>
      <c r="I197" s="831">
        <v>205</v>
      </c>
      <c r="J197" s="831">
        <v>3697</v>
      </c>
      <c r="K197" s="831">
        <v>765279</v>
      </c>
      <c r="L197" s="831">
        <v>1</v>
      </c>
      <c r="M197" s="831">
        <v>207</v>
      </c>
      <c r="N197" s="831">
        <v>2776</v>
      </c>
      <c r="O197" s="831">
        <v>577408</v>
      </c>
      <c r="P197" s="827">
        <v>0.75450652637796145</v>
      </c>
      <c r="Q197" s="832">
        <v>208</v>
      </c>
    </row>
    <row r="198" spans="1:17" ht="14.45" customHeight="1" x14ac:dyDescent="0.2">
      <c r="A198" s="821" t="s">
        <v>7084</v>
      </c>
      <c r="B198" s="822" t="s">
        <v>6831</v>
      </c>
      <c r="C198" s="822" t="s">
        <v>4959</v>
      </c>
      <c r="D198" s="822" t="s">
        <v>7202</v>
      </c>
      <c r="E198" s="822" t="s">
        <v>7203</v>
      </c>
      <c r="F198" s="831">
        <v>1</v>
      </c>
      <c r="G198" s="831">
        <v>427</v>
      </c>
      <c r="H198" s="831">
        <v>0.49883177570093457</v>
      </c>
      <c r="I198" s="831">
        <v>427</v>
      </c>
      <c r="J198" s="831">
        <v>2</v>
      </c>
      <c r="K198" s="831">
        <v>856</v>
      </c>
      <c r="L198" s="831">
        <v>1</v>
      </c>
      <c r="M198" s="831">
        <v>428</v>
      </c>
      <c r="N198" s="831"/>
      <c r="O198" s="831"/>
      <c r="P198" s="827"/>
      <c r="Q198" s="832"/>
    </row>
    <row r="199" spans="1:17" ht="14.45" customHeight="1" x14ac:dyDescent="0.2">
      <c r="A199" s="821" t="s">
        <v>7084</v>
      </c>
      <c r="B199" s="822" t="s">
        <v>6831</v>
      </c>
      <c r="C199" s="822" t="s">
        <v>4959</v>
      </c>
      <c r="D199" s="822" t="s">
        <v>7204</v>
      </c>
      <c r="E199" s="822" t="s">
        <v>7205</v>
      </c>
      <c r="F199" s="831">
        <v>27</v>
      </c>
      <c r="G199" s="831">
        <v>4401</v>
      </c>
      <c r="H199" s="831">
        <v>1.0734146341463415</v>
      </c>
      <c r="I199" s="831">
        <v>163</v>
      </c>
      <c r="J199" s="831">
        <v>25</v>
      </c>
      <c r="K199" s="831">
        <v>4100</v>
      </c>
      <c r="L199" s="831">
        <v>1</v>
      </c>
      <c r="M199" s="831">
        <v>164</v>
      </c>
      <c r="N199" s="831">
        <v>12</v>
      </c>
      <c r="O199" s="831">
        <v>1980</v>
      </c>
      <c r="P199" s="827">
        <v>0.48292682926829267</v>
      </c>
      <c r="Q199" s="832">
        <v>165</v>
      </c>
    </row>
    <row r="200" spans="1:17" ht="14.45" customHeight="1" x14ac:dyDescent="0.2">
      <c r="A200" s="821" t="s">
        <v>7084</v>
      </c>
      <c r="B200" s="822" t="s">
        <v>6831</v>
      </c>
      <c r="C200" s="822" t="s">
        <v>4959</v>
      </c>
      <c r="D200" s="822" t="s">
        <v>7206</v>
      </c>
      <c r="E200" s="822" t="s">
        <v>7207</v>
      </c>
      <c r="F200" s="831">
        <v>238</v>
      </c>
      <c r="G200" s="831">
        <v>513128</v>
      </c>
      <c r="H200" s="831">
        <v>0.89686525033427422</v>
      </c>
      <c r="I200" s="831">
        <v>2156</v>
      </c>
      <c r="J200" s="831">
        <v>265</v>
      </c>
      <c r="K200" s="831">
        <v>572135</v>
      </c>
      <c r="L200" s="831">
        <v>1</v>
      </c>
      <c r="M200" s="831">
        <v>2159</v>
      </c>
      <c r="N200" s="831">
        <v>203</v>
      </c>
      <c r="O200" s="831">
        <v>438886</v>
      </c>
      <c r="P200" s="827">
        <v>0.76710216994240865</v>
      </c>
      <c r="Q200" s="832">
        <v>2162</v>
      </c>
    </row>
    <row r="201" spans="1:17" ht="14.45" customHeight="1" x14ac:dyDescent="0.2">
      <c r="A201" s="821" t="s">
        <v>7084</v>
      </c>
      <c r="B201" s="822" t="s">
        <v>6831</v>
      </c>
      <c r="C201" s="822" t="s">
        <v>4959</v>
      </c>
      <c r="D201" s="822" t="s">
        <v>7208</v>
      </c>
      <c r="E201" s="822" t="s">
        <v>7173</v>
      </c>
      <c r="F201" s="831">
        <v>16</v>
      </c>
      <c r="G201" s="831">
        <v>30224</v>
      </c>
      <c r="H201" s="831">
        <v>0.93968411889068526</v>
      </c>
      <c r="I201" s="831">
        <v>1889</v>
      </c>
      <c r="J201" s="831">
        <v>17</v>
      </c>
      <c r="K201" s="831">
        <v>32164</v>
      </c>
      <c r="L201" s="831">
        <v>1</v>
      </c>
      <c r="M201" s="831">
        <v>1892</v>
      </c>
      <c r="N201" s="831">
        <v>13</v>
      </c>
      <c r="O201" s="831">
        <v>24635</v>
      </c>
      <c r="P201" s="827">
        <v>0.76591841810720063</v>
      </c>
      <c r="Q201" s="832">
        <v>1895</v>
      </c>
    </row>
    <row r="202" spans="1:17" ht="14.45" customHeight="1" x14ac:dyDescent="0.2">
      <c r="A202" s="821" t="s">
        <v>7084</v>
      </c>
      <c r="B202" s="822" t="s">
        <v>6831</v>
      </c>
      <c r="C202" s="822" t="s">
        <v>4959</v>
      </c>
      <c r="D202" s="822" t="s">
        <v>7209</v>
      </c>
      <c r="E202" s="822" t="s">
        <v>7210</v>
      </c>
      <c r="F202" s="831">
        <v>1</v>
      </c>
      <c r="G202" s="831">
        <v>163</v>
      </c>
      <c r="H202" s="831">
        <v>0.49695121951219512</v>
      </c>
      <c r="I202" s="831">
        <v>163</v>
      </c>
      <c r="J202" s="831">
        <v>2</v>
      </c>
      <c r="K202" s="831">
        <v>328</v>
      </c>
      <c r="L202" s="831">
        <v>1</v>
      </c>
      <c r="M202" s="831">
        <v>164</v>
      </c>
      <c r="N202" s="831"/>
      <c r="O202" s="831"/>
      <c r="P202" s="827"/>
      <c r="Q202" s="832"/>
    </row>
    <row r="203" spans="1:17" ht="14.45" customHeight="1" x14ac:dyDescent="0.2">
      <c r="A203" s="821" t="s">
        <v>7084</v>
      </c>
      <c r="B203" s="822" t="s">
        <v>6831</v>
      </c>
      <c r="C203" s="822" t="s">
        <v>4959</v>
      </c>
      <c r="D203" s="822" t="s">
        <v>7211</v>
      </c>
      <c r="E203" s="822" t="s">
        <v>7212</v>
      </c>
      <c r="F203" s="831">
        <v>8</v>
      </c>
      <c r="G203" s="831">
        <v>67696</v>
      </c>
      <c r="H203" s="831">
        <v>0.79924439197166475</v>
      </c>
      <c r="I203" s="831">
        <v>8462</v>
      </c>
      <c r="J203" s="831">
        <v>10</v>
      </c>
      <c r="K203" s="831">
        <v>84700</v>
      </c>
      <c r="L203" s="831">
        <v>1</v>
      </c>
      <c r="M203" s="831">
        <v>8470</v>
      </c>
      <c r="N203" s="831">
        <v>7</v>
      </c>
      <c r="O203" s="831">
        <v>59346</v>
      </c>
      <c r="P203" s="827">
        <v>0.70066115702479337</v>
      </c>
      <c r="Q203" s="832">
        <v>8478</v>
      </c>
    </row>
    <row r="204" spans="1:17" ht="14.45" customHeight="1" x14ac:dyDescent="0.2">
      <c r="A204" s="821" t="s">
        <v>7084</v>
      </c>
      <c r="B204" s="822" t="s">
        <v>6831</v>
      </c>
      <c r="C204" s="822" t="s">
        <v>4959</v>
      </c>
      <c r="D204" s="822" t="s">
        <v>7213</v>
      </c>
      <c r="E204" s="822" t="s">
        <v>7214</v>
      </c>
      <c r="F204" s="831">
        <v>2</v>
      </c>
      <c r="G204" s="831">
        <v>4110</v>
      </c>
      <c r="H204" s="831">
        <v>0.99660523763336561</v>
      </c>
      <c r="I204" s="831">
        <v>2055</v>
      </c>
      <c r="J204" s="831">
        <v>2</v>
      </c>
      <c r="K204" s="831">
        <v>4124</v>
      </c>
      <c r="L204" s="831">
        <v>1</v>
      </c>
      <c r="M204" s="831">
        <v>2062</v>
      </c>
      <c r="N204" s="831">
        <v>2</v>
      </c>
      <c r="O204" s="831">
        <v>4136</v>
      </c>
      <c r="P204" s="827">
        <v>1.0029097963142579</v>
      </c>
      <c r="Q204" s="832">
        <v>2068</v>
      </c>
    </row>
    <row r="205" spans="1:17" ht="14.45" customHeight="1" x14ac:dyDescent="0.2">
      <c r="A205" s="821" t="s">
        <v>7084</v>
      </c>
      <c r="B205" s="822" t="s">
        <v>6831</v>
      </c>
      <c r="C205" s="822" t="s">
        <v>4959</v>
      </c>
      <c r="D205" s="822" t="s">
        <v>7215</v>
      </c>
      <c r="E205" s="822" t="s">
        <v>7216</v>
      </c>
      <c r="F205" s="831">
        <v>6</v>
      </c>
      <c r="G205" s="831">
        <v>1704</v>
      </c>
      <c r="H205" s="831">
        <v>0.49824561403508771</v>
      </c>
      <c r="I205" s="831">
        <v>284</v>
      </c>
      <c r="J205" s="831">
        <v>12</v>
      </c>
      <c r="K205" s="831">
        <v>3420</v>
      </c>
      <c r="L205" s="831">
        <v>1</v>
      </c>
      <c r="M205" s="831">
        <v>285</v>
      </c>
      <c r="N205" s="831">
        <v>7</v>
      </c>
      <c r="O205" s="831">
        <v>2009</v>
      </c>
      <c r="P205" s="827">
        <v>0.5874269005847953</v>
      </c>
      <c r="Q205" s="832">
        <v>287</v>
      </c>
    </row>
    <row r="206" spans="1:17" ht="14.45" customHeight="1" x14ac:dyDescent="0.2">
      <c r="A206" s="821" t="s">
        <v>7084</v>
      </c>
      <c r="B206" s="822" t="s">
        <v>6831</v>
      </c>
      <c r="C206" s="822" t="s">
        <v>4959</v>
      </c>
      <c r="D206" s="822" t="s">
        <v>7217</v>
      </c>
      <c r="E206" s="822" t="s">
        <v>7218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710</v>
      </c>
      <c r="P206" s="827"/>
      <c r="Q206" s="832">
        <v>355</v>
      </c>
    </row>
    <row r="207" spans="1:17" ht="14.45" customHeight="1" x14ac:dyDescent="0.2">
      <c r="A207" s="821" t="s">
        <v>7219</v>
      </c>
      <c r="B207" s="822" t="s">
        <v>7220</v>
      </c>
      <c r="C207" s="822" t="s">
        <v>4959</v>
      </c>
      <c r="D207" s="822" t="s">
        <v>7221</v>
      </c>
      <c r="E207" s="822" t="s">
        <v>7222</v>
      </c>
      <c r="F207" s="831">
        <v>592</v>
      </c>
      <c r="G207" s="831">
        <v>125504</v>
      </c>
      <c r="H207" s="831">
        <v>0.93083832113269405</v>
      </c>
      <c r="I207" s="831">
        <v>212</v>
      </c>
      <c r="J207" s="831">
        <v>633</v>
      </c>
      <c r="K207" s="831">
        <v>134829</v>
      </c>
      <c r="L207" s="831">
        <v>1</v>
      </c>
      <c r="M207" s="831">
        <v>213</v>
      </c>
      <c r="N207" s="831">
        <v>644</v>
      </c>
      <c r="O207" s="831">
        <v>138460</v>
      </c>
      <c r="P207" s="827">
        <v>1.0269304081466153</v>
      </c>
      <c r="Q207" s="832">
        <v>215</v>
      </c>
    </row>
    <row r="208" spans="1:17" ht="14.45" customHeight="1" x14ac:dyDescent="0.2">
      <c r="A208" s="821" t="s">
        <v>7219</v>
      </c>
      <c r="B208" s="822" t="s">
        <v>7220</v>
      </c>
      <c r="C208" s="822" t="s">
        <v>4959</v>
      </c>
      <c r="D208" s="822" t="s">
        <v>7223</v>
      </c>
      <c r="E208" s="822" t="s">
        <v>7224</v>
      </c>
      <c r="F208" s="831">
        <v>291</v>
      </c>
      <c r="G208" s="831">
        <v>87882</v>
      </c>
      <c r="H208" s="831">
        <v>0.70741366819608786</v>
      </c>
      <c r="I208" s="831">
        <v>302</v>
      </c>
      <c r="J208" s="831">
        <v>410</v>
      </c>
      <c r="K208" s="831">
        <v>124230</v>
      </c>
      <c r="L208" s="831">
        <v>1</v>
      </c>
      <c r="M208" s="831">
        <v>303</v>
      </c>
      <c r="N208" s="831">
        <v>769</v>
      </c>
      <c r="O208" s="831">
        <v>234545</v>
      </c>
      <c r="P208" s="827">
        <v>1.8879900185140466</v>
      </c>
      <c r="Q208" s="832">
        <v>305</v>
      </c>
    </row>
    <row r="209" spans="1:17" ht="14.45" customHeight="1" x14ac:dyDescent="0.2">
      <c r="A209" s="821" t="s">
        <v>7219</v>
      </c>
      <c r="B209" s="822" t="s">
        <v>7220</v>
      </c>
      <c r="C209" s="822" t="s">
        <v>4959</v>
      </c>
      <c r="D209" s="822" t="s">
        <v>7225</v>
      </c>
      <c r="E209" s="822" t="s">
        <v>7226</v>
      </c>
      <c r="F209" s="831">
        <v>9</v>
      </c>
      <c r="G209" s="831">
        <v>900</v>
      </c>
      <c r="H209" s="831">
        <v>1</v>
      </c>
      <c r="I209" s="831">
        <v>100</v>
      </c>
      <c r="J209" s="831">
        <v>9</v>
      </c>
      <c r="K209" s="831">
        <v>900</v>
      </c>
      <c r="L209" s="831">
        <v>1</v>
      </c>
      <c r="M209" s="831">
        <v>100</v>
      </c>
      <c r="N209" s="831">
        <v>6</v>
      </c>
      <c r="O209" s="831">
        <v>606</v>
      </c>
      <c r="P209" s="827">
        <v>0.67333333333333334</v>
      </c>
      <c r="Q209" s="832">
        <v>101</v>
      </c>
    </row>
    <row r="210" spans="1:17" ht="14.45" customHeight="1" x14ac:dyDescent="0.2">
      <c r="A210" s="821" t="s">
        <v>7219</v>
      </c>
      <c r="B210" s="822" t="s">
        <v>7220</v>
      </c>
      <c r="C210" s="822" t="s">
        <v>4959</v>
      </c>
      <c r="D210" s="822" t="s">
        <v>7227</v>
      </c>
      <c r="E210" s="822" t="s">
        <v>7228</v>
      </c>
      <c r="F210" s="831">
        <v>38</v>
      </c>
      <c r="G210" s="831">
        <v>5206</v>
      </c>
      <c r="H210" s="831">
        <v>0.92011311417462005</v>
      </c>
      <c r="I210" s="831">
        <v>137</v>
      </c>
      <c r="J210" s="831">
        <v>41</v>
      </c>
      <c r="K210" s="831">
        <v>5658</v>
      </c>
      <c r="L210" s="831">
        <v>1</v>
      </c>
      <c r="M210" s="831">
        <v>138</v>
      </c>
      <c r="N210" s="831">
        <v>33</v>
      </c>
      <c r="O210" s="831">
        <v>4587</v>
      </c>
      <c r="P210" s="827">
        <v>0.81071049840933196</v>
      </c>
      <c r="Q210" s="832">
        <v>139</v>
      </c>
    </row>
    <row r="211" spans="1:17" ht="14.45" customHeight="1" x14ac:dyDescent="0.2">
      <c r="A211" s="821" t="s">
        <v>7219</v>
      </c>
      <c r="B211" s="822" t="s">
        <v>7220</v>
      </c>
      <c r="C211" s="822" t="s">
        <v>4959</v>
      </c>
      <c r="D211" s="822" t="s">
        <v>7229</v>
      </c>
      <c r="E211" s="822" t="s">
        <v>7230</v>
      </c>
      <c r="F211" s="831">
        <v>2</v>
      </c>
      <c r="G211" s="831">
        <v>1280</v>
      </c>
      <c r="H211" s="831">
        <v>0.66149870801033595</v>
      </c>
      <c r="I211" s="831">
        <v>640</v>
      </c>
      <c r="J211" s="831">
        <v>3</v>
      </c>
      <c r="K211" s="831">
        <v>1935</v>
      </c>
      <c r="L211" s="831">
        <v>1</v>
      </c>
      <c r="M211" s="831">
        <v>645</v>
      </c>
      <c r="N211" s="831">
        <v>1</v>
      </c>
      <c r="O211" s="831">
        <v>649</v>
      </c>
      <c r="P211" s="827">
        <v>0.33540051679586563</v>
      </c>
      <c r="Q211" s="832">
        <v>649</v>
      </c>
    </row>
    <row r="212" spans="1:17" ht="14.45" customHeight="1" x14ac:dyDescent="0.2">
      <c r="A212" s="821" t="s">
        <v>7219</v>
      </c>
      <c r="B212" s="822" t="s">
        <v>7220</v>
      </c>
      <c r="C212" s="822" t="s">
        <v>4959</v>
      </c>
      <c r="D212" s="822" t="s">
        <v>7231</v>
      </c>
      <c r="E212" s="822" t="s">
        <v>7232</v>
      </c>
      <c r="F212" s="831">
        <v>14</v>
      </c>
      <c r="G212" s="831">
        <v>2436</v>
      </c>
      <c r="H212" s="831">
        <v>0.87</v>
      </c>
      <c r="I212" s="831">
        <v>174</v>
      </c>
      <c r="J212" s="831">
        <v>16</v>
      </c>
      <c r="K212" s="831">
        <v>2800</v>
      </c>
      <c r="L212" s="831">
        <v>1</v>
      </c>
      <c r="M212" s="831">
        <v>175</v>
      </c>
      <c r="N212" s="831">
        <v>28</v>
      </c>
      <c r="O212" s="831">
        <v>4928</v>
      </c>
      <c r="P212" s="827">
        <v>1.76</v>
      </c>
      <c r="Q212" s="832">
        <v>176</v>
      </c>
    </row>
    <row r="213" spans="1:17" ht="14.45" customHeight="1" x14ac:dyDescent="0.2">
      <c r="A213" s="821" t="s">
        <v>7219</v>
      </c>
      <c r="B213" s="822" t="s">
        <v>7220</v>
      </c>
      <c r="C213" s="822" t="s">
        <v>4959</v>
      </c>
      <c r="D213" s="822" t="s">
        <v>7233</v>
      </c>
      <c r="E213" s="822" t="s">
        <v>7234</v>
      </c>
      <c r="F213" s="831">
        <v>187</v>
      </c>
      <c r="G213" s="831">
        <v>51238</v>
      </c>
      <c r="H213" s="831">
        <v>1.1560920577617328</v>
      </c>
      <c r="I213" s="831">
        <v>274</v>
      </c>
      <c r="J213" s="831">
        <v>160</v>
      </c>
      <c r="K213" s="831">
        <v>44320</v>
      </c>
      <c r="L213" s="831">
        <v>1</v>
      </c>
      <c r="M213" s="831">
        <v>277</v>
      </c>
      <c r="N213" s="831">
        <v>163</v>
      </c>
      <c r="O213" s="831">
        <v>45477</v>
      </c>
      <c r="P213" s="827">
        <v>1.02610559566787</v>
      </c>
      <c r="Q213" s="832">
        <v>279</v>
      </c>
    </row>
    <row r="214" spans="1:17" ht="14.45" customHeight="1" x14ac:dyDescent="0.2">
      <c r="A214" s="821" t="s">
        <v>7219</v>
      </c>
      <c r="B214" s="822" t="s">
        <v>7220</v>
      </c>
      <c r="C214" s="822" t="s">
        <v>4959</v>
      </c>
      <c r="D214" s="822" t="s">
        <v>7235</v>
      </c>
      <c r="E214" s="822" t="s">
        <v>7236</v>
      </c>
      <c r="F214" s="831">
        <v>209</v>
      </c>
      <c r="G214" s="831">
        <v>29678</v>
      </c>
      <c r="H214" s="831">
        <v>1.0793962538643389</v>
      </c>
      <c r="I214" s="831">
        <v>142</v>
      </c>
      <c r="J214" s="831">
        <v>195</v>
      </c>
      <c r="K214" s="831">
        <v>27495</v>
      </c>
      <c r="L214" s="831">
        <v>1</v>
      </c>
      <c r="M214" s="831">
        <v>141</v>
      </c>
      <c r="N214" s="831">
        <v>212</v>
      </c>
      <c r="O214" s="831">
        <v>30104</v>
      </c>
      <c r="P214" s="827">
        <v>1.0948899799963629</v>
      </c>
      <c r="Q214" s="832">
        <v>142</v>
      </c>
    </row>
    <row r="215" spans="1:17" ht="14.45" customHeight="1" x14ac:dyDescent="0.2">
      <c r="A215" s="821" t="s">
        <v>7219</v>
      </c>
      <c r="B215" s="822" t="s">
        <v>7220</v>
      </c>
      <c r="C215" s="822" t="s">
        <v>4959</v>
      </c>
      <c r="D215" s="822" t="s">
        <v>7237</v>
      </c>
      <c r="E215" s="822" t="s">
        <v>7236</v>
      </c>
      <c r="F215" s="831">
        <v>38</v>
      </c>
      <c r="G215" s="831">
        <v>2964</v>
      </c>
      <c r="H215" s="831">
        <v>0.91509725223834515</v>
      </c>
      <c r="I215" s="831">
        <v>78</v>
      </c>
      <c r="J215" s="831">
        <v>41</v>
      </c>
      <c r="K215" s="831">
        <v>3239</v>
      </c>
      <c r="L215" s="831">
        <v>1</v>
      </c>
      <c r="M215" s="831">
        <v>79</v>
      </c>
      <c r="N215" s="831">
        <v>33</v>
      </c>
      <c r="O215" s="831">
        <v>2607</v>
      </c>
      <c r="P215" s="827">
        <v>0.80487804878048785</v>
      </c>
      <c r="Q215" s="832">
        <v>79</v>
      </c>
    </row>
    <row r="216" spans="1:17" ht="14.45" customHeight="1" x14ac:dyDescent="0.2">
      <c r="A216" s="821" t="s">
        <v>7219</v>
      </c>
      <c r="B216" s="822" t="s">
        <v>7220</v>
      </c>
      <c r="C216" s="822" t="s">
        <v>4959</v>
      </c>
      <c r="D216" s="822" t="s">
        <v>7238</v>
      </c>
      <c r="E216" s="822" t="s">
        <v>7239</v>
      </c>
      <c r="F216" s="831">
        <v>209</v>
      </c>
      <c r="G216" s="831">
        <v>65626</v>
      </c>
      <c r="H216" s="831">
        <v>1.0650113599480688</v>
      </c>
      <c r="I216" s="831">
        <v>314</v>
      </c>
      <c r="J216" s="831">
        <v>195</v>
      </c>
      <c r="K216" s="831">
        <v>61620</v>
      </c>
      <c r="L216" s="831">
        <v>1</v>
      </c>
      <c r="M216" s="831">
        <v>316</v>
      </c>
      <c r="N216" s="831">
        <v>212</v>
      </c>
      <c r="O216" s="831">
        <v>67416</v>
      </c>
      <c r="P216" s="827">
        <v>1.0940603700097371</v>
      </c>
      <c r="Q216" s="832">
        <v>318</v>
      </c>
    </row>
    <row r="217" spans="1:17" ht="14.45" customHeight="1" x14ac:dyDescent="0.2">
      <c r="A217" s="821" t="s">
        <v>7219</v>
      </c>
      <c r="B217" s="822" t="s">
        <v>7220</v>
      </c>
      <c r="C217" s="822" t="s">
        <v>4959</v>
      </c>
      <c r="D217" s="822" t="s">
        <v>7240</v>
      </c>
      <c r="E217" s="822" t="s">
        <v>7241</v>
      </c>
      <c r="F217" s="831">
        <v>38</v>
      </c>
      <c r="G217" s="831">
        <v>6194</v>
      </c>
      <c r="H217" s="831">
        <v>1.0427609427609428</v>
      </c>
      <c r="I217" s="831">
        <v>163</v>
      </c>
      <c r="J217" s="831">
        <v>36</v>
      </c>
      <c r="K217" s="831">
        <v>5940</v>
      </c>
      <c r="L217" s="831">
        <v>1</v>
      </c>
      <c r="M217" s="831">
        <v>165</v>
      </c>
      <c r="N217" s="831">
        <v>29</v>
      </c>
      <c r="O217" s="831">
        <v>4814</v>
      </c>
      <c r="P217" s="827">
        <v>0.8104377104377104</v>
      </c>
      <c r="Q217" s="832">
        <v>166</v>
      </c>
    </row>
    <row r="218" spans="1:17" ht="14.45" customHeight="1" x14ac:dyDescent="0.2">
      <c r="A218" s="821" t="s">
        <v>7219</v>
      </c>
      <c r="B218" s="822" t="s">
        <v>7220</v>
      </c>
      <c r="C218" s="822" t="s">
        <v>4959</v>
      </c>
      <c r="D218" s="822" t="s">
        <v>7242</v>
      </c>
      <c r="E218" s="822" t="s">
        <v>7222</v>
      </c>
      <c r="F218" s="831">
        <v>158</v>
      </c>
      <c r="G218" s="831">
        <v>11376</v>
      </c>
      <c r="H218" s="831">
        <v>0.91505791505791501</v>
      </c>
      <c r="I218" s="831">
        <v>72</v>
      </c>
      <c r="J218" s="831">
        <v>168</v>
      </c>
      <c r="K218" s="831">
        <v>12432</v>
      </c>
      <c r="L218" s="831">
        <v>1</v>
      </c>
      <c r="M218" s="831">
        <v>74</v>
      </c>
      <c r="N218" s="831">
        <v>178</v>
      </c>
      <c r="O218" s="831">
        <v>13172</v>
      </c>
      <c r="P218" s="827">
        <v>1.0595238095238095</v>
      </c>
      <c r="Q218" s="832">
        <v>74</v>
      </c>
    </row>
    <row r="219" spans="1:17" ht="14.45" customHeight="1" x14ac:dyDescent="0.2">
      <c r="A219" s="821" t="s">
        <v>7219</v>
      </c>
      <c r="B219" s="822" t="s">
        <v>7220</v>
      </c>
      <c r="C219" s="822" t="s">
        <v>4959</v>
      </c>
      <c r="D219" s="822" t="s">
        <v>7243</v>
      </c>
      <c r="E219" s="822" t="s">
        <v>7244</v>
      </c>
      <c r="F219" s="831">
        <v>15</v>
      </c>
      <c r="G219" s="831">
        <v>18180</v>
      </c>
      <c r="H219" s="831">
        <v>0.71193609022556392</v>
      </c>
      <c r="I219" s="831">
        <v>1212</v>
      </c>
      <c r="J219" s="831">
        <v>21</v>
      </c>
      <c r="K219" s="831">
        <v>25536</v>
      </c>
      <c r="L219" s="831">
        <v>1</v>
      </c>
      <c r="M219" s="831">
        <v>1216</v>
      </c>
      <c r="N219" s="831">
        <v>29</v>
      </c>
      <c r="O219" s="831">
        <v>35380</v>
      </c>
      <c r="P219" s="827">
        <v>1.3854949874686717</v>
      </c>
      <c r="Q219" s="832">
        <v>1220</v>
      </c>
    </row>
    <row r="220" spans="1:17" ht="14.45" customHeight="1" x14ac:dyDescent="0.2">
      <c r="A220" s="821" t="s">
        <v>7219</v>
      </c>
      <c r="B220" s="822" t="s">
        <v>7220</v>
      </c>
      <c r="C220" s="822" t="s">
        <v>4959</v>
      </c>
      <c r="D220" s="822" t="s">
        <v>7245</v>
      </c>
      <c r="E220" s="822" t="s">
        <v>7246</v>
      </c>
      <c r="F220" s="831">
        <v>8</v>
      </c>
      <c r="G220" s="831">
        <v>920</v>
      </c>
      <c r="H220" s="831">
        <v>0.72100313479623823</v>
      </c>
      <c r="I220" s="831">
        <v>115</v>
      </c>
      <c r="J220" s="831">
        <v>11</v>
      </c>
      <c r="K220" s="831">
        <v>1276</v>
      </c>
      <c r="L220" s="831">
        <v>1</v>
      </c>
      <c r="M220" s="831">
        <v>116</v>
      </c>
      <c r="N220" s="831">
        <v>20</v>
      </c>
      <c r="O220" s="831">
        <v>2340</v>
      </c>
      <c r="P220" s="827">
        <v>1.8338557993730407</v>
      </c>
      <c r="Q220" s="832">
        <v>117</v>
      </c>
    </row>
    <row r="221" spans="1:17" ht="14.45" customHeight="1" x14ac:dyDescent="0.2">
      <c r="A221" s="821" t="s">
        <v>7219</v>
      </c>
      <c r="B221" s="822" t="s">
        <v>7220</v>
      </c>
      <c r="C221" s="822" t="s">
        <v>4959</v>
      </c>
      <c r="D221" s="822" t="s">
        <v>7247</v>
      </c>
      <c r="E221" s="822" t="s">
        <v>7248</v>
      </c>
      <c r="F221" s="831">
        <v>1</v>
      </c>
      <c r="G221" s="831">
        <v>302</v>
      </c>
      <c r="H221" s="831">
        <v>0.99342105263157898</v>
      </c>
      <c r="I221" s="831">
        <v>302</v>
      </c>
      <c r="J221" s="831">
        <v>1</v>
      </c>
      <c r="K221" s="831">
        <v>304</v>
      </c>
      <c r="L221" s="831">
        <v>1</v>
      </c>
      <c r="M221" s="831">
        <v>304</v>
      </c>
      <c r="N221" s="831">
        <v>1</v>
      </c>
      <c r="O221" s="831">
        <v>306</v>
      </c>
      <c r="P221" s="827">
        <v>1.006578947368421</v>
      </c>
      <c r="Q221" s="832">
        <v>306</v>
      </c>
    </row>
    <row r="222" spans="1:17" ht="14.45" customHeight="1" x14ac:dyDescent="0.2">
      <c r="A222" s="821" t="s">
        <v>7249</v>
      </c>
      <c r="B222" s="822" t="s">
        <v>7250</v>
      </c>
      <c r="C222" s="822" t="s">
        <v>4959</v>
      </c>
      <c r="D222" s="822" t="s">
        <v>7251</v>
      </c>
      <c r="E222" s="822" t="s">
        <v>7252</v>
      </c>
      <c r="F222" s="831">
        <v>4</v>
      </c>
      <c r="G222" s="831">
        <v>232</v>
      </c>
      <c r="H222" s="831">
        <v>0.43691148775894539</v>
      </c>
      <c r="I222" s="831">
        <v>58</v>
      </c>
      <c r="J222" s="831">
        <v>9</v>
      </c>
      <c r="K222" s="831">
        <v>531</v>
      </c>
      <c r="L222" s="831">
        <v>1</v>
      </c>
      <c r="M222" s="831">
        <v>59</v>
      </c>
      <c r="N222" s="831">
        <v>8</v>
      </c>
      <c r="O222" s="831">
        <v>472</v>
      </c>
      <c r="P222" s="827">
        <v>0.88888888888888884</v>
      </c>
      <c r="Q222" s="832">
        <v>59</v>
      </c>
    </row>
    <row r="223" spans="1:17" ht="14.45" customHeight="1" x14ac:dyDescent="0.2">
      <c r="A223" s="821" t="s">
        <v>7249</v>
      </c>
      <c r="B223" s="822" t="s">
        <v>7250</v>
      </c>
      <c r="C223" s="822" t="s">
        <v>4959</v>
      </c>
      <c r="D223" s="822" t="s">
        <v>7253</v>
      </c>
      <c r="E223" s="822" t="s">
        <v>7254</v>
      </c>
      <c r="F223" s="831">
        <v>4</v>
      </c>
      <c r="G223" s="831">
        <v>528</v>
      </c>
      <c r="H223" s="831">
        <v>0.8</v>
      </c>
      <c r="I223" s="831">
        <v>132</v>
      </c>
      <c r="J223" s="831">
        <v>5</v>
      </c>
      <c r="K223" s="831">
        <v>660</v>
      </c>
      <c r="L223" s="831">
        <v>1</v>
      </c>
      <c r="M223" s="831">
        <v>132</v>
      </c>
      <c r="N223" s="831">
        <v>5</v>
      </c>
      <c r="O223" s="831">
        <v>665</v>
      </c>
      <c r="P223" s="827">
        <v>1.0075757575757576</v>
      </c>
      <c r="Q223" s="832">
        <v>133</v>
      </c>
    </row>
    <row r="224" spans="1:17" ht="14.45" customHeight="1" x14ac:dyDescent="0.2">
      <c r="A224" s="821" t="s">
        <v>7249</v>
      </c>
      <c r="B224" s="822" t="s">
        <v>7250</v>
      </c>
      <c r="C224" s="822" t="s">
        <v>4959</v>
      </c>
      <c r="D224" s="822" t="s">
        <v>7255</v>
      </c>
      <c r="E224" s="822" t="s">
        <v>7256</v>
      </c>
      <c r="F224" s="831">
        <v>1</v>
      </c>
      <c r="G224" s="831">
        <v>190</v>
      </c>
      <c r="H224" s="831"/>
      <c r="I224" s="831">
        <v>190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7249</v>
      </c>
      <c r="B225" s="822" t="s">
        <v>7250</v>
      </c>
      <c r="C225" s="822" t="s">
        <v>4959</v>
      </c>
      <c r="D225" s="822" t="s">
        <v>7257</v>
      </c>
      <c r="E225" s="822" t="s">
        <v>7258</v>
      </c>
      <c r="F225" s="831">
        <v>1</v>
      </c>
      <c r="G225" s="831">
        <v>180</v>
      </c>
      <c r="H225" s="831"/>
      <c r="I225" s="831">
        <v>180</v>
      </c>
      <c r="J225" s="831"/>
      <c r="K225" s="831"/>
      <c r="L225" s="831"/>
      <c r="M225" s="831"/>
      <c r="N225" s="831">
        <v>2</v>
      </c>
      <c r="O225" s="831">
        <v>370</v>
      </c>
      <c r="P225" s="827"/>
      <c r="Q225" s="832">
        <v>185</v>
      </c>
    </row>
    <row r="226" spans="1:17" ht="14.45" customHeight="1" x14ac:dyDescent="0.2">
      <c r="A226" s="821" t="s">
        <v>7249</v>
      </c>
      <c r="B226" s="822" t="s">
        <v>7250</v>
      </c>
      <c r="C226" s="822" t="s">
        <v>4959</v>
      </c>
      <c r="D226" s="822" t="s">
        <v>7259</v>
      </c>
      <c r="E226" s="822" t="s">
        <v>7260</v>
      </c>
      <c r="F226" s="831">
        <v>1</v>
      </c>
      <c r="G226" s="831">
        <v>337</v>
      </c>
      <c r="H226" s="831">
        <v>0.49413489736070382</v>
      </c>
      <c r="I226" s="831">
        <v>337</v>
      </c>
      <c r="J226" s="831">
        <v>2</v>
      </c>
      <c r="K226" s="831">
        <v>682</v>
      </c>
      <c r="L226" s="831">
        <v>1</v>
      </c>
      <c r="M226" s="831">
        <v>341</v>
      </c>
      <c r="N226" s="831"/>
      <c r="O226" s="831"/>
      <c r="P226" s="827"/>
      <c r="Q226" s="832"/>
    </row>
    <row r="227" spans="1:17" ht="14.45" customHeight="1" x14ac:dyDescent="0.2">
      <c r="A227" s="821" t="s">
        <v>7249</v>
      </c>
      <c r="B227" s="822" t="s">
        <v>7250</v>
      </c>
      <c r="C227" s="822" t="s">
        <v>4959</v>
      </c>
      <c r="D227" s="822" t="s">
        <v>7261</v>
      </c>
      <c r="E227" s="822" t="s">
        <v>7262</v>
      </c>
      <c r="F227" s="831">
        <v>7</v>
      </c>
      <c r="G227" s="831">
        <v>2450</v>
      </c>
      <c r="H227" s="831">
        <v>0.87250712250712248</v>
      </c>
      <c r="I227" s="831">
        <v>350</v>
      </c>
      <c r="J227" s="831">
        <v>8</v>
      </c>
      <c r="K227" s="831">
        <v>2808</v>
      </c>
      <c r="L227" s="831">
        <v>1</v>
      </c>
      <c r="M227" s="831">
        <v>351</v>
      </c>
      <c r="N227" s="831">
        <v>14</v>
      </c>
      <c r="O227" s="831">
        <v>4942</v>
      </c>
      <c r="P227" s="827">
        <v>1.7599715099715099</v>
      </c>
      <c r="Q227" s="832">
        <v>353</v>
      </c>
    </row>
    <row r="228" spans="1:17" ht="14.45" customHeight="1" x14ac:dyDescent="0.2">
      <c r="A228" s="821" t="s">
        <v>7249</v>
      </c>
      <c r="B228" s="822" t="s">
        <v>7250</v>
      </c>
      <c r="C228" s="822" t="s">
        <v>4959</v>
      </c>
      <c r="D228" s="822" t="s">
        <v>7263</v>
      </c>
      <c r="E228" s="822" t="s">
        <v>7264</v>
      </c>
      <c r="F228" s="831">
        <v>1</v>
      </c>
      <c r="G228" s="831">
        <v>392</v>
      </c>
      <c r="H228" s="831">
        <v>0.98245614035087714</v>
      </c>
      <c r="I228" s="831">
        <v>392</v>
      </c>
      <c r="J228" s="831">
        <v>1</v>
      </c>
      <c r="K228" s="831">
        <v>399</v>
      </c>
      <c r="L228" s="831">
        <v>1</v>
      </c>
      <c r="M228" s="831">
        <v>399</v>
      </c>
      <c r="N228" s="831"/>
      <c r="O228" s="831"/>
      <c r="P228" s="827"/>
      <c r="Q228" s="832"/>
    </row>
    <row r="229" spans="1:17" ht="14.45" customHeight="1" x14ac:dyDescent="0.2">
      <c r="A229" s="821" t="s">
        <v>7249</v>
      </c>
      <c r="B229" s="822" t="s">
        <v>7250</v>
      </c>
      <c r="C229" s="822" t="s">
        <v>4959</v>
      </c>
      <c r="D229" s="822" t="s">
        <v>7265</v>
      </c>
      <c r="E229" s="822" t="s">
        <v>7266</v>
      </c>
      <c r="F229" s="831">
        <v>1</v>
      </c>
      <c r="G229" s="831">
        <v>707</v>
      </c>
      <c r="H229" s="831">
        <v>0.99158485273492281</v>
      </c>
      <c r="I229" s="831">
        <v>707</v>
      </c>
      <c r="J229" s="831">
        <v>1</v>
      </c>
      <c r="K229" s="831">
        <v>713</v>
      </c>
      <c r="L229" s="831">
        <v>1</v>
      </c>
      <c r="M229" s="831">
        <v>713</v>
      </c>
      <c r="N229" s="831"/>
      <c r="O229" s="831"/>
      <c r="P229" s="827"/>
      <c r="Q229" s="832"/>
    </row>
    <row r="230" spans="1:17" ht="14.45" customHeight="1" x14ac:dyDescent="0.2">
      <c r="A230" s="821" t="s">
        <v>7249</v>
      </c>
      <c r="B230" s="822" t="s">
        <v>7250</v>
      </c>
      <c r="C230" s="822" t="s">
        <v>4959</v>
      </c>
      <c r="D230" s="822" t="s">
        <v>7267</v>
      </c>
      <c r="E230" s="822" t="s">
        <v>7268</v>
      </c>
      <c r="F230" s="831">
        <v>9</v>
      </c>
      <c r="G230" s="831">
        <v>2745</v>
      </c>
      <c r="H230" s="831">
        <v>0.5941558441558441</v>
      </c>
      <c r="I230" s="831">
        <v>305</v>
      </c>
      <c r="J230" s="831">
        <v>15</v>
      </c>
      <c r="K230" s="831">
        <v>4620</v>
      </c>
      <c r="L230" s="831">
        <v>1</v>
      </c>
      <c r="M230" s="831">
        <v>308</v>
      </c>
      <c r="N230" s="831">
        <v>14</v>
      </c>
      <c r="O230" s="831">
        <v>4340</v>
      </c>
      <c r="P230" s="827">
        <v>0.93939393939393945</v>
      </c>
      <c r="Q230" s="832">
        <v>310</v>
      </c>
    </row>
    <row r="231" spans="1:17" ht="14.45" customHeight="1" x14ac:dyDescent="0.2">
      <c r="A231" s="821" t="s">
        <v>7249</v>
      </c>
      <c r="B231" s="822" t="s">
        <v>7250</v>
      </c>
      <c r="C231" s="822" t="s">
        <v>4959</v>
      </c>
      <c r="D231" s="822" t="s">
        <v>7269</v>
      </c>
      <c r="E231" s="822" t="s">
        <v>7270</v>
      </c>
      <c r="F231" s="831">
        <v>2</v>
      </c>
      <c r="G231" s="831">
        <v>990</v>
      </c>
      <c r="H231" s="831">
        <v>0.49599198396793587</v>
      </c>
      <c r="I231" s="831">
        <v>495</v>
      </c>
      <c r="J231" s="831">
        <v>4</v>
      </c>
      <c r="K231" s="831">
        <v>1996</v>
      </c>
      <c r="L231" s="831">
        <v>1</v>
      </c>
      <c r="M231" s="831">
        <v>499</v>
      </c>
      <c r="N231" s="831">
        <v>2</v>
      </c>
      <c r="O231" s="831">
        <v>1006</v>
      </c>
      <c r="P231" s="827">
        <v>0.50400801603206413</v>
      </c>
      <c r="Q231" s="832">
        <v>503</v>
      </c>
    </row>
    <row r="232" spans="1:17" ht="14.45" customHeight="1" x14ac:dyDescent="0.2">
      <c r="A232" s="821" t="s">
        <v>7249</v>
      </c>
      <c r="B232" s="822" t="s">
        <v>7250</v>
      </c>
      <c r="C232" s="822" t="s">
        <v>4959</v>
      </c>
      <c r="D232" s="822" t="s">
        <v>7271</v>
      </c>
      <c r="E232" s="822" t="s">
        <v>7272</v>
      </c>
      <c r="F232" s="831">
        <v>12</v>
      </c>
      <c r="G232" s="831">
        <v>4452</v>
      </c>
      <c r="H232" s="831">
        <v>0.74002659574468088</v>
      </c>
      <c r="I232" s="831">
        <v>371</v>
      </c>
      <c r="J232" s="831">
        <v>16</v>
      </c>
      <c r="K232" s="831">
        <v>6016</v>
      </c>
      <c r="L232" s="831">
        <v>1</v>
      </c>
      <c r="M232" s="831">
        <v>376</v>
      </c>
      <c r="N232" s="831">
        <v>16</v>
      </c>
      <c r="O232" s="831">
        <v>6080</v>
      </c>
      <c r="P232" s="827">
        <v>1.0106382978723405</v>
      </c>
      <c r="Q232" s="832">
        <v>380</v>
      </c>
    </row>
    <row r="233" spans="1:17" ht="14.45" customHeight="1" x14ac:dyDescent="0.2">
      <c r="A233" s="821" t="s">
        <v>7249</v>
      </c>
      <c r="B233" s="822" t="s">
        <v>7250</v>
      </c>
      <c r="C233" s="822" t="s">
        <v>4959</v>
      </c>
      <c r="D233" s="822" t="s">
        <v>7273</v>
      </c>
      <c r="E233" s="822" t="s">
        <v>7274</v>
      </c>
      <c r="F233" s="831">
        <v>2</v>
      </c>
      <c r="G233" s="831">
        <v>252</v>
      </c>
      <c r="H233" s="831"/>
      <c r="I233" s="831">
        <v>126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7249</v>
      </c>
      <c r="B234" s="822" t="s">
        <v>7250</v>
      </c>
      <c r="C234" s="822" t="s">
        <v>4959</v>
      </c>
      <c r="D234" s="822" t="s">
        <v>7275</v>
      </c>
      <c r="E234" s="822" t="s">
        <v>7276</v>
      </c>
      <c r="F234" s="831"/>
      <c r="G234" s="831"/>
      <c r="H234" s="831"/>
      <c r="I234" s="831"/>
      <c r="J234" s="831">
        <v>2</v>
      </c>
      <c r="K234" s="831">
        <v>926</v>
      </c>
      <c r="L234" s="831">
        <v>1</v>
      </c>
      <c r="M234" s="831">
        <v>463</v>
      </c>
      <c r="N234" s="831"/>
      <c r="O234" s="831"/>
      <c r="P234" s="827"/>
      <c r="Q234" s="832"/>
    </row>
    <row r="235" spans="1:17" ht="14.45" customHeight="1" x14ac:dyDescent="0.2">
      <c r="A235" s="821" t="s">
        <v>7249</v>
      </c>
      <c r="B235" s="822" t="s">
        <v>7250</v>
      </c>
      <c r="C235" s="822" t="s">
        <v>4959</v>
      </c>
      <c r="D235" s="822" t="s">
        <v>7277</v>
      </c>
      <c r="E235" s="822" t="s">
        <v>7278</v>
      </c>
      <c r="F235" s="831">
        <v>5</v>
      </c>
      <c r="G235" s="831">
        <v>290</v>
      </c>
      <c r="H235" s="831">
        <v>1.6384180790960452</v>
      </c>
      <c r="I235" s="831">
        <v>58</v>
      </c>
      <c r="J235" s="831">
        <v>3</v>
      </c>
      <c r="K235" s="831">
        <v>177</v>
      </c>
      <c r="L235" s="831">
        <v>1</v>
      </c>
      <c r="M235" s="831">
        <v>59</v>
      </c>
      <c r="N235" s="831">
        <v>9</v>
      </c>
      <c r="O235" s="831">
        <v>531</v>
      </c>
      <c r="P235" s="827">
        <v>3</v>
      </c>
      <c r="Q235" s="832">
        <v>59</v>
      </c>
    </row>
    <row r="236" spans="1:17" ht="14.45" customHeight="1" x14ac:dyDescent="0.2">
      <c r="A236" s="821" t="s">
        <v>7249</v>
      </c>
      <c r="B236" s="822" t="s">
        <v>7250</v>
      </c>
      <c r="C236" s="822" t="s">
        <v>4959</v>
      </c>
      <c r="D236" s="822" t="s">
        <v>7279</v>
      </c>
      <c r="E236" s="822" t="s">
        <v>7280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2183</v>
      </c>
      <c r="P236" s="827"/>
      <c r="Q236" s="832">
        <v>2183</v>
      </c>
    </row>
    <row r="237" spans="1:17" ht="14.45" customHeight="1" x14ac:dyDescent="0.2">
      <c r="A237" s="821" t="s">
        <v>7249</v>
      </c>
      <c r="B237" s="822" t="s">
        <v>7250</v>
      </c>
      <c r="C237" s="822" t="s">
        <v>4959</v>
      </c>
      <c r="D237" s="822" t="s">
        <v>7281</v>
      </c>
      <c r="E237" s="822" t="s">
        <v>7282</v>
      </c>
      <c r="F237" s="831">
        <v>23</v>
      </c>
      <c r="G237" s="831">
        <v>4048</v>
      </c>
      <c r="H237" s="831">
        <v>1.4134078212290502</v>
      </c>
      <c r="I237" s="831">
        <v>176</v>
      </c>
      <c r="J237" s="831">
        <v>16</v>
      </c>
      <c r="K237" s="831">
        <v>2864</v>
      </c>
      <c r="L237" s="831">
        <v>1</v>
      </c>
      <c r="M237" s="831">
        <v>179</v>
      </c>
      <c r="N237" s="831">
        <v>35</v>
      </c>
      <c r="O237" s="831">
        <v>6335</v>
      </c>
      <c r="P237" s="827">
        <v>2.2119413407821229</v>
      </c>
      <c r="Q237" s="832">
        <v>181</v>
      </c>
    </row>
    <row r="238" spans="1:17" ht="14.45" customHeight="1" x14ac:dyDescent="0.2">
      <c r="A238" s="821" t="s">
        <v>7249</v>
      </c>
      <c r="B238" s="822" t="s">
        <v>7250</v>
      </c>
      <c r="C238" s="822" t="s">
        <v>4959</v>
      </c>
      <c r="D238" s="822" t="s">
        <v>7283</v>
      </c>
      <c r="E238" s="822" t="s">
        <v>7284</v>
      </c>
      <c r="F238" s="831">
        <v>2</v>
      </c>
      <c r="G238" s="831">
        <v>172</v>
      </c>
      <c r="H238" s="831">
        <v>0.4942528735632184</v>
      </c>
      <c r="I238" s="831">
        <v>86</v>
      </c>
      <c r="J238" s="831">
        <v>4</v>
      </c>
      <c r="K238" s="831">
        <v>348</v>
      </c>
      <c r="L238" s="831">
        <v>1</v>
      </c>
      <c r="M238" s="831">
        <v>87</v>
      </c>
      <c r="N238" s="831"/>
      <c r="O238" s="831"/>
      <c r="P238" s="827"/>
      <c r="Q238" s="832"/>
    </row>
    <row r="239" spans="1:17" ht="14.45" customHeight="1" x14ac:dyDescent="0.2">
      <c r="A239" s="821" t="s">
        <v>7249</v>
      </c>
      <c r="B239" s="822" t="s">
        <v>7250</v>
      </c>
      <c r="C239" s="822" t="s">
        <v>4959</v>
      </c>
      <c r="D239" s="822" t="s">
        <v>7285</v>
      </c>
      <c r="E239" s="822" t="s">
        <v>7286</v>
      </c>
      <c r="F239" s="831">
        <v>1</v>
      </c>
      <c r="G239" s="831">
        <v>170</v>
      </c>
      <c r="H239" s="831">
        <v>0.4941860465116279</v>
      </c>
      <c r="I239" s="831">
        <v>170</v>
      </c>
      <c r="J239" s="831">
        <v>2</v>
      </c>
      <c r="K239" s="831">
        <v>344</v>
      </c>
      <c r="L239" s="831">
        <v>1</v>
      </c>
      <c r="M239" s="831">
        <v>172</v>
      </c>
      <c r="N239" s="831">
        <v>5</v>
      </c>
      <c r="O239" s="831">
        <v>870</v>
      </c>
      <c r="P239" s="827">
        <v>2.5290697674418605</v>
      </c>
      <c r="Q239" s="832">
        <v>174</v>
      </c>
    </row>
    <row r="240" spans="1:17" ht="14.45" customHeight="1" x14ac:dyDescent="0.2">
      <c r="A240" s="821" t="s">
        <v>7249</v>
      </c>
      <c r="B240" s="822" t="s">
        <v>7250</v>
      </c>
      <c r="C240" s="822" t="s">
        <v>4959</v>
      </c>
      <c r="D240" s="822" t="s">
        <v>7287</v>
      </c>
      <c r="E240" s="822" t="s">
        <v>7288</v>
      </c>
      <c r="F240" s="831">
        <v>1</v>
      </c>
      <c r="G240" s="831">
        <v>264</v>
      </c>
      <c r="H240" s="831">
        <v>0.9887640449438202</v>
      </c>
      <c r="I240" s="831">
        <v>264</v>
      </c>
      <c r="J240" s="831">
        <v>1</v>
      </c>
      <c r="K240" s="831">
        <v>267</v>
      </c>
      <c r="L240" s="831">
        <v>1</v>
      </c>
      <c r="M240" s="831">
        <v>267</v>
      </c>
      <c r="N240" s="831"/>
      <c r="O240" s="831"/>
      <c r="P240" s="827"/>
      <c r="Q240" s="832"/>
    </row>
    <row r="241" spans="1:17" ht="14.45" customHeight="1" x14ac:dyDescent="0.2">
      <c r="A241" s="821" t="s">
        <v>7249</v>
      </c>
      <c r="B241" s="822" t="s">
        <v>7250</v>
      </c>
      <c r="C241" s="822" t="s">
        <v>4959</v>
      </c>
      <c r="D241" s="822" t="s">
        <v>7289</v>
      </c>
      <c r="E241" s="822" t="s">
        <v>7290</v>
      </c>
      <c r="F241" s="831"/>
      <c r="G241" s="831"/>
      <c r="H241" s="831"/>
      <c r="I241" s="831"/>
      <c r="J241" s="831"/>
      <c r="K241" s="831"/>
      <c r="L241" s="831"/>
      <c r="M241" s="831"/>
      <c r="N241" s="831">
        <v>6</v>
      </c>
      <c r="O241" s="831">
        <v>12942</v>
      </c>
      <c r="P241" s="827"/>
      <c r="Q241" s="832">
        <v>2157</v>
      </c>
    </row>
    <row r="242" spans="1:17" ht="14.45" customHeight="1" x14ac:dyDescent="0.2">
      <c r="A242" s="821" t="s">
        <v>7249</v>
      </c>
      <c r="B242" s="822" t="s">
        <v>7250</v>
      </c>
      <c r="C242" s="822" t="s">
        <v>4959</v>
      </c>
      <c r="D242" s="822" t="s">
        <v>7291</v>
      </c>
      <c r="E242" s="822" t="s">
        <v>7292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293</v>
      </c>
      <c r="P242" s="827"/>
      <c r="Q242" s="832">
        <v>293</v>
      </c>
    </row>
    <row r="243" spans="1:17" ht="14.45" customHeight="1" x14ac:dyDescent="0.2">
      <c r="A243" s="821" t="s">
        <v>7249</v>
      </c>
      <c r="B243" s="822" t="s">
        <v>7250</v>
      </c>
      <c r="C243" s="822" t="s">
        <v>4959</v>
      </c>
      <c r="D243" s="822" t="s">
        <v>7293</v>
      </c>
      <c r="E243" s="822" t="s">
        <v>7294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7295</v>
      </c>
      <c r="B244" s="822" t="s">
        <v>7296</v>
      </c>
      <c r="C244" s="822" t="s">
        <v>4959</v>
      </c>
      <c r="D244" s="822" t="s">
        <v>7297</v>
      </c>
      <c r="E244" s="822" t="s">
        <v>7298</v>
      </c>
      <c r="F244" s="831">
        <v>748</v>
      </c>
      <c r="G244" s="831">
        <v>130152</v>
      </c>
      <c r="H244" s="831">
        <v>0.96462479155086156</v>
      </c>
      <c r="I244" s="831">
        <v>174</v>
      </c>
      <c r="J244" s="831">
        <v>771</v>
      </c>
      <c r="K244" s="831">
        <v>134925</v>
      </c>
      <c r="L244" s="831">
        <v>1</v>
      </c>
      <c r="M244" s="831">
        <v>175</v>
      </c>
      <c r="N244" s="831">
        <v>620</v>
      </c>
      <c r="O244" s="831">
        <v>109120</v>
      </c>
      <c r="P244" s="827">
        <v>0.80874559940707802</v>
      </c>
      <c r="Q244" s="832">
        <v>176</v>
      </c>
    </row>
    <row r="245" spans="1:17" ht="14.45" customHeight="1" x14ac:dyDescent="0.2">
      <c r="A245" s="821" t="s">
        <v>7295</v>
      </c>
      <c r="B245" s="822" t="s">
        <v>7296</v>
      </c>
      <c r="C245" s="822" t="s">
        <v>4959</v>
      </c>
      <c r="D245" s="822" t="s">
        <v>7299</v>
      </c>
      <c r="E245" s="822" t="s">
        <v>7300</v>
      </c>
      <c r="F245" s="831">
        <v>1</v>
      </c>
      <c r="G245" s="831">
        <v>1070</v>
      </c>
      <c r="H245" s="831"/>
      <c r="I245" s="831">
        <v>1070</v>
      </c>
      <c r="J245" s="831"/>
      <c r="K245" s="831"/>
      <c r="L245" s="831"/>
      <c r="M245" s="831"/>
      <c r="N245" s="831">
        <v>37</v>
      </c>
      <c r="O245" s="831">
        <v>39775</v>
      </c>
      <c r="P245" s="827"/>
      <c r="Q245" s="832">
        <v>1075</v>
      </c>
    </row>
    <row r="246" spans="1:17" ht="14.45" customHeight="1" x14ac:dyDescent="0.2">
      <c r="A246" s="821" t="s">
        <v>7295</v>
      </c>
      <c r="B246" s="822" t="s">
        <v>7296</v>
      </c>
      <c r="C246" s="822" t="s">
        <v>4959</v>
      </c>
      <c r="D246" s="822" t="s">
        <v>7301</v>
      </c>
      <c r="E246" s="822" t="s">
        <v>7302</v>
      </c>
      <c r="F246" s="831">
        <v>14</v>
      </c>
      <c r="G246" s="831">
        <v>644</v>
      </c>
      <c r="H246" s="831">
        <v>2.2836879432624113</v>
      </c>
      <c r="I246" s="831">
        <v>46</v>
      </c>
      <c r="J246" s="831">
        <v>6</v>
      </c>
      <c r="K246" s="831">
        <v>282</v>
      </c>
      <c r="L246" s="831">
        <v>1</v>
      </c>
      <c r="M246" s="831">
        <v>47</v>
      </c>
      <c r="N246" s="831">
        <v>6</v>
      </c>
      <c r="O246" s="831">
        <v>282</v>
      </c>
      <c r="P246" s="827">
        <v>1</v>
      </c>
      <c r="Q246" s="832">
        <v>47</v>
      </c>
    </row>
    <row r="247" spans="1:17" ht="14.45" customHeight="1" x14ac:dyDescent="0.2">
      <c r="A247" s="821" t="s">
        <v>7295</v>
      </c>
      <c r="B247" s="822" t="s">
        <v>7296</v>
      </c>
      <c r="C247" s="822" t="s">
        <v>4959</v>
      </c>
      <c r="D247" s="822" t="s">
        <v>7303</v>
      </c>
      <c r="E247" s="822" t="s">
        <v>7304</v>
      </c>
      <c r="F247" s="831">
        <v>2</v>
      </c>
      <c r="G247" s="831">
        <v>694</v>
      </c>
      <c r="H247" s="831">
        <v>0.14244663382594416</v>
      </c>
      <c r="I247" s="831">
        <v>347</v>
      </c>
      <c r="J247" s="831">
        <v>14</v>
      </c>
      <c r="K247" s="831">
        <v>4872</v>
      </c>
      <c r="L247" s="831">
        <v>1</v>
      </c>
      <c r="M247" s="831">
        <v>348</v>
      </c>
      <c r="N247" s="831">
        <v>5</v>
      </c>
      <c r="O247" s="831">
        <v>1740</v>
      </c>
      <c r="P247" s="827">
        <v>0.35714285714285715</v>
      </c>
      <c r="Q247" s="832">
        <v>348</v>
      </c>
    </row>
    <row r="248" spans="1:17" ht="14.45" customHeight="1" x14ac:dyDescent="0.2">
      <c r="A248" s="821" t="s">
        <v>7295</v>
      </c>
      <c r="B248" s="822" t="s">
        <v>7296</v>
      </c>
      <c r="C248" s="822" t="s">
        <v>4959</v>
      </c>
      <c r="D248" s="822" t="s">
        <v>7305</v>
      </c>
      <c r="E248" s="822" t="s">
        <v>7306</v>
      </c>
      <c r="F248" s="831"/>
      <c r="G248" s="831"/>
      <c r="H248" s="831"/>
      <c r="I248" s="831"/>
      <c r="J248" s="831">
        <v>8</v>
      </c>
      <c r="K248" s="831">
        <v>3024</v>
      </c>
      <c r="L248" s="831">
        <v>1</v>
      </c>
      <c r="M248" s="831">
        <v>378</v>
      </c>
      <c r="N248" s="831"/>
      <c r="O248" s="831"/>
      <c r="P248" s="827"/>
      <c r="Q248" s="832"/>
    </row>
    <row r="249" spans="1:17" ht="14.45" customHeight="1" x14ac:dyDescent="0.2">
      <c r="A249" s="821" t="s">
        <v>7295</v>
      </c>
      <c r="B249" s="822" t="s">
        <v>7296</v>
      </c>
      <c r="C249" s="822" t="s">
        <v>4959</v>
      </c>
      <c r="D249" s="822" t="s">
        <v>7307</v>
      </c>
      <c r="E249" s="822" t="s">
        <v>7308</v>
      </c>
      <c r="F249" s="831"/>
      <c r="G249" s="831"/>
      <c r="H249" s="831"/>
      <c r="I249" s="831"/>
      <c r="J249" s="831">
        <v>1</v>
      </c>
      <c r="K249" s="831">
        <v>34</v>
      </c>
      <c r="L249" s="831">
        <v>1</v>
      </c>
      <c r="M249" s="831">
        <v>34</v>
      </c>
      <c r="N249" s="831"/>
      <c r="O249" s="831"/>
      <c r="P249" s="827"/>
      <c r="Q249" s="832"/>
    </row>
    <row r="250" spans="1:17" ht="14.45" customHeight="1" x14ac:dyDescent="0.2">
      <c r="A250" s="821" t="s">
        <v>7295</v>
      </c>
      <c r="B250" s="822" t="s">
        <v>7296</v>
      </c>
      <c r="C250" s="822" t="s">
        <v>4959</v>
      </c>
      <c r="D250" s="822" t="s">
        <v>7309</v>
      </c>
      <c r="E250" s="822" t="s">
        <v>7310</v>
      </c>
      <c r="F250" s="831">
        <v>4</v>
      </c>
      <c r="G250" s="831">
        <v>2096</v>
      </c>
      <c r="H250" s="831">
        <v>3.9923809523809526</v>
      </c>
      <c r="I250" s="831">
        <v>524</v>
      </c>
      <c r="J250" s="831">
        <v>1</v>
      </c>
      <c r="K250" s="831">
        <v>525</v>
      </c>
      <c r="L250" s="831">
        <v>1</v>
      </c>
      <c r="M250" s="831">
        <v>525</v>
      </c>
      <c r="N250" s="831">
        <v>1</v>
      </c>
      <c r="O250" s="831">
        <v>525</v>
      </c>
      <c r="P250" s="827">
        <v>1</v>
      </c>
      <c r="Q250" s="832">
        <v>525</v>
      </c>
    </row>
    <row r="251" spans="1:17" ht="14.45" customHeight="1" x14ac:dyDescent="0.2">
      <c r="A251" s="821" t="s">
        <v>7295</v>
      </c>
      <c r="B251" s="822" t="s">
        <v>7296</v>
      </c>
      <c r="C251" s="822" t="s">
        <v>4959</v>
      </c>
      <c r="D251" s="822" t="s">
        <v>7311</v>
      </c>
      <c r="E251" s="822" t="s">
        <v>7312</v>
      </c>
      <c r="F251" s="831">
        <v>3</v>
      </c>
      <c r="G251" s="831">
        <v>171</v>
      </c>
      <c r="H251" s="831">
        <v>0.49137931034482757</v>
      </c>
      <c r="I251" s="831">
        <v>57</v>
      </c>
      <c r="J251" s="831">
        <v>6</v>
      </c>
      <c r="K251" s="831">
        <v>348</v>
      </c>
      <c r="L251" s="831">
        <v>1</v>
      </c>
      <c r="M251" s="831">
        <v>58</v>
      </c>
      <c r="N251" s="831">
        <v>4</v>
      </c>
      <c r="O251" s="831">
        <v>232</v>
      </c>
      <c r="P251" s="827">
        <v>0.66666666666666663</v>
      </c>
      <c r="Q251" s="832">
        <v>58</v>
      </c>
    </row>
    <row r="252" spans="1:17" ht="14.45" customHeight="1" x14ac:dyDescent="0.2">
      <c r="A252" s="821" t="s">
        <v>7295</v>
      </c>
      <c r="B252" s="822" t="s">
        <v>7296</v>
      </c>
      <c r="C252" s="822" t="s">
        <v>4959</v>
      </c>
      <c r="D252" s="822" t="s">
        <v>7313</v>
      </c>
      <c r="E252" s="822" t="s">
        <v>7314</v>
      </c>
      <c r="F252" s="831">
        <v>1</v>
      </c>
      <c r="G252" s="831">
        <v>143</v>
      </c>
      <c r="H252" s="831"/>
      <c r="I252" s="831">
        <v>143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7295</v>
      </c>
      <c r="B253" s="822" t="s">
        <v>7296</v>
      </c>
      <c r="C253" s="822" t="s">
        <v>4959</v>
      </c>
      <c r="D253" s="822" t="s">
        <v>7315</v>
      </c>
      <c r="E253" s="822" t="s">
        <v>7316</v>
      </c>
      <c r="F253" s="831">
        <v>2</v>
      </c>
      <c r="G253" s="831">
        <v>130</v>
      </c>
      <c r="H253" s="831"/>
      <c r="I253" s="831">
        <v>65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7295</v>
      </c>
      <c r="B254" s="822" t="s">
        <v>7296</v>
      </c>
      <c r="C254" s="822" t="s">
        <v>4959</v>
      </c>
      <c r="D254" s="822" t="s">
        <v>7317</v>
      </c>
      <c r="E254" s="822" t="s">
        <v>7318</v>
      </c>
      <c r="F254" s="831">
        <v>278</v>
      </c>
      <c r="G254" s="831">
        <v>38086</v>
      </c>
      <c r="H254" s="831">
        <v>1.1947424556120207</v>
      </c>
      <c r="I254" s="831">
        <v>137</v>
      </c>
      <c r="J254" s="831">
        <v>231</v>
      </c>
      <c r="K254" s="831">
        <v>31878</v>
      </c>
      <c r="L254" s="831">
        <v>1</v>
      </c>
      <c r="M254" s="831">
        <v>138</v>
      </c>
      <c r="N254" s="831">
        <v>213</v>
      </c>
      <c r="O254" s="831">
        <v>29607</v>
      </c>
      <c r="P254" s="827">
        <v>0.92875964615095052</v>
      </c>
      <c r="Q254" s="832">
        <v>139</v>
      </c>
    </row>
    <row r="255" spans="1:17" ht="14.45" customHeight="1" x14ac:dyDescent="0.2">
      <c r="A255" s="821" t="s">
        <v>7295</v>
      </c>
      <c r="B255" s="822" t="s">
        <v>7296</v>
      </c>
      <c r="C255" s="822" t="s">
        <v>4959</v>
      </c>
      <c r="D255" s="822" t="s">
        <v>7319</v>
      </c>
      <c r="E255" s="822" t="s">
        <v>7320</v>
      </c>
      <c r="F255" s="831">
        <v>71</v>
      </c>
      <c r="G255" s="831">
        <v>6461</v>
      </c>
      <c r="H255" s="831">
        <v>1.2768774703557313</v>
      </c>
      <c r="I255" s="831">
        <v>91</v>
      </c>
      <c r="J255" s="831">
        <v>55</v>
      </c>
      <c r="K255" s="831">
        <v>5060</v>
      </c>
      <c r="L255" s="831">
        <v>1</v>
      </c>
      <c r="M255" s="831">
        <v>92</v>
      </c>
      <c r="N255" s="831">
        <v>41</v>
      </c>
      <c r="O255" s="831">
        <v>3813</v>
      </c>
      <c r="P255" s="827">
        <v>0.75355731225296441</v>
      </c>
      <c r="Q255" s="832">
        <v>93</v>
      </c>
    </row>
    <row r="256" spans="1:17" ht="14.45" customHeight="1" x14ac:dyDescent="0.2">
      <c r="A256" s="821" t="s">
        <v>7295</v>
      </c>
      <c r="B256" s="822" t="s">
        <v>7296</v>
      </c>
      <c r="C256" s="822" t="s">
        <v>4959</v>
      </c>
      <c r="D256" s="822" t="s">
        <v>7321</v>
      </c>
      <c r="E256" s="822" t="s">
        <v>7322</v>
      </c>
      <c r="F256" s="831">
        <v>2</v>
      </c>
      <c r="G256" s="831">
        <v>276</v>
      </c>
      <c r="H256" s="831">
        <v>1.9714285714285715</v>
      </c>
      <c r="I256" s="831">
        <v>138</v>
      </c>
      <c r="J256" s="831">
        <v>1</v>
      </c>
      <c r="K256" s="831">
        <v>140</v>
      </c>
      <c r="L256" s="831">
        <v>1</v>
      </c>
      <c r="M256" s="831">
        <v>140</v>
      </c>
      <c r="N256" s="831"/>
      <c r="O256" s="831"/>
      <c r="P256" s="827"/>
      <c r="Q256" s="832"/>
    </row>
    <row r="257" spans="1:17" ht="14.45" customHeight="1" x14ac:dyDescent="0.2">
      <c r="A257" s="821" t="s">
        <v>7295</v>
      </c>
      <c r="B257" s="822" t="s">
        <v>7296</v>
      </c>
      <c r="C257" s="822" t="s">
        <v>4959</v>
      </c>
      <c r="D257" s="822" t="s">
        <v>7323</v>
      </c>
      <c r="E257" s="822" t="s">
        <v>7324</v>
      </c>
      <c r="F257" s="831">
        <v>24</v>
      </c>
      <c r="G257" s="831">
        <v>1584</v>
      </c>
      <c r="H257" s="831">
        <v>23.64179104477612</v>
      </c>
      <c r="I257" s="831">
        <v>66</v>
      </c>
      <c r="J257" s="831">
        <v>1</v>
      </c>
      <c r="K257" s="831">
        <v>67</v>
      </c>
      <c r="L257" s="831">
        <v>1</v>
      </c>
      <c r="M257" s="831">
        <v>67</v>
      </c>
      <c r="N257" s="831">
        <v>7</v>
      </c>
      <c r="O257" s="831">
        <v>469</v>
      </c>
      <c r="P257" s="827">
        <v>7</v>
      </c>
      <c r="Q257" s="832">
        <v>67</v>
      </c>
    </row>
    <row r="258" spans="1:17" ht="14.45" customHeight="1" x14ac:dyDescent="0.2">
      <c r="A258" s="821" t="s">
        <v>7295</v>
      </c>
      <c r="B258" s="822" t="s">
        <v>7296</v>
      </c>
      <c r="C258" s="822" t="s">
        <v>4959</v>
      </c>
      <c r="D258" s="822" t="s">
        <v>7325</v>
      </c>
      <c r="E258" s="822" t="s">
        <v>7326</v>
      </c>
      <c r="F258" s="831"/>
      <c r="G258" s="831"/>
      <c r="H258" s="831"/>
      <c r="I258" s="831"/>
      <c r="J258" s="831">
        <v>3</v>
      </c>
      <c r="K258" s="831">
        <v>987</v>
      </c>
      <c r="L258" s="831">
        <v>1</v>
      </c>
      <c r="M258" s="831">
        <v>329</v>
      </c>
      <c r="N258" s="831"/>
      <c r="O258" s="831"/>
      <c r="P258" s="827"/>
      <c r="Q258" s="832"/>
    </row>
    <row r="259" spans="1:17" ht="14.45" customHeight="1" x14ac:dyDescent="0.2">
      <c r="A259" s="821" t="s">
        <v>7295</v>
      </c>
      <c r="B259" s="822" t="s">
        <v>7296</v>
      </c>
      <c r="C259" s="822" t="s">
        <v>4959</v>
      </c>
      <c r="D259" s="822" t="s">
        <v>7327</v>
      </c>
      <c r="E259" s="822" t="s">
        <v>7328</v>
      </c>
      <c r="F259" s="831">
        <v>37</v>
      </c>
      <c r="G259" s="831">
        <v>1887</v>
      </c>
      <c r="H259" s="831">
        <v>0.90721153846153846</v>
      </c>
      <c r="I259" s="831">
        <v>51</v>
      </c>
      <c r="J259" s="831">
        <v>40</v>
      </c>
      <c r="K259" s="831">
        <v>2080</v>
      </c>
      <c r="L259" s="831">
        <v>1</v>
      </c>
      <c r="M259" s="831">
        <v>52</v>
      </c>
      <c r="N259" s="831">
        <v>33</v>
      </c>
      <c r="O259" s="831">
        <v>1716</v>
      </c>
      <c r="P259" s="827">
        <v>0.82499999999999996</v>
      </c>
      <c r="Q259" s="832">
        <v>52</v>
      </c>
    </row>
    <row r="260" spans="1:17" ht="14.45" customHeight="1" x14ac:dyDescent="0.2">
      <c r="A260" s="821" t="s">
        <v>7295</v>
      </c>
      <c r="B260" s="822" t="s">
        <v>7296</v>
      </c>
      <c r="C260" s="822" t="s">
        <v>4959</v>
      </c>
      <c r="D260" s="822" t="s">
        <v>7329</v>
      </c>
      <c r="E260" s="822" t="s">
        <v>7330</v>
      </c>
      <c r="F260" s="831">
        <v>2</v>
      </c>
      <c r="G260" s="831">
        <v>1224</v>
      </c>
      <c r="H260" s="831">
        <v>1.9902439024390244</v>
      </c>
      <c r="I260" s="831">
        <v>612</v>
      </c>
      <c r="J260" s="831">
        <v>1</v>
      </c>
      <c r="K260" s="831">
        <v>615</v>
      </c>
      <c r="L260" s="831">
        <v>1</v>
      </c>
      <c r="M260" s="831">
        <v>615</v>
      </c>
      <c r="N260" s="831">
        <v>1</v>
      </c>
      <c r="O260" s="831">
        <v>617</v>
      </c>
      <c r="P260" s="827">
        <v>1.0032520325203251</v>
      </c>
      <c r="Q260" s="832">
        <v>617</v>
      </c>
    </row>
    <row r="261" spans="1:17" ht="14.45" customHeight="1" x14ac:dyDescent="0.2">
      <c r="A261" s="821" t="s">
        <v>7295</v>
      </c>
      <c r="B261" s="822" t="s">
        <v>7296</v>
      </c>
      <c r="C261" s="822" t="s">
        <v>4959</v>
      </c>
      <c r="D261" s="822" t="s">
        <v>7331</v>
      </c>
      <c r="E261" s="822" t="s">
        <v>7332</v>
      </c>
      <c r="F261" s="831">
        <v>1</v>
      </c>
      <c r="G261" s="831">
        <v>888</v>
      </c>
      <c r="H261" s="831"/>
      <c r="I261" s="831">
        <v>888</v>
      </c>
      <c r="J261" s="831"/>
      <c r="K261" s="831"/>
      <c r="L261" s="831"/>
      <c r="M261" s="831"/>
      <c r="N261" s="831">
        <v>37</v>
      </c>
      <c r="O261" s="831">
        <v>33078</v>
      </c>
      <c r="P261" s="827"/>
      <c r="Q261" s="832">
        <v>894</v>
      </c>
    </row>
    <row r="262" spans="1:17" ht="14.45" customHeight="1" x14ac:dyDescent="0.2">
      <c r="A262" s="821" t="s">
        <v>7295</v>
      </c>
      <c r="B262" s="822" t="s">
        <v>7296</v>
      </c>
      <c r="C262" s="822" t="s">
        <v>4959</v>
      </c>
      <c r="D262" s="822" t="s">
        <v>7333</v>
      </c>
      <c r="E262" s="822" t="s">
        <v>7334</v>
      </c>
      <c r="F262" s="831">
        <v>183</v>
      </c>
      <c r="G262" s="831">
        <v>47763</v>
      </c>
      <c r="H262" s="831">
        <v>1.0787072586837707</v>
      </c>
      <c r="I262" s="831">
        <v>261</v>
      </c>
      <c r="J262" s="831">
        <v>169</v>
      </c>
      <c r="K262" s="831">
        <v>44278</v>
      </c>
      <c r="L262" s="831">
        <v>1</v>
      </c>
      <c r="M262" s="831">
        <v>262</v>
      </c>
      <c r="N262" s="831">
        <v>162</v>
      </c>
      <c r="O262" s="831">
        <v>42768</v>
      </c>
      <c r="P262" s="827">
        <v>0.96589728533357422</v>
      </c>
      <c r="Q262" s="832">
        <v>264</v>
      </c>
    </row>
    <row r="263" spans="1:17" ht="14.45" customHeight="1" x14ac:dyDescent="0.2">
      <c r="A263" s="821" t="s">
        <v>7295</v>
      </c>
      <c r="B263" s="822" t="s">
        <v>7296</v>
      </c>
      <c r="C263" s="822" t="s">
        <v>4959</v>
      </c>
      <c r="D263" s="822" t="s">
        <v>7335</v>
      </c>
      <c r="E263" s="822" t="s">
        <v>7336</v>
      </c>
      <c r="F263" s="831">
        <v>9</v>
      </c>
      <c r="G263" s="831">
        <v>1485</v>
      </c>
      <c r="H263" s="831">
        <v>1.7891566265060241</v>
      </c>
      <c r="I263" s="831">
        <v>165</v>
      </c>
      <c r="J263" s="831">
        <v>5</v>
      </c>
      <c r="K263" s="831">
        <v>830</v>
      </c>
      <c r="L263" s="831">
        <v>1</v>
      </c>
      <c r="M263" s="831">
        <v>166</v>
      </c>
      <c r="N263" s="831">
        <v>6</v>
      </c>
      <c r="O263" s="831">
        <v>1002</v>
      </c>
      <c r="P263" s="827">
        <v>1.2072289156626506</v>
      </c>
      <c r="Q263" s="832">
        <v>167</v>
      </c>
    </row>
    <row r="264" spans="1:17" ht="14.45" customHeight="1" x14ac:dyDescent="0.2">
      <c r="A264" s="821" t="s">
        <v>7337</v>
      </c>
      <c r="B264" s="822" t="s">
        <v>7081</v>
      </c>
      <c r="C264" s="822" t="s">
        <v>4959</v>
      </c>
      <c r="D264" s="822" t="s">
        <v>7338</v>
      </c>
      <c r="E264" s="822" t="s">
        <v>7339</v>
      </c>
      <c r="F264" s="831">
        <v>2</v>
      </c>
      <c r="G264" s="831">
        <v>336</v>
      </c>
      <c r="H264" s="831"/>
      <c r="I264" s="831">
        <v>168</v>
      </c>
      <c r="J264" s="831"/>
      <c r="K264" s="831"/>
      <c r="L264" s="831"/>
      <c r="M264" s="831"/>
      <c r="N264" s="831">
        <v>1</v>
      </c>
      <c r="O264" s="831">
        <v>168</v>
      </c>
      <c r="P264" s="827"/>
      <c r="Q264" s="832">
        <v>168</v>
      </c>
    </row>
    <row r="265" spans="1:17" ht="14.45" customHeight="1" x14ac:dyDescent="0.2">
      <c r="A265" s="821" t="s">
        <v>7337</v>
      </c>
      <c r="B265" s="822" t="s">
        <v>7081</v>
      </c>
      <c r="C265" s="822" t="s">
        <v>4959</v>
      </c>
      <c r="D265" s="822" t="s">
        <v>7340</v>
      </c>
      <c r="E265" s="822" t="s">
        <v>7341</v>
      </c>
      <c r="F265" s="831">
        <v>2</v>
      </c>
      <c r="G265" s="831">
        <v>348</v>
      </c>
      <c r="H265" s="831"/>
      <c r="I265" s="831">
        <v>174</v>
      </c>
      <c r="J265" s="831"/>
      <c r="K265" s="831"/>
      <c r="L265" s="831"/>
      <c r="M265" s="831"/>
      <c r="N265" s="831">
        <v>1</v>
      </c>
      <c r="O265" s="831">
        <v>175</v>
      </c>
      <c r="P265" s="827"/>
      <c r="Q265" s="832">
        <v>175</v>
      </c>
    </row>
    <row r="266" spans="1:17" ht="14.45" customHeight="1" x14ac:dyDescent="0.2">
      <c r="A266" s="821" t="s">
        <v>7337</v>
      </c>
      <c r="B266" s="822" t="s">
        <v>7081</v>
      </c>
      <c r="C266" s="822" t="s">
        <v>4959</v>
      </c>
      <c r="D266" s="822" t="s">
        <v>6885</v>
      </c>
      <c r="E266" s="822" t="s">
        <v>6886</v>
      </c>
      <c r="F266" s="831">
        <v>10</v>
      </c>
      <c r="G266" s="831">
        <v>3500</v>
      </c>
      <c r="H266" s="831"/>
      <c r="I266" s="831">
        <v>350</v>
      </c>
      <c r="J266" s="831"/>
      <c r="K266" s="831"/>
      <c r="L266" s="831"/>
      <c r="M266" s="831"/>
      <c r="N266" s="831">
        <v>3</v>
      </c>
      <c r="O266" s="831">
        <v>1056</v>
      </c>
      <c r="P266" s="827"/>
      <c r="Q266" s="832">
        <v>352</v>
      </c>
    </row>
    <row r="267" spans="1:17" ht="14.45" customHeight="1" x14ac:dyDescent="0.2">
      <c r="A267" s="821" t="s">
        <v>7337</v>
      </c>
      <c r="B267" s="822" t="s">
        <v>7081</v>
      </c>
      <c r="C267" s="822" t="s">
        <v>4959</v>
      </c>
      <c r="D267" s="822" t="s">
        <v>7342</v>
      </c>
      <c r="E267" s="822" t="s">
        <v>7343</v>
      </c>
      <c r="F267" s="831">
        <v>2</v>
      </c>
      <c r="G267" s="831">
        <v>80</v>
      </c>
      <c r="H267" s="831"/>
      <c r="I267" s="831">
        <v>40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7337</v>
      </c>
      <c r="B268" s="822" t="s">
        <v>7081</v>
      </c>
      <c r="C268" s="822" t="s">
        <v>4959</v>
      </c>
      <c r="D268" s="822" t="s">
        <v>7344</v>
      </c>
      <c r="E268" s="822" t="s">
        <v>7345</v>
      </c>
      <c r="F268" s="831">
        <v>2</v>
      </c>
      <c r="G268" s="831">
        <v>342</v>
      </c>
      <c r="H268" s="831"/>
      <c r="I268" s="831">
        <v>171</v>
      </c>
      <c r="J268" s="831"/>
      <c r="K268" s="831"/>
      <c r="L268" s="831"/>
      <c r="M268" s="831"/>
      <c r="N268" s="831">
        <v>1</v>
      </c>
      <c r="O268" s="831">
        <v>171</v>
      </c>
      <c r="P268" s="827"/>
      <c r="Q268" s="832">
        <v>171</v>
      </c>
    </row>
    <row r="269" spans="1:17" ht="14.45" customHeight="1" x14ac:dyDescent="0.2">
      <c r="A269" s="821" t="s">
        <v>7337</v>
      </c>
      <c r="B269" s="822" t="s">
        <v>7081</v>
      </c>
      <c r="C269" s="822" t="s">
        <v>4959</v>
      </c>
      <c r="D269" s="822" t="s">
        <v>7346</v>
      </c>
      <c r="E269" s="822" t="s">
        <v>7347</v>
      </c>
      <c r="F269" s="831">
        <v>2</v>
      </c>
      <c r="G269" s="831">
        <v>700</v>
      </c>
      <c r="H269" s="831"/>
      <c r="I269" s="831">
        <v>350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7337</v>
      </c>
      <c r="B270" s="822" t="s">
        <v>7081</v>
      </c>
      <c r="C270" s="822" t="s">
        <v>4959</v>
      </c>
      <c r="D270" s="822" t="s">
        <v>7348</v>
      </c>
      <c r="E270" s="822" t="s">
        <v>7349</v>
      </c>
      <c r="F270" s="831">
        <v>2</v>
      </c>
      <c r="G270" s="831">
        <v>348</v>
      </c>
      <c r="H270" s="831"/>
      <c r="I270" s="831">
        <v>174</v>
      </c>
      <c r="J270" s="831"/>
      <c r="K270" s="831"/>
      <c r="L270" s="831"/>
      <c r="M270" s="831"/>
      <c r="N270" s="831">
        <v>1</v>
      </c>
      <c r="O270" s="831">
        <v>174</v>
      </c>
      <c r="P270" s="827"/>
      <c r="Q270" s="832">
        <v>174</v>
      </c>
    </row>
    <row r="271" spans="1:17" ht="14.45" customHeight="1" x14ac:dyDescent="0.2">
      <c r="A271" s="821" t="s">
        <v>7337</v>
      </c>
      <c r="B271" s="822" t="s">
        <v>7081</v>
      </c>
      <c r="C271" s="822" t="s">
        <v>4959</v>
      </c>
      <c r="D271" s="822" t="s">
        <v>7350</v>
      </c>
      <c r="E271" s="822" t="s">
        <v>7351</v>
      </c>
      <c r="F271" s="831">
        <v>2</v>
      </c>
      <c r="G271" s="831">
        <v>336</v>
      </c>
      <c r="H271" s="831"/>
      <c r="I271" s="831">
        <v>168</v>
      </c>
      <c r="J271" s="831"/>
      <c r="K271" s="831"/>
      <c r="L271" s="831"/>
      <c r="M271" s="831"/>
      <c r="N271" s="831">
        <v>1</v>
      </c>
      <c r="O271" s="831">
        <v>168</v>
      </c>
      <c r="P271" s="827"/>
      <c r="Q271" s="832">
        <v>168</v>
      </c>
    </row>
    <row r="272" spans="1:17" ht="14.45" customHeight="1" x14ac:dyDescent="0.2">
      <c r="A272" s="821" t="s">
        <v>7352</v>
      </c>
      <c r="B272" s="822" t="s">
        <v>7296</v>
      </c>
      <c r="C272" s="822" t="s">
        <v>4959</v>
      </c>
      <c r="D272" s="822" t="s">
        <v>7297</v>
      </c>
      <c r="E272" s="822" t="s">
        <v>7298</v>
      </c>
      <c r="F272" s="831"/>
      <c r="G272" s="831"/>
      <c r="H272" s="831"/>
      <c r="I272" s="831"/>
      <c r="J272" s="831"/>
      <c r="K272" s="831"/>
      <c r="L272" s="831"/>
      <c r="M272" s="831"/>
      <c r="N272" s="831">
        <v>70</v>
      </c>
      <c r="O272" s="831">
        <v>12320</v>
      </c>
      <c r="P272" s="827"/>
      <c r="Q272" s="832">
        <v>176</v>
      </c>
    </row>
    <row r="273" spans="1:17" ht="14.45" customHeight="1" x14ac:dyDescent="0.2">
      <c r="A273" s="821" t="s">
        <v>7352</v>
      </c>
      <c r="B273" s="822" t="s">
        <v>7296</v>
      </c>
      <c r="C273" s="822" t="s">
        <v>4959</v>
      </c>
      <c r="D273" s="822" t="s">
        <v>7299</v>
      </c>
      <c r="E273" s="822" t="s">
        <v>7300</v>
      </c>
      <c r="F273" s="831"/>
      <c r="G273" s="831"/>
      <c r="H273" s="831"/>
      <c r="I273" s="831"/>
      <c r="J273" s="831"/>
      <c r="K273" s="831"/>
      <c r="L273" s="831"/>
      <c r="M273" s="831"/>
      <c r="N273" s="831">
        <v>17</v>
      </c>
      <c r="O273" s="831">
        <v>18275</v>
      </c>
      <c r="P273" s="827"/>
      <c r="Q273" s="832">
        <v>1075</v>
      </c>
    </row>
    <row r="274" spans="1:17" ht="14.45" customHeight="1" x14ac:dyDescent="0.2">
      <c r="A274" s="821" t="s">
        <v>7352</v>
      </c>
      <c r="B274" s="822" t="s">
        <v>7296</v>
      </c>
      <c r="C274" s="822" t="s">
        <v>4959</v>
      </c>
      <c r="D274" s="822" t="s">
        <v>7301</v>
      </c>
      <c r="E274" s="822" t="s">
        <v>7302</v>
      </c>
      <c r="F274" s="831"/>
      <c r="G274" s="831"/>
      <c r="H274" s="831"/>
      <c r="I274" s="831"/>
      <c r="J274" s="831"/>
      <c r="K274" s="831"/>
      <c r="L274" s="831"/>
      <c r="M274" s="831"/>
      <c r="N274" s="831">
        <v>6</v>
      </c>
      <c r="O274" s="831">
        <v>282</v>
      </c>
      <c r="P274" s="827"/>
      <c r="Q274" s="832">
        <v>47</v>
      </c>
    </row>
    <row r="275" spans="1:17" ht="14.45" customHeight="1" x14ac:dyDescent="0.2">
      <c r="A275" s="821" t="s">
        <v>7352</v>
      </c>
      <c r="B275" s="822" t="s">
        <v>7296</v>
      </c>
      <c r="C275" s="822" t="s">
        <v>4959</v>
      </c>
      <c r="D275" s="822" t="s">
        <v>7305</v>
      </c>
      <c r="E275" s="822" t="s">
        <v>7306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756</v>
      </c>
      <c r="P275" s="827"/>
      <c r="Q275" s="832">
        <v>378</v>
      </c>
    </row>
    <row r="276" spans="1:17" ht="14.45" customHeight="1" x14ac:dyDescent="0.2">
      <c r="A276" s="821" t="s">
        <v>7352</v>
      </c>
      <c r="B276" s="822" t="s">
        <v>7296</v>
      </c>
      <c r="C276" s="822" t="s">
        <v>4959</v>
      </c>
      <c r="D276" s="822" t="s">
        <v>7309</v>
      </c>
      <c r="E276" s="822" t="s">
        <v>7310</v>
      </c>
      <c r="F276" s="831"/>
      <c r="G276" s="831"/>
      <c r="H276" s="831"/>
      <c r="I276" s="831"/>
      <c r="J276" s="831"/>
      <c r="K276" s="831"/>
      <c r="L276" s="831"/>
      <c r="M276" s="831"/>
      <c r="N276" s="831">
        <v>4</v>
      </c>
      <c r="O276" s="831">
        <v>2100</v>
      </c>
      <c r="P276" s="827"/>
      <c r="Q276" s="832">
        <v>525</v>
      </c>
    </row>
    <row r="277" spans="1:17" ht="14.45" customHeight="1" x14ac:dyDescent="0.2">
      <c r="A277" s="821" t="s">
        <v>7352</v>
      </c>
      <c r="B277" s="822" t="s">
        <v>7296</v>
      </c>
      <c r="C277" s="822" t="s">
        <v>4959</v>
      </c>
      <c r="D277" s="822" t="s">
        <v>7311</v>
      </c>
      <c r="E277" s="822" t="s">
        <v>7312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116</v>
      </c>
      <c r="P277" s="827"/>
      <c r="Q277" s="832">
        <v>58</v>
      </c>
    </row>
    <row r="278" spans="1:17" ht="14.45" customHeight="1" x14ac:dyDescent="0.2">
      <c r="A278" s="821" t="s">
        <v>7352</v>
      </c>
      <c r="B278" s="822" t="s">
        <v>7296</v>
      </c>
      <c r="C278" s="822" t="s">
        <v>4959</v>
      </c>
      <c r="D278" s="822" t="s">
        <v>7317</v>
      </c>
      <c r="E278" s="822" t="s">
        <v>7318</v>
      </c>
      <c r="F278" s="831"/>
      <c r="G278" s="831"/>
      <c r="H278" s="831"/>
      <c r="I278" s="831"/>
      <c r="J278" s="831"/>
      <c r="K278" s="831"/>
      <c r="L278" s="831"/>
      <c r="M278" s="831"/>
      <c r="N278" s="831">
        <v>51</v>
      </c>
      <c r="O278" s="831">
        <v>7089</v>
      </c>
      <c r="P278" s="827"/>
      <c r="Q278" s="832">
        <v>139</v>
      </c>
    </row>
    <row r="279" spans="1:17" ht="14.45" customHeight="1" x14ac:dyDescent="0.2">
      <c r="A279" s="821" t="s">
        <v>7352</v>
      </c>
      <c r="B279" s="822" t="s">
        <v>7296</v>
      </c>
      <c r="C279" s="822" t="s">
        <v>4959</v>
      </c>
      <c r="D279" s="822" t="s">
        <v>7319</v>
      </c>
      <c r="E279" s="822" t="s">
        <v>7320</v>
      </c>
      <c r="F279" s="831"/>
      <c r="G279" s="831"/>
      <c r="H279" s="831"/>
      <c r="I279" s="831"/>
      <c r="J279" s="831"/>
      <c r="K279" s="831"/>
      <c r="L279" s="831"/>
      <c r="M279" s="831"/>
      <c r="N279" s="831">
        <v>4</v>
      </c>
      <c r="O279" s="831">
        <v>372</v>
      </c>
      <c r="P279" s="827"/>
      <c r="Q279" s="832">
        <v>93</v>
      </c>
    </row>
    <row r="280" spans="1:17" ht="14.45" customHeight="1" x14ac:dyDescent="0.2">
      <c r="A280" s="821" t="s">
        <v>7352</v>
      </c>
      <c r="B280" s="822" t="s">
        <v>7296</v>
      </c>
      <c r="C280" s="822" t="s">
        <v>4959</v>
      </c>
      <c r="D280" s="822" t="s">
        <v>7325</v>
      </c>
      <c r="E280" s="822" t="s">
        <v>7326</v>
      </c>
      <c r="F280" s="831"/>
      <c r="G280" s="831"/>
      <c r="H280" s="831"/>
      <c r="I280" s="831"/>
      <c r="J280" s="831"/>
      <c r="K280" s="831"/>
      <c r="L280" s="831"/>
      <c r="M280" s="831"/>
      <c r="N280" s="831">
        <v>3</v>
      </c>
      <c r="O280" s="831">
        <v>987</v>
      </c>
      <c r="P280" s="827"/>
      <c r="Q280" s="832">
        <v>329</v>
      </c>
    </row>
    <row r="281" spans="1:17" ht="14.45" customHeight="1" x14ac:dyDescent="0.2">
      <c r="A281" s="821" t="s">
        <v>7352</v>
      </c>
      <c r="B281" s="822" t="s">
        <v>7296</v>
      </c>
      <c r="C281" s="822" t="s">
        <v>4959</v>
      </c>
      <c r="D281" s="822" t="s">
        <v>7327</v>
      </c>
      <c r="E281" s="822" t="s">
        <v>7328</v>
      </c>
      <c r="F281" s="831"/>
      <c r="G281" s="831"/>
      <c r="H281" s="831"/>
      <c r="I281" s="831"/>
      <c r="J281" s="831"/>
      <c r="K281" s="831"/>
      <c r="L281" s="831"/>
      <c r="M281" s="831"/>
      <c r="N281" s="831">
        <v>4</v>
      </c>
      <c r="O281" s="831">
        <v>208</v>
      </c>
      <c r="P281" s="827"/>
      <c r="Q281" s="832">
        <v>52</v>
      </c>
    </row>
    <row r="282" spans="1:17" ht="14.45" customHeight="1" x14ac:dyDescent="0.2">
      <c r="A282" s="821" t="s">
        <v>7352</v>
      </c>
      <c r="B282" s="822" t="s">
        <v>7296</v>
      </c>
      <c r="C282" s="822" t="s">
        <v>4959</v>
      </c>
      <c r="D282" s="822" t="s">
        <v>7331</v>
      </c>
      <c r="E282" s="822" t="s">
        <v>7332</v>
      </c>
      <c r="F282" s="831"/>
      <c r="G282" s="831"/>
      <c r="H282" s="831"/>
      <c r="I282" s="831"/>
      <c r="J282" s="831"/>
      <c r="K282" s="831"/>
      <c r="L282" s="831"/>
      <c r="M282" s="831"/>
      <c r="N282" s="831">
        <v>17</v>
      </c>
      <c r="O282" s="831">
        <v>15198</v>
      </c>
      <c r="P282" s="827"/>
      <c r="Q282" s="832">
        <v>894</v>
      </c>
    </row>
    <row r="283" spans="1:17" ht="14.45" customHeight="1" thickBot="1" x14ac:dyDescent="0.25">
      <c r="A283" s="813" t="s">
        <v>7352</v>
      </c>
      <c r="B283" s="814" t="s">
        <v>7296</v>
      </c>
      <c r="C283" s="814" t="s">
        <v>4959</v>
      </c>
      <c r="D283" s="814" t="s">
        <v>7333</v>
      </c>
      <c r="E283" s="814" t="s">
        <v>7334</v>
      </c>
      <c r="F283" s="833"/>
      <c r="G283" s="833"/>
      <c r="H283" s="833"/>
      <c r="I283" s="833"/>
      <c r="J283" s="833"/>
      <c r="K283" s="833"/>
      <c r="L283" s="833"/>
      <c r="M283" s="833"/>
      <c r="N283" s="833">
        <v>35</v>
      </c>
      <c r="O283" s="833">
        <v>9240</v>
      </c>
      <c r="P283" s="819"/>
      <c r="Q283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B549D30-5FDC-49AD-9BC0-E43E550060A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4472</v>
      </c>
      <c r="D3" s="193">
        <f>SUBTOTAL(9,D6:D1048576)</f>
        <v>4911</v>
      </c>
      <c r="E3" s="193">
        <f>SUBTOTAL(9,E6:E1048576)</f>
        <v>4037</v>
      </c>
      <c r="F3" s="194">
        <f>IF(OR(E3=0,D3=0),"",E3/D3)</f>
        <v>0.82203217267358986</v>
      </c>
      <c r="G3" s="388">
        <f>SUBTOTAL(9,G6:G1048576)</f>
        <v>9646.376119999999</v>
      </c>
      <c r="H3" s="389">
        <f>SUBTOTAL(9,H6:H1048576)</f>
        <v>11854.438900000001</v>
      </c>
      <c r="I3" s="389">
        <f>SUBTOTAL(9,I6:I1048576)</f>
        <v>9292.4886799999967</v>
      </c>
      <c r="J3" s="194">
        <f>IF(OR(I3=0,H3=0),"",I3/H3)</f>
        <v>0.78388262476092363</v>
      </c>
      <c r="K3" s="388">
        <f>SUBTOTAL(9,K6:K1048576)</f>
        <v>1440.04</v>
      </c>
      <c r="L3" s="389">
        <f>SUBTOTAL(9,L6:L1048576)</f>
        <v>1866.1399999999999</v>
      </c>
      <c r="M3" s="389">
        <f>SUBTOTAL(9,M6:M1048576)</f>
        <v>1453.6</v>
      </c>
      <c r="N3" s="195">
        <f>IF(OR(M3=0,E3=0),"",M3*1000/E3)</f>
        <v>360.06935843448105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6186</v>
      </c>
      <c r="B6" s="977" t="s">
        <v>7354</v>
      </c>
      <c r="C6" s="982">
        <v>3642</v>
      </c>
      <c r="D6" s="983">
        <v>3972</v>
      </c>
      <c r="E6" s="983">
        <v>3330</v>
      </c>
      <c r="F6" s="988"/>
      <c r="G6" s="982">
        <v>3657.5991999999992</v>
      </c>
      <c r="H6" s="983">
        <v>4043.1973599999997</v>
      </c>
      <c r="I6" s="983">
        <v>3371.3104800000006</v>
      </c>
      <c r="J6" s="988"/>
      <c r="K6" s="982">
        <v>437.04</v>
      </c>
      <c r="L6" s="983">
        <v>476.64</v>
      </c>
      <c r="M6" s="983">
        <v>399.6</v>
      </c>
      <c r="N6" s="993">
        <v>120</v>
      </c>
    </row>
    <row r="7" spans="1:14" ht="14.45" customHeight="1" x14ac:dyDescent="0.2">
      <c r="A7" s="975" t="s">
        <v>6487</v>
      </c>
      <c r="B7" s="978" t="s">
        <v>7355</v>
      </c>
      <c r="C7" s="984">
        <v>234</v>
      </c>
      <c r="D7" s="985">
        <v>453</v>
      </c>
      <c r="E7" s="985">
        <v>354</v>
      </c>
      <c r="F7" s="989"/>
      <c r="G7" s="984">
        <v>2526.4469199999999</v>
      </c>
      <c r="H7" s="985">
        <v>4872.1785</v>
      </c>
      <c r="I7" s="985">
        <v>3793.5125999999964</v>
      </c>
      <c r="J7" s="989"/>
      <c r="K7" s="984">
        <v>468</v>
      </c>
      <c r="L7" s="985">
        <v>906</v>
      </c>
      <c r="M7" s="985">
        <v>708</v>
      </c>
      <c r="N7" s="994">
        <v>2000</v>
      </c>
    </row>
    <row r="8" spans="1:14" ht="14.45" customHeight="1" x14ac:dyDescent="0.2">
      <c r="A8" s="975" t="s">
        <v>6493</v>
      </c>
      <c r="B8" s="978" t="s">
        <v>7355</v>
      </c>
      <c r="C8" s="984">
        <v>474</v>
      </c>
      <c r="D8" s="985">
        <v>481</v>
      </c>
      <c r="E8" s="985">
        <v>339</v>
      </c>
      <c r="F8" s="989"/>
      <c r="G8" s="984">
        <v>2856.7939199999996</v>
      </c>
      <c r="H8" s="985">
        <v>2914.4138400000006</v>
      </c>
      <c r="I8" s="985">
        <v>2058.543799999999</v>
      </c>
      <c r="J8" s="989"/>
      <c r="K8" s="984">
        <v>474</v>
      </c>
      <c r="L8" s="985">
        <v>481</v>
      </c>
      <c r="M8" s="985">
        <v>339</v>
      </c>
      <c r="N8" s="994">
        <v>1000</v>
      </c>
    </row>
    <row r="9" spans="1:14" ht="14.45" customHeight="1" thickBot="1" x14ac:dyDescent="0.25">
      <c r="A9" s="976" t="s">
        <v>6491</v>
      </c>
      <c r="B9" s="979" t="s">
        <v>7355</v>
      </c>
      <c r="C9" s="986">
        <v>122</v>
      </c>
      <c r="D9" s="987">
        <v>5</v>
      </c>
      <c r="E9" s="987">
        <v>14</v>
      </c>
      <c r="F9" s="990"/>
      <c r="G9" s="986">
        <v>605.53608000000008</v>
      </c>
      <c r="H9" s="987">
        <v>24.649199999999997</v>
      </c>
      <c r="I9" s="987">
        <v>69.121800000000007</v>
      </c>
      <c r="J9" s="990"/>
      <c r="K9" s="986">
        <v>61</v>
      </c>
      <c r="L9" s="987">
        <v>2.5</v>
      </c>
      <c r="M9" s="987">
        <v>7</v>
      </c>
      <c r="N9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3E2F6A0-7E45-4F19-A958-F33AD820B67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2020-09-24T09:39:29Z</dcterms:modified>
</cp:coreProperties>
</file>